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SO001 - DIO SO101" sheetId="2" r:id="rId2"/>
    <sheet name="SO002 - DIO SO102" sheetId="3" r:id="rId3"/>
    <sheet name="SO101 - Přechod u ulice N..." sheetId="4" r:id="rId4"/>
    <sheet name="SO102 - Přechod u křižova..." sheetId="5" r:id="rId5"/>
    <sheet name="Seznam figur" sheetId="6" r:id="rId6"/>
  </sheets>
  <definedNames>
    <definedName name="_xlnm.Print_Area" localSheetId="0">'Rekapitulace stavby'!$D$4:$AO$76,'Rekapitulace stavby'!$C$82:$AQ$99</definedName>
    <definedName name="_xlnm.Print_Titles" localSheetId="0">'Rekapitulace stavby'!$92:$92</definedName>
    <definedName name="_xlnm._FilterDatabase" localSheetId="1" hidden="1">'SO001 - DIO SO101'!$C$117:$L$142</definedName>
    <definedName name="_xlnm.Print_Area" localSheetId="1">'SO001 - DIO SO101'!$C$4:$K$76,'SO001 - DIO SO101'!$C$82:$K$99,'SO001 - DIO SO101'!$C$105:$L$142</definedName>
    <definedName name="_xlnm.Print_Titles" localSheetId="1">'SO001 - DIO SO101'!$117:$117</definedName>
    <definedName name="_xlnm._FilterDatabase" localSheetId="2" hidden="1">'SO002 - DIO SO102'!$C$117:$L$140</definedName>
    <definedName name="_xlnm.Print_Area" localSheetId="2">'SO002 - DIO SO102'!$C$4:$K$76,'SO002 - DIO SO102'!$C$82:$K$99,'SO002 - DIO SO102'!$C$105:$L$140</definedName>
    <definedName name="_xlnm.Print_Titles" localSheetId="2">'SO002 - DIO SO102'!$117:$117</definedName>
    <definedName name="_xlnm._FilterDatabase" localSheetId="3" hidden="1">'SO101 - Přechod u ulice N...'!$C$126:$L$310</definedName>
    <definedName name="_xlnm.Print_Area" localSheetId="3">'SO101 - Přechod u ulice N...'!$C$4:$K$76,'SO101 - Přechod u ulice N...'!$C$82:$K$108,'SO101 - Přechod u ulice N...'!$C$114:$L$310</definedName>
    <definedName name="_xlnm.Print_Titles" localSheetId="3">'SO101 - Přechod u ulice N...'!$126:$126</definedName>
    <definedName name="_xlnm._FilterDatabase" localSheetId="4" hidden="1">'SO102 - Přechod u křižova...'!$C$128:$L$375</definedName>
    <definedName name="_xlnm.Print_Area" localSheetId="4">'SO102 - Přechod u křižova...'!$C$4:$K$76,'SO102 - Přechod u křižova...'!$C$82:$K$110,'SO102 - Přechod u křižova...'!$C$116:$L$375</definedName>
    <definedName name="_xlnm.Print_Titles" localSheetId="4">'SO102 - Přechod u křižova...'!$128:$128</definedName>
    <definedName name="_xlnm.Print_Area" localSheetId="5">'Seznam figur'!$C$4:$G$623</definedName>
    <definedName name="_xlnm.Print_Titles" localSheetId="5">'Seznam figur'!$9:$9</definedName>
  </definedNames>
  <calcPr/>
</workbook>
</file>

<file path=xl/calcChain.xml><?xml version="1.0" encoding="utf-8"?>
<calcChain xmlns="http://schemas.openxmlformats.org/spreadsheetml/2006/main">
  <c i="6" l="1" r="D7"/>
  <c i="5" r="K39"/>
  <c r="K38"/>
  <c i="1" r="BA98"/>
  <c i="5" r="K37"/>
  <c i="1" r="AZ98"/>
  <c i="5" r="BI374"/>
  <c r="BH374"/>
  <c r="BG374"/>
  <c r="BF374"/>
  <c r="X374"/>
  <c r="V374"/>
  <c r="T374"/>
  <c r="P374"/>
  <c r="BI372"/>
  <c r="BH372"/>
  <c r="BG372"/>
  <c r="BF372"/>
  <c r="X372"/>
  <c r="V372"/>
  <c r="T372"/>
  <c r="P372"/>
  <c r="BI370"/>
  <c r="BH370"/>
  <c r="BG370"/>
  <c r="BF370"/>
  <c r="X370"/>
  <c r="V370"/>
  <c r="T370"/>
  <c r="P370"/>
  <c r="BI368"/>
  <c r="BH368"/>
  <c r="BG368"/>
  <c r="BF368"/>
  <c r="X368"/>
  <c r="V368"/>
  <c r="T368"/>
  <c r="P368"/>
  <c r="BI366"/>
  <c r="BH366"/>
  <c r="BG366"/>
  <c r="BF366"/>
  <c r="X366"/>
  <c r="V366"/>
  <c r="T366"/>
  <c r="P366"/>
  <c r="BI364"/>
  <c r="BH364"/>
  <c r="BG364"/>
  <c r="BF364"/>
  <c r="X364"/>
  <c r="V364"/>
  <c r="T364"/>
  <c r="P364"/>
  <c r="BI362"/>
  <c r="BH362"/>
  <c r="BG362"/>
  <c r="BF362"/>
  <c r="X362"/>
  <c r="V362"/>
  <c r="T362"/>
  <c r="P362"/>
  <c r="BI360"/>
  <c r="BH360"/>
  <c r="BG360"/>
  <c r="BF360"/>
  <c r="X360"/>
  <c r="V360"/>
  <c r="T360"/>
  <c r="P360"/>
  <c r="BI358"/>
  <c r="BH358"/>
  <c r="BG358"/>
  <c r="BF358"/>
  <c r="X358"/>
  <c r="V358"/>
  <c r="T358"/>
  <c r="P358"/>
  <c r="BI357"/>
  <c r="BH357"/>
  <c r="BG357"/>
  <c r="BF357"/>
  <c r="X357"/>
  <c r="V357"/>
  <c r="T357"/>
  <c r="P357"/>
  <c r="BI355"/>
  <c r="BH355"/>
  <c r="BG355"/>
  <c r="BF355"/>
  <c r="X355"/>
  <c r="V355"/>
  <c r="T355"/>
  <c r="P355"/>
  <c r="BI353"/>
  <c r="BH353"/>
  <c r="BG353"/>
  <c r="BF353"/>
  <c r="X353"/>
  <c r="V353"/>
  <c r="T353"/>
  <c r="P353"/>
  <c r="BI351"/>
  <c r="BH351"/>
  <c r="BG351"/>
  <c r="BF351"/>
  <c r="X351"/>
  <c r="V351"/>
  <c r="T351"/>
  <c r="P351"/>
  <c r="BI349"/>
  <c r="BH349"/>
  <c r="BG349"/>
  <c r="BF349"/>
  <c r="X349"/>
  <c r="V349"/>
  <c r="T349"/>
  <c r="P349"/>
  <c r="BI347"/>
  <c r="BH347"/>
  <c r="BG347"/>
  <c r="BF347"/>
  <c r="X347"/>
  <c r="V347"/>
  <c r="T347"/>
  <c r="P347"/>
  <c r="BI345"/>
  <c r="BH345"/>
  <c r="BG345"/>
  <c r="BF345"/>
  <c r="X345"/>
  <c r="V345"/>
  <c r="T345"/>
  <c r="P345"/>
  <c r="BI343"/>
  <c r="BH343"/>
  <c r="BG343"/>
  <c r="BF343"/>
  <c r="X343"/>
  <c r="V343"/>
  <c r="T343"/>
  <c r="P343"/>
  <c r="BI341"/>
  <c r="BH341"/>
  <c r="BG341"/>
  <c r="BF341"/>
  <c r="X341"/>
  <c r="V341"/>
  <c r="T341"/>
  <c r="P341"/>
  <c r="BI339"/>
  <c r="BH339"/>
  <c r="BG339"/>
  <c r="BF339"/>
  <c r="X339"/>
  <c r="V339"/>
  <c r="T339"/>
  <c r="P339"/>
  <c r="BI335"/>
  <c r="BH335"/>
  <c r="BG335"/>
  <c r="BF335"/>
  <c r="X335"/>
  <c r="V335"/>
  <c r="T335"/>
  <c r="P335"/>
  <c r="BI333"/>
  <c r="BH333"/>
  <c r="BG333"/>
  <c r="BF333"/>
  <c r="X333"/>
  <c r="V333"/>
  <c r="T333"/>
  <c r="P333"/>
  <c r="BI331"/>
  <c r="BH331"/>
  <c r="BG331"/>
  <c r="BF331"/>
  <c r="X331"/>
  <c r="V331"/>
  <c r="T331"/>
  <c r="P331"/>
  <c r="BI329"/>
  <c r="BH329"/>
  <c r="BG329"/>
  <c r="BF329"/>
  <c r="X329"/>
  <c r="V329"/>
  <c r="T329"/>
  <c r="P329"/>
  <c r="BI326"/>
  <c r="BH326"/>
  <c r="BG326"/>
  <c r="BF326"/>
  <c r="X326"/>
  <c r="V326"/>
  <c r="T326"/>
  <c r="P326"/>
  <c r="BI324"/>
  <c r="BH324"/>
  <c r="BG324"/>
  <c r="BF324"/>
  <c r="X324"/>
  <c r="V324"/>
  <c r="T324"/>
  <c r="P324"/>
  <c r="BI321"/>
  <c r="BH321"/>
  <c r="BG321"/>
  <c r="BF321"/>
  <c r="X321"/>
  <c r="X320"/>
  <c r="V321"/>
  <c r="V320"/>
  <c r="T321"/>
  <c r="T320"/>
  <c r="P321"/>
  <c r="BI318"/>
  <c r="BH318"/>
  <c r="BG318"/>
  <c r="BF318"/>
  <c r="X318"/>
  <c r="V318"/>
  <c r="T318"/>
  <c r="P318"/>
  <c r="BI316"/>
  <c r="BH316"/>
  <c r="BG316"/>
  <c r="BF316"/>
  <c r="X316"/>
  <c r="V316"/>
  <c r="T316"/>
  <c r="P316"/>
  <c r="BI314"/>
  <c r="BH314"/>
  <c r="BG314"/>
  <c r="BF314"/>
  <c r="X314"/>
  <c r="V314"/>
  <c r="T314"/>
  <c r="P314"/>
  <c r="BI312"/>
  <c r="BH312"/>
  <c r="BG312"/>
  <c r="BF312"/>
  <c r="X312"/>
  <c r="V312"/>
  <c r="T312"/>
  <c r="P312"/>
  <c r="BI307"/>
  <c r="BH307"/>
  <c r="BG307"/>
  <c r="BF307"/>
  <c r="X307"/>
  <c r="V307"/>
  <c r="T307"/>
  <c r="P307"/>
  <c r="BI305"/>
  <c r="BH305"/>
  <c r="BG305"/>
  <c r="BF305"/>
  <c r="X305"/>
  <c r="V305"/>
  <c r="T305"/>
  <c r="P305"/>
  <c r="BI303"/>
  <c r="BH303"/>
  <c r="BG303"/>
  <c r="BF303"/>
  <c r="X303"/>
  <c r="V303"/>
  <c r="T303"/>
  <c r="P303"/>
  <c r="BI301"/>
  <c r="BH301"/>
  <c r="BG301"/>
  <c r="BF301"/>
  <c r="X301"/>
  <c r="V301"/>
  <c r="T301"/>
  <c r="P301"/>
  <c r="BI299"/>
  <c r="BH299"/>
  <c r="BG299"/>
  <c r="BF299"/>
  <c r="X299"/>
  <c r="V299"/>
  <c r="T299"/>
  <c r="P299"/>
  <c r="BI297"/>
  <c r="BH297"/>
  <c r="BG297"/>
  <c r="BF297"/>
  <c r="X297"/>
  <c r="V297"/>
  <c r="T297"/>
  <c r="P297"/>
  <c r="BI296"/>
  <c r="BH296"/>
  <c r="BG296"/>
  <c r="BF296"/>
  <c r="X296"/>
  <c r="V296"/>
  <c r="T296"/>
  <c r="P296"/>
  <c r="BI295"/>
  <c r="BH295"/>
  <c r="BG295"/>
  <c r="BF295"/>
  <c r="X295"/>
  <c r="V295"/>
  <c r="T295"/>
  <c r="P295"/>
  <c r="BI294"/>
  <c r="BH294"/>
  <c r="BG294"/>
  <c r="BF294"/>
  <c r="X294"/>
  <c r="V294"/>
  <c r="T294"/>
  <c r="P294"/>
  <c r="BI292"/>
  <c r="BH292"/>
  <c r="BG292"/>
  <c r="BF292"/>
  <c r="X292"/>
  <c r="V292"/>
  <c r="T292"/>
  <c r="P292"/>
  <c r="BI290"/>
  <c r="BH290"/>
  <c r="BG290"/>
  <c r="BF290"/>
  <c r="X290"/>
  <c r="V290"/>
  <c r="T290"/>
  <c r="P290"/>
  <c r="BI288"/>
  <c r="BH288"/>
  <c r="BG288"/>
  <c r="BF288"/>
  <c r="X288"/>
  <c r="V288"/>
  <c r="T288"/>
  <c r="P288"/>
  <c r="BI286"/>
  <c r="BH286"/>
  <c r="BG286"/>
  <c r="BF286"/>
  <c r="X286"/>
  <c r="V286"/>
  <c r="T286"/>
  <c r="P286"/>
  <c r="BI284"/>
  <c r="BH284"/>
  <c r="BG284"/>
  <c r="BF284"/>
  <c r="X284"/>
  <c r="V284"/>
  <c r="T284"/>
  <c r="P284"/>
  <c r="BI282"/>
  <c r="BH282"/>
  <c r="BG282"/>
  <c r="BF282"/>
  <c r="X282"/>
  <c r="V282"/>
  <c r="T282"/>
  <c r="P282"/>
  <c r="BI280"/>
  <c r="BH280"/>
  <c r="BG280"/>
  <c r="BF280"/>
  <c r="X280"/>
  <c r="V280"/>
  <c r="T280"/>
  <c r="P280"/>
  <c r="BI278"/>
  <c r="BH278"/>
  <c r="BG278"/>
  <c r="BF278"/>
  <c r="X278"/>
  <c r="V278"/>
  <c r="T278"/>
  <c r="P278"/>
  <c r="BI276"/>
  <c r="BH276"/>
  <c r="BG276"/>
  <c r="BF276"/>
  <c r="X276"/>
  <c r="V276"/>
  <c r="T276"/>
  <c r="P276"/>
  <c r="BI270"/>
  <c r="BH270"/>
  <c r="BG270"/>
  <c r="BF270"/>
  <c r="X270"/>
  <c r="V270"/>
  <c r="T270"/>
  <c r="P270"/>
  <c r="BI268"/>
  <c r="BH268"/>
  <c r="BG268"/>
  <c r="BF268"/>
  <c r="X268"/>
  <c r="V268"/>
  <c r="T268"/>
  <c r="P268"/>
  <c r="BI266"/>
  <c r="BH266"/>
  <c r="BG266"/>
  <c r="BF266"/>
  <c r="X266"/>
  <c r="V266"/>
  <c r="T266"/>
  <c r="P266"/>
  <c r="BI264"/>
  <c r="BH264"/>
  <c r="BG264"/>
  <c r="BF264"/>
  <c r="X264"/>
  <c r="V264"/>
  <c r="T264"/>
  <c r="P264"/>
  <c r="BI262"/>
  <c r="BH262"/>
  <c r="BG262"/>
  <c r="BF262"/>
  <c r="X262"/>
  <c r="V262"/>
  <c r="T262"/>
  <c r="P262"/>
  <c r="BI260"/>
  <c r="BH260"/>
  <c r="BG260"/>
  <c r="BF260"/>
  <c r="X260"/>
  <c r="V260"/>
  <c r="T260"/>
  <c r="P260"/>
  <c r="BI258"/>
  <c r="BH258"/>
  <c r="BG258"/>
  <c r="BF258"/>
  <c r="X258"/>
  <c r="V258"/>
  <c r="T258"/>
  <c r="P258"/>
  <c r="BI256"/>
  <c r="BH256"/>
  <c r="BG256"/>
  <c r="BF256"/>
  <c r="X256"/>
  <c r="V256"/>
  <c r="T256"/>
  <c r="P256"/>
  <c r="BI254"/>
  <c r="BH254"/>
  <c r="BG254"/>
  <c r="BF254"/>
  <c r="X254"/>
  <c r="V254"/>
  <c r="T254"/>
  <c r="P254"/>
  <c r="BI252"/>
  <c r="BH252"/>
  <c r="BG252"/>
  <c r="BF252"/>
  <c r="X252"/>
  <c r="V252"/>
  <c r="T252"/>
  <c r="P252"/>
  <c r="BI250"/>
  <c r="BH250"/>
  <c r="BG250"/>
  <c r="BF250"/>
  <c r="X250"/>
  <c r="V250"/>
  <c r="T250"/>
  <c r="P250"/>
  <c r="BI248"/>
  <c r="BH248"/>
  <c r="BG248"/>
  <c r="BF248"/>
  <c r="X248"/>
  <c r="V248"/>
  <c r="T248"/>
  <c r="P248"/>
  <c r="BI246"/>
  <c r="BH246"/>
  <c r="BG246"/>
  <c r="BF246"/>
  <c r="X246"/>
  <c r="V246"/>
  <c r="T246"/>
  <c r="P246"/>
  <c r="BI244"/>
  <c r="BH244"/>
  <c r="BG244"/>
  <c r="BF244"/>
  <c r="X244"/>
  <c r="V244"/>
  <c r="T244"/>
  <c r="P244"/>
  <c r="BI242"/>
  <c r="BH242"/>
  <c r="BG242"/>
  <c r="BF242"/>
  <c r="X242"/>
  <c r="V242"/>
  <c r="T242"/>
  <c r="P242"/>
  <c r="BI240"/>
  <c r="BH240"/>
  <c r="BG240"/>
  <c r="BF240"/>
  <c r="X240"/>
  <c r="V240"/>
  <c r="T240"/>
  <c r="P240"/>
  <c r="BI239"/>
  <c r="BH239"/>
  <c r="BG239"/>
  <c r="BF239"/>
  <c r="X239"/>
  <c r="V239"/>
  <c r="T239"/>
  <c r="P239"/>
  <c r="BI238"/>
  <c r="BH238"/>
  <c r="BG238"/>
  <c r="BF238"/>
  <c r="X238"/>
  <c r="V238"/>
  <c r="T238"/>
  <c r="P238"/>
  <c r="BI237"/>
  <c r="BH237"/>
  <c r="BG237"/>
  <c r="BF237"/>
  <c r="X237"/>
  <c r="V237"/>
  <c r="T237"/>
  <c r="P237"/>
  <c r="BI236"/>
  <c r="BH236"/>
  <c r="BG236"/>
  <c r="BF236"/>
  <c r="X236"/>
  <c r="V236"/>
  <c r="T236"/>
  <c r="P236"/>
  <c r="BI235"/>
  <c r="BH235"/>
  <c r="BG235"/>
  <c r="BF235"/>
  <c r="X235"/>
  <c r="V235"/>
  <c r="T235"/>
  <c r="P235"/>
  <c r="BI234"/>
  <c r="BH234"/>
  <c r="BG234"/>
  <c r="BF234"/>
  <c r="X234"/>
  <c r="V234"/>
  <c r="T234"/>
  <c r="P234"/>
  <c r="BI233"/>
  <c r="BH233"/>
  <c r="BG233"/>
  <c r="BF233"/>
  <c r="X233"/>
  <c r="V233"/>
  <c r="T233"/>
  <c r="P233"/>
  <c r="BI232"/>
  <c r="BH232"/>
  <c r="BG232"/>
  <c r="BF232"/>
  <c r="X232"/>
  <c r="V232"/>
  <c r="T232"/>
  <c r="P232"/>
  <c r="BI231"/>
  <c r="BH231"/>
  <c r="BG231"/>
  <c r="BF231"/>
  <c r="X231"/>
  <c r="V231"/>
  <c r="T231"/>
  <c r="P231"/>
  <c r="BI230"/>
  <c r="BH230"/>
  <c r="BG230"/>
  <c r="BF230"/>
  <c r="X230"/>
  <c r="V230"/>
  <c r="T230"/>
  <c r="P230"/>
  <c r="BI229"/>
  <c r="BH229"/>
  <c r="BG229"/>
  <c r="BF229"/>
  <c r="X229"/>
  <c r="V229"/>
  <c r="T229"/>
  <c r="P229"/>
  <c r="BI228"/>
  <c r="BH228"/>
  <c r="BG228"/>
  <c r="BF228"/>
  <c r="X228"/>
  <c r="V228"/>
  <c r="T228"/>
  <c r="P228"/>
  <c r="BI226"/>
  <c r="BH226"/>
  <c r="BG226"/>
  <c r="BF226"/>
  <c r="X226"/>
  <c r="V226"/>
  <c r="T226"/>
  <c r="P226"/>
  <c r="BI223"/>
  <c r="BH223"/>
  <c r="BG223"/>
  <c r="BF223"/>
  <c r="X223"/>
  <c r="V223"/>
  <c r="T223"/>
  <c r="P223"/>
  <c r="BI220"/>
  <c r="BH220"/>
  <c r="BG220"/>
  <c r="BF220"/>
  <c r="X220"/>
  <c r="V220"/>
  <c r="T220"/>
  <c r="P220"/>
  <c r="BI218"/>
  <c r="BH218"/>
  <c r="BG218"/>
  <c r="BF218"/>
  <c r="X218"/>
  <c r="V218"/>
  <c r="T218"/>
  <c r="P218"/>
  <c r="BI214"/>
  <c r="BH214"/>
  <c r="BG214"/>
  <c r="BF214"/>
  <c r="X214"/>
  <c r="V214"/>
  <c r="T214"/>
  <c r="P214"/>
  <c r="BI212"/>
  <c r="BH212"/>
  <c r="BG212"/>
  <c r="BF212"/>
  <c r="X212"/>
  <c r="V212"/>
  <c r="T212"/>
  <c r="P212"/>
  <c r="BI210"/>
  <c r="BH210"/>
  <c r="BG210"/>
  <c r="BF210"/>
  <c r="X210"/>
  <c r="V210"/>
  <c r="T210"/>
  <c r="P210"/>
  <c r="BI206"/>
  <c r="BH206"/>
  <c r="BG206"/>
  <c r="BF206"/>
  <c r="X206"/>
  <c r="V206"/>
  <c r="T206"/>
  <c r="P206"/>
  <c r="BI204"/>
  <c r="BH204"/>
  <c r="BG204"/>
  <c r="BF204"/>
  <c r="X204"/>
  <c r="V204"/>
  <c r="T204"/>
  <c r="P204"/>
  <c r="BI202"/>
  <c r="BH202"/>
  <c r="BG202"/>
  <c r="BF202"/>
  <c r="X202"/>
  <c r="V202"/>
  <c r="T202"/>
  <c r="P202"/>
  <c r="BI200"/>
  <c r="BH200"/>
  <c r="BG200"/>
  <c r="BF200"/>
  <c r="X200"/>
  <c r="V200"/>
  <c r="T200"/>
  <c r="P200"/>
  <c r="BI198"/>
  <c r="BH198"/>
  <c r="BG198"/>
  <c r="BF198"/>
  <c r="X198"/>
  <c r="V198"/>
  <c r="T198"/>
  <c r="P198"/>
  <c r="BI196"/>
  <c r="BH196"/>
  <c r="BG196"/>
  <c r="BF196"/>
  <c r="X196"/>
  <c r="V196"/>
  <c r="T196"/>
  <c r="P196"/>
  <c r="BI194"/>
  <c r="BH194"/>
  <c r="BG194"/>
  <c r="BF194"/>
  <c r="X194"/>
  <c r="V194"/>
  <c r="T194"/>
  <c r="P194"/>
  <c r="BI192"/>
  <c r="BH192"/>
  <c r="BG192"/>
  <c r="BF192"/>
  <c r="X192"/>
  <c r="V192"/>
  <c r="T192"/>
  <c r="P192"/>
  <c r="BI190"/>
  <c r="BH190"/>
  <c r="BG190"/>
  <c r="BF190"/>
  <c r="X190"/>
  <c r="V190"/>
  <c r="T190"/>
  <c r="P190"/>
  <c r="BI187"/>
  <c r="BH187"/>
  <c r="BG187"/>
  <c r="BF187"/>
  <c r="X187"/>
  <c r="X186"/>
  <c r="V187"/>
  <c r="V186"/>
  <c r="T187"/>
  <c r="T186"/>
  <c r="P187"/>
  <c r="BI184"/>
  <c r="BH184"/>
  <c r="BG184"/>
  <c r="BF184"/>
  <c r="X184"/>
  <c r="V184"/>
  <c r="T184"/>
  <c r="P184"/>
  <c r="BI182"/>
  <c r="BH182"/>
  <c r="BG182"/>
  <c r="BF182"/>
  <c r="X182"/>
  <c r="V182"/>
  <c r="T182"/>
  <c r="P182"/>
  <c r="BI179"/>
  <c r="BH179"/>
  <c r="BG179"/>
  <c r="BF179"/>
  <c r="X179"/>
  <c r="V179"/>
  <c r="T179"/>
  <c r="P179"/>
  <c r="BI177"/>
  <c r="BH177"/>
  <c r="BG177"/>
  <c r="BF177"/>
  <c r="X177"/>
  <c r="V177"/>
  <c r="T177"/>
  <c r="P177"/>
  <c r="BI175"/>
  <c r="BH175"/>
  <c r="BG175"/>
  <c r="BF175"/>
  <c r="X175"/>
  <c r="V175"/>
  <c r="T175"/>
  <c r="P175"/>
  <c r="BI173"/>
  <c r="BH173"/>
  <c r="BG173"/>
  <c r="BF173"/>
  <c r="X173"/>
  <c r="V173"/>
  <c r="T173"/>
  <c r="P173"/>
  <c r="BI171"/>
  <c r="BH171"/>
  <c r="BG171"/>
  <c r="BF171"/>
  <c r="X171"/>
  <c r="V171"/>
  <c r="T171"/>
  <c r="P171"/>
  <c r="BI169"/>
  <c r="BH169"/>
  <c r="BG169"/>
  <c r="BF169"/>
  <c r="X169"/>
  <c r="V169"/>
  <c r="T169"/>
  <c r="P169"/>
  <c r="BI167"/>
  <c r="BH167"/>
  <c r="BG167"/>
  <c r="BF167"/>
  <c r="X167"/>
  <c r="V167"/>
  <c r="T167"/>
  <c r="P167"/>
  <c r="BI165"/>
  <c r="BH165"/>
  <c r="BG165"/>
  <c r="BF165"/>
  <c r="X165"/>
  <c r="V165"/>
  <c r="T165"/>
  <c r="P165"/>
  <c r="BI163"/>
  <c r="BH163"/>
  <c r="BG163"/>
  <c r="BF163"/>
  <c r="X163"/>
  <c r="V163"/>
  <c r="T163"/>
  <c r="P163"/>
  <c r="BI161"/>
  <c r="BH161"/>
  <c r="BG161"/>
  <c r="BF161"/>
  <c r="X161"/>
  <c r="V161"/>
  <c r="T161"/>
  <c r="P161"/>
  <c r="BI159"/>
  <c r="BH159"/>
  <c r="BG159"/>
  <c r="BF159"/>
  <c r="X159"/>
  <c r="V159"/>
  <c r="T159"/>
  <c r="P159"/>
  <c r="BI157"/>
  <c r="BH157"/>
  <c r="BG157"/>
  <c r="BF157"/>
  <c r="X157"/>
  <c r="V157"/>
  <c r="T157"/>
  <c r="P157"/>
  <c r="BI155"/>
  <c r="BH155"/>
  <c r="BG155"/>
  <c r="BF155"/>
  <c r="X155"/>
  <c r="V155"/>
  <c r="T155"/>
  <c r="P155"/>
  <c r="BI153"/>
  <c r="BH153"/>
  <c r="BG153"/>
  <c r="BF153"/>
  <c r="X153"/>
  <c r="V153"/>
  <c r="T153"/>
  <c r="P153"/>
  <c r="BI149"/>
  <c r="BH149"/>
  <c r="BG149"/>
  <c r="BF149"/>
  <c r="X149"/>
  <c r="V149"/>
  <c r="T149"/>
  <c r="P149"/>
  <c r="BI147"/>
  <c r="BH147"/>
  <c r="BG147"/>
  <c r="BF147"/>
  <c r="X147"/>
  <c r="V147"/>
  <c r="T147"/>
  <c r="P147"/>
  <c r="BI145"/>
  <c r="BH145"/>
  <c r="BG145"/>
  <c r="BF145"/>
  <c r="X145"/>
  <c r="V145"/>
  <c r="T145"/>
  <c r="P145"/>
  <c r="BI143"/>
  <c r="BH143"/>
  <c r="BG143"/>
  <c r="BF143"/>
  <c r="X143"/>
  <c r="V143"/>
  <c r="T143"/>
  <c r="P143"/>
  <c r="BI142"/>
  <c r="BH142"/>
  <c r="BG142"/>
  <c r="BF142"/>
  <c r="X142"/>
  <c r="V142"/>
  <c r="T142"/>
  <c r="P142"/>
  <c r="BI140"/>
  <c r="BH140"/>
  <c r="BG140"/>
  <c r="BF140"/>
  <c r="X140"/>
  <c r="V140"/>
  <c r="T140"/>
  <c r="P140"/>
  <c r="BI138"/>
  <c r="BH138"/>
  <c r="BG138"/>
  <c r="BF138"/>
  <c r="X138"/>
  <c r="V138"/>
  <c r="T138"/>
  <c r="P138"/>
  <c r="BI136"/>
  <c r="BH136"/>
  <c r="BG136"/>
  <c r="BF136"/>
  <c r="X136"/>
  <c r="V136"/>
  <c r="T136"/>
  <c r="P136"/>
  <c r="BI134"/>
  <c r="BH134"/>
  <c r="BG134"/>
  <c r="BF134"/>
  <c r="X134"/>
  <c r="V134"/>
  <c r="T134"/>
  <c r="P134"/>
  <c r="BI132"/>
  <c r="BH132"/>
  <c r="BG132"/>
  <c r="BF132"/>
  <c r="X132"/>
  <c r="V132"/>
  <c r="T132"/>
  <c r="P132"/>
  <c r="J126"/>
  <c r="J125"/>
  <c r="F125"/>
  <c r="F123"/>
  <c r="E121"/>
  <c r="J92"/>
  <c r="J91"/>
  <c r="F91"/>
  <c r="F89"/>
  <c r="E87"/>
  <c r="J18"/>
  <c r="E18"/>
  <c r="F92"/>
  <c r="J17"/>
  <c r="J12"/>
  <c r="J123"/>
  <c r="E7"/>
  <c r="E119"/>
  <c i="4" r="K39"/>
  <c r="K38"/>
  <c i="1" r="BA97"/>
  <c i="4" r="K37"/>
  <c i="1" r="AZ97"/>
  <c i="4" r="BI309"/>
  <c r="BH309"/>
  <c r="BG309"/>
  <c r="BF309"/>
  <c r="X309"/>
  <c r="V309"/>
  <c r="T309"/>
  <c r="P309"/>
  <c r="BI307"/>
  <c r="BH307"/>
  <c r="BG307"/>
  <c r="BF307"/>
  <c r="X307"/>
  <c r="V307"/>
  <c r="T307"/>
  <c r="P307"/>
  <c r="BI305"/>
  <c r="BH305"/>
  <c r="BG305"/>
  <c r="BF305"/>
  <c r="X305"/>
  <c r="V305"/>
  <c r="T305"/>
  <c r="P305"/>
  <c r="BI303"/>
  <c r="BH303"/>
  <c r="BG303"/>
  <c r="BF303"/>
  <c r="X303"/>
  <c r="V303"/>
  <c r="T303"/>
  <c r="P303"/>
  <c r="BI301"/>
  <c r="BH301"/>
  <c r="BG301"/>
  <c r="BF301"/>
  <c r="X301"/>
  <c r="V301"/>
  <c r="T301"/>
  <c r="P301"/>
  <c r="BI299"/>
  <c r="BH299"/>
  <c r="BG299"/>
  <c r="BF299"/>
  <c r="X299"/>
  <c r="V299"/>
  <c r="T299"/>
  <c r="P299"/>
  <c r="BI297"/>
  <c r="BH297"/>
  <c r="BG297"/>
  <c r="BF297"/>
  <c r="X297"/>
  <c r="V297"/>
  <c r="T297"/>
  <c r="P297"/>
  <c r="BI296"/>
  <c r="BH296"/>
  <c r="BG296"/>
  <c r="BF296"/>
  <c r="X296"/>
  <c r="V296"/>
  <c r="T296"/>
  <c r="P296"/>
  <c r="BI294"/>
  <c r="BH294"/>
  <c r="BG294"/>
  <c r="BF294"/>
  <c r="X294"/>
  <c r="V294"/>
  <c r="T294"/>
  <c r="P294"/>
  <c r="BI292"/>
  <c r="BH292"/>
  <c r="BG292"/>
  <c r="BF292"/>
  <c r="X292"/>
  <c r="V292"/>
  <c r="T292"/>
  <c r="P292"/>
  <c r="BI290"/>
  <c r="BH290"/>
  <c r="BG290"/>
  <c r="BF290"/>
  <c r="X290"/>
  <c r="V290"/>
  <c r="T290"/>
  <c r="P290"/>
  <c r="BI288"/>
  <c r="BH288"/>
  <c r="BG288"/>
  <c r="BF288"/>
  <c r="X288"/>
  <c r="V288"/>
  <c r="T288"/>
  <c r="P288"/>
  <c r="BI287"/>
  <c r="BH287"/>
  <c r="BG287"/>
  <c r="BF287"/>
  <c r="X287"/>
  <c r="V287"/>
  <c r="T287"/>
  <c r="P287"/>
  <c r="BI285"/>
  <c r="BH285"/>
  <c r="BG285"/>
  <c r="BF285"/>
  <c r="X285"/>
  <c r="V285"/>
  <c r="T285"/>
  <c r="P285"/>
  <c r="BI283"/>
  <c r="BH283"/>
  <c r="BG283"/>
  <c r="BF283"/>
  <c r="X283"/>
  <c r="V283"/>
  <c r="T283"/>
  <c r="P283"/>
  <c r="BI281"/>
  <c r="BH281"/>
  <c r="BG281"/>
  <c r="BF281"/>
  <c r="X281"/>
  <c r="V281"/>
  <c r="T281"/>
  <c r="P281"/>
  <c r="BI279"/>
  <c r="BH279"/>
  <c r="BG279"/>
  <c r="BF279"/>
  <c r="X279"/>
  <c r="V279"/>
  <c r="T279"/>
  <c r="P279"/>
  <c r="BI277"/>
  <c r="BH277"/>
  <c r="BG277"/>
  <c r="BF277"/>
  <c r="X277"/>
  <c r="V277"/>
  <c r="T277"/>
  <c r="P277"/>
  <c r="BI275"/>
  <c r="BH275"/>
  <c r="BG275"/>
  <c r="BF275"/>
  <c r="X275"/>
  <c r="V275"/>
  <c r="T275"/>
  <c r="P275"/>
  <c r="BI273"/>
  <c r="BH273"/>
  <c r="BG273"/>
  <c r="BF273"/>
  <c r="X273"/>
  <c r="V273"/>
  <c r="T273"/>
  <c r="P273"/>
  <c r="BI271"/>
  <c r="BH271"/>
  <c r="BG271"/>
  <c r="BF271"/>
  <c r="X271"/>
  <c r="V271"/>
  <c r="T271"/>
  <c r="P271"/>
  <c r="BI269"/>
  <c r="BH269"/>
  <c r="BG269"/>
  <c r="BF269"/>
  <c r="X269"/>
  <c r="V269"/>
  <c r="T269"/>
  <c r="P269"/>
  <c r="BI265"/>
  <c r="BH265"/>
  <c r="BG265"/>
  <c r="BF265"/>
  <c r="X265"/>
  <c r="V265"/>
  <c r="T265"/>
  <c r="P265"/>
  <c r="BI263"/>
  <c r="BH263"/>
  <c r="BG263"/>
  <c r="BF263"/>
  <c r="X263"/>
  <c r="V263"/>
  <c r="T263"/>
  <c r="P263"/>
  <c r="BI261"/>
  <c r="BH261"/>
  <c r="BG261"/>
  <c r="BF261"/>
  <c r="X261"/>
  <c r="V261"/>
  <c r="T261"/>
  <c r="P261"/>
  <c r="BI259"/>
  <c r="BH259"/>
  <c r="BG259"/>
  <c r="BF259"/>
  <c r="X259"/>
  <c r="V259"/>
  <c r="T259"/>
  <c r="P259"/>
  <c r="BI256"/>
  <c r="BH256"/>
  <c r="BG256"/>
  <c r="BF256"/>
  <c r="X256"/>
  <c r="V256"/>
  <c r="T256"/>
  <c r="P256"/>
  <c r="BI254"/>
  <c r="BH254"/>
  <c r="BG254"/>
  <c r="BF254"/>
  <c r="X254"/>
  <c r="V254"/>
  <c r="T254"/>
  <c r="P254"/>
  <c r="BI251"/>
  <c r="BH251"/>
  <c r="BG251"/>
  <c r="BF251"/>
  <c r="X251"/>
  <c r="X250"/>
  <c r="V251"/>
  <c r="V250"/>
  <c r="T251"/>
  <c r="T250"/>
  <c r="P251"/>
  <c r="BI248"/>
  <c r="BH248"/>
  <c r="BG248"/>
  <c r="BF248"/>
  <c r="X248"/>
  <c r="V248"/>
  <c r="T248"/>
  <c r="P248"/>
  <c r="BI246"/>
  <c r="BH246"/>
  <c r="BG246"/>
  <c r="BF246"/>
  <c r="X246"/>
  <c r="V246"/>
  <c r="T246"/>
  <c r="P246"/>
  <c r="BI244"/>
  <c r="BH244"/>
  <c r="BG244"/>
  <c r="BF244"/>
  <c r="X244"/>
  <c r="V244"/>
  <c r="T244"/>
  <c r="P244"/>
  <c r="BI242"/>
  <c r="BH242"/>
  <c r="BG242"/>
  <c r="BF242"/>
  <c r="X242"/>
  <c r="V242"/>
  <c r="T242"/>
  <c r="P242"/>
  <c r="BI237"/>
  <c r="BH237"/>
  <c r="BG237"/>
  <c r="BF237"/>
  <c r="X237"/>
  <c r="V237"/>
  <c r="T237"/>
  <c r="P237"/>
  <c r="BI234"/>
  <c r="BH234"/>
  <c r="BG234"/>
  <c r="BF234"/>
  <c r="X234"/>
  <c r="V234"/>
  <c r="T234"/>
  <c r="P234"/>
  <c r="BI232"/>
  <c r="BH232"/>
  <c r="BG232"/>
  <c r="BF232"/>
  <c r="X232"/>
  <c r="V232"/>
  <c r="T232"/>
  <c r="P232"/>
  <c r="BI231"/>
  <c r="BH231"/>
  <c r="BG231"/>
  <c r="BF231"/>
  <c r="X231"/>
  <c r="V231"/>
  <c r="T231"/>
  <c r="P231"/>
  <c r="BI229"/>
  <c r="BH229"/>
  <c r="BG229"/>
  <c r="BF229"/>
  <c r="X229"/>
  <c r="V229"/>
  <c r="T229"/>
  <c r="P229"/>
  <c r="BI228"/>
  <c r="BH228"/>
  <c r="BG228"/>
  <c r="BF228"/>
  <c r="X228"/>
  <c r="V228"/>
  <c r="T228"/>
  <c r="P228"/>
  <c r="BI224"/>
  <c r="BH224"/>
  <c r="BG224"/>
  <c r="BF224"/>
  <c r="X224"/>
  <c r="V224"/>
  <c r="T224"/>
  <c r="P224"/>
  <c r="BI222"/>
  <c r="BH222"/>
  <c r="BG222"/>
  <c r="BF222"/>
  <c r="X222"/>
  <c r="V222"/>
  <c r="T222"/>
  <c r="P222"/>
  <c r="BI220"/>
  <c r="BH220"/>
  <c r="BG220"/>
  <c r="BF220"/>
  <c r="X220"/>
  <c r="V220"/>
  <c r="T220"/>
  <c r="P220"/>
  <c r="BI218"/>
  <c r="BH218"/>
  <c r="BG218"/>
  <c r="BF218"/>
  <c r="X218"/>
  <c r="V218"/>
  <c r="T218"/>
  <c r="P218"/>
  <c r="BI216"/>
  <c r="BH216"/>
  <c r="BG216"/>
  <c r="BF216"/>
  <c r="X216"/>
  <c r="V216"/>
  <c r="T216"/>
  <c r="P216"/>
  <c r="BI214"/>
  <c r="BH214"/>
  <c r="BG214"/>
  <c r="BF214"/>
  <c r="X214"/>
  <c r="V214"/>
  <c r="T214"/>
  <c r="P214"/>
  <c r="BI212"/>
  <c r="BH212"/>
  <c r="BG212"/>
  <c r="BF212"/>
  <c r="X212"/>
  <c r="V212"/>
  <c r="T212"/>
  <c r="P212"/>
  <c r="BI210"/>
  <c r="BH210"/>
  <c r="BG210"/>
  <c r="BF210"/>
  <c r="X210"/>
  <c r="V210"/>
  <c r="T210"/>
  <c r="P210"/>
  <c r="BI208"/>
  <c r="BH208"/>
  <c r="BG208"/>
  <c r="BF208"/>
  <c r="X208"/>
  <c r="V208"/>
  <c r="T208"/>
  <c r="P208"/>
  <c r="BI206"/>
  <c r="BH206"/>
  <c r="BG206"/>
  <c r="BF206"/>
  <c r="X206"/>
  <c r="V206"/>
  <c r="T206"/>
  <c r="P206"/>
  <c r="BI200"/>
  <c r="BH200"/>
  <c r="BG200"/>
  <c r="BF200"/>
  <c r="X200"/>
  <c r="V200"/>
  <c r="T200"/>
  <c r="P200"/>
  <c r="BI196"/>
  <c r="BH196"/>
  <c r="BG196"/>
  <c r="BF196"/>
  <c r="X196"/>
  <c r="V196"/>
  <c r="T196"/>
  <c r="P196"/>
  <c r="BI194"/>
  <c r="BH194"/>
  <c r="BG194"/>
  <c r="BF194"/>
  <c r="X194"/>
  <c r="V194"/>
  <c r="T194"/>
  <c r="P194"/>
  <c r="BI192"/>
  <c r="BH192"/>
  <c r="BG192"/>
  <c r="BF192"/>
  <c r="X192"/>
  <c r="V192"/>
  <c r="T192"/>
  <c r="P192"/>
  <c r="BI190"/>
  <c r="BH190"/>
  <c r="BG190"/>
  <c r="BF190"/>
  <c r="X190"/>
  <c r="V190"/>
  <c r="T190"/>
  <c r="P190"/>
  <c r="BI189"/>
  <c r="BH189"/>
  <c r="BG189"/>
  <c r="BF189"/>
  <c r="X189"/>
  <c r="V189"/>
  <c r="T189"/>
  <c r="P189"/>
  <c r="BI186"/>
  <c r="BH186"/>
  <c r="BG186"/>
  <c r="BF186"/>
  <c r="X186"/>
  <c r="V186"/>
  <c r="T186"/>
  <c r="P186"/>
  <c r="BI184"/>
  <c r="BH184"/>
  <c r="BG184"/>
  <c r="BF184"/>
  <c r="X184"/>
  <c r="V184"/>
  <c r="T184"/>
  <c r="P184"/>
  <c r="BI182"/>
  <c r="BH182"/>
  <c r="BG182"/>
  <c r="BF182"/>
  <c r="X182"/>
  <c r="V182"/>
  <c r="T182"/>
  <c r="P182"/>
  <c r="BI177"/>
  <c r="BH177"/>
  <c r="BG177"/>
  <c r="BF177"/>
  <c r="X177"/>
  <c r="V177"/>
  <c r="T177"/>
  <c r="P177"/>
  <c r="BI175"/>
  <c r="BH175"/>
  <c r="BG175"/>
  <c r="BF175"/>
  <c r="X175"/>
  <c r="V175"/>
  <c r="T175"/>
  <c r="P175"/>
  <c r="BI173"/>
  <c r="BH173"/>
  <c r="BG173"/>
  <c r="BF173"/>
  <c r="X173"/>
  <c r="V173"/>
  <c r="T173"/>
  <c r="P173"/>
  <c r="BI169"/>
  <c r="BH169"/>
  <c r="BG169"/>
  <c r="BF169"/>
  <c r="X169"/>
  <c r="V169"/>
  <c r="T169"/>
  <c r="P169"/>
  <c r="BI167"/>
  <c r="BH167"/>
  <c r="BG167"/>
  <c r="BF167"/>
  <c r="X167"/>
  <c r="V167"/>
  <c r="T167"/>
  <c r="P167"/>
  <c r="BI165"/>
  <c r="BH165"/>
  <c r="BG165"/>
  <c r="BF165"/>
  <c r="X165"/>
  <c r="V165"/>
  <c r="T165"/>
  <c r="P165"/>
  <c r="BI163"/>
  <c r="BH163"/>
  <c r="BG163"/>
  <c r="BF163"/>
  <c r="X163"/>
  <c r="V163"/>
  <c r="T163"/>
  <c r="P163"/>
  <c r="BI161"/>
  <c r="BH161"/>
  <c r="BG161"/>
  <c r="BF161"/>
  <c r="X161"/>
  <c r="V161"/>
  <c r="T161"/>
  <c r="P161"/>
  <c r="BI159"/>
  <c r="BH159"/>
  <c r="BG159"/>
  <c r="BF159"/>
  <c r="X159"/>
  <c r="V159"/>
  <c r="T159"/>
  <c r="P159"/>
  <c r="BI157"/>
  <c r="BH157"/>
  <c r="BG157"/>
  <c r="BF157"/>
  <c r="X157"/>
  <c r="V157"/>
  <c r="T157"/>
  <c r="P157"/>
  <c r="BI155"/>
  <c r="BH155"/>
  <c r="BG155"/>
  <c r="BF155"/>
  <c r="X155"/>
  <c r="V155"/>
  <c r="T155"/>
  <c r="P155"/>
  <c r="BI153"/>
  <c r="BH153"/>
  <c r="BG153"/>
  <c r="BF153"/>
  <c r="X153"/>
  <c r="V153"/>
  <c r="T153"/>
  <c r="P153"/>
  <c r="BI150"/>
  <c r="BH150"/>
  <c r="BG150"/>
  <c r="BF150"/>
  <c r="X150"/>
  <c r="V150"/>
  <c r="T150"/>
  <c r="P150"/>
  <c r="BI148"/>
  <c r="BH148"/>
  <c r="BG148"/>
  <c r="BF148"/>
  <c r="X148"/>
  <c r="V148"/>
  <c r="T148"/>
  <c r="P148"/>
  <c r="BI146"/>
  <c r="BH146"/>
  <c r="BG146"/>
  <c r="BF146"/>
  <c r="X146"/>
  <c r="V146"/>
  <c r="T146"/>
  <c r="P146"/>
  <c r="BI144"/>
  <c r="BH144"/>
  <c r="BG144"/>
  <c r="BF144"/>
  <c r="X144"/>
  <c r="V144"/>
  <c r="T144"/>
  <c r="P144"/>
  <c r="BI139"/>
  <c r="BH139"/>
  <c r="BG139"/>
  <c r="BF139"/>
  <c r="X139"/>
  <c r="V139"/>
  <c r="T139"/>
  <c r="P139"/>
  <c r="BI137"/>
  <c r="BH137"/>
  <c r="BG137"/>
  <c r="BF137"/>
  <c r="X137"/>
  <c r="V137"/>
  <c r="T137"/>
  <c r="P137"/>
  <c r="BI135"/>
  <c r="BH135"/>
  <c r="BG135"/>
  <c r="BF135"/>
  <c r="X135"/>
  <c r="V135"/>
  <c r="T135"/>
  <c r="P135"/>
  <c r="BI133"/>
  <c r="BH133"/>
  <c r="BG133"/>
  <c r="BF133"/>
  <c r="X133"/>
  <c r="V133"/>
  <c r="T133"/>
  <c r="P133"/>
  <c r="BI132"/>
  <c r="BH132"/>
  <c r="BG132"/>
  <c r="BF132"/>
  <c r="X132"/>
  <c r="V132"/>
  <c r="T132"/>
  <c r="P132"/>
  <c r="BI130"/>
  <c r="BH130"/>
  <c r="BG130"/>
  <c r="BF130"/>
  <c r="X130"/>
  <c r="V130"/>
  <c r="T130"/>
  <c r="P130"/>
  <c r="J124"/>
  <c r="J123"/>
  <c r="F123"/>
  <c r="F121"/>
  <c r="E119"/>
  <c r="J92"/>
  <c r="J91"/>
  <c r="F91"/>
  <c r="F89"/>
  <c r="E87"/>
  <c r="J18"/>
  <c r="E18"/>
  <c r="F124"/>
  <c r="J17"/>
  <c r="J12"/>
  <c r="J121"/>
  <c r="E7"/>
  <c r="E85"/>
  <c i="3" r="K39"/>
  <c r="K38"/>
  <c i="1" r="BA96"/>
  <c i="3" r="K37"/>
  <c i="1" r="AZ96"/>
  <c i="3" r="BI139"/>
  <c r="BH139"/>
  <c r="BG139"/>
  <c r="BF139"/>
  <c r="X139"/>
  <c r="V139"/>
  <c r="T139"/>
  <c r="P139"/>
  <c r="BI137"/>
  <c r="BH137"/>
  <c r="BG137"/>
  <c r="BF137"/>
  <c r="X137"/>
  <c r="V137"/>
  <c r="T137"/>
  <c r="P137"/>
  <c r="BI132"/>
  <c r="BH132"/>
  <c r="BG132"/>
  <c r="BF132"/>
  <c r="X132"/>
  <c r="V132"/>
  <c r="T132"/>
  <c r="P132"/>
  <c r="BI121"/>
  <c r="BH121"/>
  <c r="BG121"/>
  <c r="BF121"/>
  <c r="X121"/>
  <c r="V121"/>
  <c r="T121"/>
  <c r="P121"/>
  <c r="J115"/>
  <c r="J114"/>
  <c r="F114"/>
  <c r="F112"/>
  <c r="E110"/>
  <c r="J92"/>
  <c r="J91"/>
  <c r="F91"/>
  <c r="F89"/>
  <c r="E87"/>
  <c r="J18"/>
  <c r="E18"/>
  <c r="F92"/>
  <c r="J17"/>
  <c r="J12"/>
  <c r="J89"/>
  <c r="E7"/>
  <c r="E85"/>
  <c i="2" r="K39"/>
  <c r="K38"/>
  <c i="1" r="BA95"/>
  <c i="2" r="K37"/>
  <c i="1" r="AZ95"/>
  <c i="2" r="BI141"/>
  <c r="BH141"/>
  <c r="BG141"/>
  <c r="BF141"/>
  <c r="X141"/>
  <c r="V141"/>
  <c r="T141"/>
  <c r="P141"/>
  <c r="BI139"/>
  <c r="BH139"/>
  <c r="BG139"/>
  <c r="BF139"/>
  <c r="X139"/>
  <c r="V139"/>
  <c r="T139"/>
  <c r="P139"/>
  <c r="BI130"/>
  <c r="BH130"/>
  <c r="BG130"/>
  <c r="BF130"/>
  <c r="X130"/>
  <c r="V130"/>
  <c r="T130"/>
  <c r="P130"/>
  <c r="BI121"/>
  <c r="BH121"/>
  <c r="BG121"/>
  <c r="BF121"/>
  <c r="X121"/>
  <c r="V121"/>
  <c r="T121"/>
  <c r="P121"/>
  <c r="J115"/>
  <c r="J114"/>
  <c r="F114"/>
  <c r="F112"/>
  <c r="E110"/>
  <c r="J92"/>
  <c r="J91"/>
  <c r="F91"/>
  <c r="F89"/>
  <c r="E87"/>
  <c r="J18"/>
  <c r="E18"/>
  <c r="F115"/>
  <c r="J17"/>
  <c r="J12"/>
  <c r="J89"/>
  <c r="E7"/>
  <c r="E108"/>
  <c i="1" r="L90"/>
  <c r="AM90"/>
  <c r="AM89"/>
  <c r="L89"/>
  <c r="AM87"/>
  <c r="L87"/>
  <c r="L85"/>
  <c r="L84"/>
  <c i="5" r="R349"/>
  <c r="Q345"/>
  <c r="Q324"/>
  <c r="Q314"/>
  <c r="Q312"/>
  <c r="R305"/>
  <c r="Q301"/>
  <c r="Q297"/>
  <c r="R295"/>
  <c r="R266"/>
  <c r="R264"/>
  <c r="R262"/>
  <c r="Q242"/>
  <c r="Q240"/>
  <c r="R232"/>
  <c r="R218"/>
  <c r="Q200"/>
  <c r="Q194"/>
  <c r="R192"/>
  <c r="Q182"/>
  <c r="R374"/>
  <c r="R372"/>
  <c r="Q372"/>
  <c r="Q370"/>
  <c r="R368"/>
  <c r="Q368"/>
  <c r="R366"/>
  <c r="Q374"/>
  <c r="Q341"/>
  <c r="Q326"/>
  <c r="R324"/>
  <c r="R318"/>
  <c r="R290"/>
  <c r="R254"/>
  <c r="Q237"/>
  <c r="R234"/>
  <c r="R233"/>
  <c r="Q232"/>
  <c r="R229"/>
  <c r="Q226"/>
  <c r="Q206"/>
  <c r="R173"/>
  <c r="Q169"/>
  <c r="Q142"/>
  <c i="4" r="Q287"/>
  <c r="Q285"/>
  <c r="Q261"/>
  <c r="Q259"/>
  <c r="Q254"/>
  <c r="Q246"/>
  <c r="Q242"/>
  <c r="R234"/>
  <c r="R232"/>
  <c r="Q231"/>
  <c r="Q228"/>
  <c r="R208"/>
  <c r="Q194"/>
  <c r="Q192"/>
  <c r="R177"/>
  <c i="5" r="R341"/>
  <c r="Q335"/>
  <c r="R333"/>
  <c r="Q316"/>
  <c r="R312"/>
  <c r="R307"/>
  <c r="Q299"/>
  <c r="R297"/>
  <c r="Q292"/>
  <c r="R288"/>
  <c r="R286"/>
  <c r="Q284"/>
  <c r="Q276"/>
  <c r="R258"/>
  <c r="R252"/>
  <c r="R231"/>
  <c r="Q214"/>
  <c r="Q212"/>
  <c r="Q204"/>
  <c r="R171"/>
  <c r="R159"/>
  <c r="Q149"/>
  <c r="R136"/>
  <c r="Q132"/>
  <c i="4" r="Q301"/>
  <c r="Q297"/>
  <c r="R288"/>
  <c r="R283"/>
  <c r="Q244"/>
  <c r="Q212"/>
  <c r="Q208"/>
  <c r="Q200"/>
  <c r="R196"/>
  <c r="Q165"/>
  <c r="Q157"/>
  <c r="R153"/>
  <c r="Q146"/>
  <c r="R135"/>
  <c i="5" r="K368"/>
  <c r="Q358"/>
  <c r="Q355"/>
  <c r="Q347"/>
  <c r="Q343"/>
  <c r="Q339"/>
  <c r="R335"/>
  <c r="Q329"/>
  <c r="R316"/>
  <c r="Q307"/>
  <c r="R303"/>
  <c r="R301"/>
  <c r="Q294"/>
  <c r="R280"/>
  <c r="Q268"/>
  <c r="Q246"/>
  <c r="R238"/>
  <c r="Q235"/>
  <c r="Q233"/>
  <c r="R228"/>
  <c r="Q198"/>
  <c r="R187"/>
  <c r="Q171"/>
  <c r="R165"/>
  <c r="Q155"/>
  <c r="R145"/>
  <c r="R143"/>
  <c i="4" r="R294"/>
  <c r="R290"/>
  <c r="Q283"/>
  <c r="R275"/>
  <c r="Q263"/>
  <c r="R259"/>
  <c r="K248"/>
  <c r="Q234"/>
  <c r="R220"/>
  <c r="R214"/>
  <c r="R186"/>
  <c r="Q167"/>
  <c r="Q163"/>
  <c r="Q159"/>
  <c r="R155"/>
  <c r="Q153"/>
  <c r="Q150"/>
  <c r="Q137"/>
  <c r="Q132"/>
  <c i="5" r="R370"/>
  <c r="Q360"/>
  <c r="R357"/>
  <c r="R347"/>
  <c r="Q321"/>
  <c r="Q296"/>
  <c r="Q295"/>
  <c r="Q288"/>
  <c r="Q286"/>
  <c r="R268"/>
  <c r="Q248"/>
  <c r="Q239"/>
  <c r="Q190"/>
  <c r="Q177"/>
  <c r="Q138"/>
  <c r="Q136"/>
  <c i="4" r="K299"/>
  <c r="R292"/>
  <c r="R279"/>
  <c r="Q277"/>
  <c r="R273"/>
  <c r="R265"/>
  <c r="R263"/>
  <c r="R251"/>
  <c r="R246"/>
  <c r="R229"/>
  <c r="Q224"/>
  <c r="Q220"/>
  <c r="Q214"/>
  <c r="R212"/>
  <c r="Q210"/>
  <c r="R175"/>
  <c r="R163"/>
  <c r="R161"/>
  <c r="R146"/>
  <c r="Q130"/>
  <c i="3" r="R137"/>
  <c i="5" r="Q353"/>
  <c r="Q349"/>
  <c r="R345"/>
  <c r="Q266"/>
  <c r="R250"/>
  <c r="R248"/>
  <c r="R230"/>
  <c r="R223"/>
  <c r="R220"/>
  <c r="R212"/>
  <c r="Q210"/>
  <c r="Q202"/>
  <c r="R175"/>
  <c r="Q165"/>
  <c r="R147"/>
  <c r="Q143"/>
  <c r="R142"/>
  <c r="Q134"/>
  <c i="4" r="Q248"/>
  <c r="Q237"/>
  <c r="R222"/>
  <c r="Q206"/>
  <c r="Q196"/>
  <c r="R184"/>
  <c r="Q175"/>
  <c r="R169"/>
  <c r="Q148"/>
  <c r="R144"/>
  <c i="3" r="R132"/>
  <c i="2" r="R141"/>
  <c r="K139"/>
  <c r="R130"/>
  <c r="R121"/>
  <c i="5" r="R360"/>
  <c r="R355"/>
  <c r="R351"/>
  <c r="Q305"/>
  <c r="R292"/>
  <c r="Q290"/>
  <c r="Q280"/>
  <c r="R276"/>
  <c r="R270"/>
  <c r="Q262"/>
  <c r="Q228"/>
  <c r="Q223"/>
  <c r="Q220"/>
  <c r="R202"/>
  <c r="R198"/>
  <c r="R194"/>
  <c r="BK194"/>
  <c r="Q184"/>
  <c r="Q175"/>
  <c r="Q173"/>
  <c r="Q163"/>
  <c r="Q161"/>
  <c r="R155"/>
  <c i="4" r="Q309"/>
  <c r="Q307"/>
  <c r="R305"/>
  <c r="R303"/>
  <c r="Q292"/>
  <c r="Q275"/>
  <c r="Q265"/>
  <c r="R261"/>
  <c r="Q251"/>
  <c r="R248"/>
  <c r="Q229"/>
  <c r="R218"/>
  <c r="R216"/>
  <c r="R194"/>
  <c r="R190"/>
  <c r="Q189"/>
  <c r="Q182"/>
  <c r="R173"/>
  <c r="R139"/>
  <c r="R130"/>
  <c i="3" r="Q121"/>
  <c i="2" r="Q141"/>
  <c i="5" r="Q357"/>
  <c r="Q333"/>
  <c r="R326"/>
  <c r="Q303"/>
  <c r="Q270"/>
  <c r="Q260"/>
  <c r="Q256"/>
  <c r="Q254"/>
  <c r="R244"/>
  <c r="R236"/>
  <c r="Q230"/>
  <c r="R204"/>
  <c r="Q192"/>
  <c r="Q187"/>
  <c r="Q179"/>
  <c r="R163"/>
  <c r="R161"/>
  <c r="Q147"/>
  <c r="Q145"/>
  <c r="R138"/>
  <c r="R132"/>
  <c i="4" r="R299"/>
  <c r="R297"/>
  <c r="R296"/>
  <c r="Q296"/>
  <c r="R287"/>
  <c r="Q273"/>
  <c r="R256"/>
  <c r="R228"/>
  <c r="R224"/>
  <c r="Q216"/>
  <c r="R165"/>
  <c r="Q161"/>
  <c r="R150"/>
  <c r="Q144"/>
  <c i="3" r="Q139"/>
  <c i="2" r="Q139"/>
  <c i="1" r="AU94"/>
  <c i="5" r="R331"/>
  <c r="R329"/>
  <c r="R314"/>
  <c r="R294"/>
  <c r="R282"/>
  <c r="R278"/>
  <c r="Q264"/>
  <c r="R239"/>
  <c r="R237"/>
  <c r="Q236"/>
  <c r="Q229"/>
  <c r="R214"/>
  <c r="R200"/>
  <c r="R196"/>
  <c r="R184"/>
  <c r="R167"/>
  <c r="Q157"/>
  <c r="Q153"/>
  <c r="Q140"/>
  <c i="4" r="Q299"/>
  <c r="Q294"/>
  <c r="R281"/>
  <c r="Q279"/>
  <c r="R277"/>
  <c r="Q271"/>
  <c r="Q269"/>
  <c r="R254"/>
  <c r="R242"/>
  <c r="Q232"/>
  <c r="R231"/>
  <c r="Q218"/>
  <c r="R210"/>
  <c r="Q173"/>
  <c r="Q169"/>
  <c r="Q135"/>
  <c r="R133"/>
  <c i="3" r="R139"/>
  <c i="5" r="R364"/>
  <c r="Q362"/>
  <c r="R358"/>
  <c r="Q318"/>
  <c r="R284"/>
  <c r="Q282"/>
  <c r="Q278"/>
  <c r="Q258"/>
  <c r="R256"/>
  <c r="R246"/>
  <c r="Q244"/>
  <c r="R242"/>
  <c r="R240"/>
  <c r="Q234"/>
  <c r="Q231"/>
  <c r="R226"/>
  <c r="Q218"/>
  <c r="Q196"/>
  <c r="R169"/>
  <c r="Q167"/>
  <c r="R157"/>
  <c r="R153"/>
  <c i="4" r="R309"/>
  <c r="R307"/>
  <c r="Q305"/>
  <c r="Q303"/>
  <c r="R301"/>
  <c r="BK297"/>
  <c r="Q290"/>
  <c r="Q288"/>
  <c r="R269"/>
  <c r="R237"/>
  <c r="R192"/>
  <c r="R189"/>
  <c r="Q186"/>
  <c r="Q184"/>
  <c r="R182"/>
  <c r="R159"/>
  <c r="R157"/>
  <c r="Q155"/>
  <c r="R148"/>
  <c r="Q133"/>
  <c i="3" r="Q137"/>
  <c i="2" r="Q130"/>
  <c i="5" r="Q366"/>
  <c r="Q364"/>
  <c r="R362"/>
  <c r="R353"/>
  <c r="Q351"/>
  <c r="R343"/>
  <c r="R339"/>
  <c r="Q331"/>
  <c r="R321"/>
  <c r="R299"/>
  <c r="R296"/>
  <c r="R260"/>
  <c r="Q252"/>
  <c r="Q250"/>
  <c r="Q238"/>
  <c r="R235"/>
  <c r="R210"/>
  <c r="R206"/>
  <c r="R190"/>
  <c r="R182"/>
  <c r="R179"/>
  <c r="R177"/>
  <c r="Q159"/>
  <c r="R149"/>
  <c r="R140"/>
  <c r="R134"/>
  <c i="4" r="R285"/>
  <c r="Q281"/>
  <c r="R271"/>
  <c r="Q256"/>
  <c r="R244"/>
  <c r="Q222"/>
  <c r="R206"/>
  <c r="R200"/>
  <c r="Q190"/>
  <c r="Q177"/>
  <c r="R167"/>
  <c r="Q139"/>
  <c r="R137"/>
  <c r="R132"/>
  <c i="3" r="Q132"/>
  <c r="R121"/>
  <c i="2" r="R139"/>
  <c r="BK139"/>
  <c r="Q121"/>
  <c i="5" r="BK374"/>
  <c r="BK372"/>
  <c r="BK370"/>
  <c r="BK368"/>
  <c r="K366"/>
  <c r="BE366"/>
  <c r="BK364"/>
  <c r="BK360"/>
  <c r="BK355"/>
  <c r="K349"/>
  <c r="BE349"/>
  <c r="K347"/>
  <c r="BE347"/>
  <c r="BK341"/>
  <c r="BK303"/>
  <c r="BK288"/>
  <c r="BK280"/>
  <c r="BK276"/>
  <c r="K264"/>
  <c r="BE264"/>
  <c r="K256"/>
  <c r="BE256"/>
  <c r="BK240"/>
  <c r="BK232"/>
  <c r="K167"/>
  <c r="BE167"/>
  <c r="BK136"/>
  <c r="K132"/>
  <c r="BE132"/>
  <c i="4" r="BK309"/>
  <c r="BK303"/>
  <c r="BK294"/>
  <c r="BK279"/>
  <c r="BK169"/>
  <c i="5" r="BK362"/>
  <c r="K357"/>
  <c r="BE357"/>
  <c r="K351"/>
  <c r="BE351"/>
  <c r="K343"/>
  <c r="BE343"/>
  <c r="K335"/>
  <c r="BE335"/>
  <c r="K333"/>
  <c r="BE333"/>
  <c r="K190"/>
  <c r="BE190"/>
  <c r="BK147"/>
  <c i="4" r="K307"/>
  <c r="BE307"/>
  <c r="BK292"/>
  <c r="K281"/>
  <c r="BE281"/>
  <c r="K155"/>
  <c r="BE155"/>
  <c r="K135"/>
  <c r="BE135"/>
  <c r="BK130"/>
  <c i="3" r="BK137"/>
  <c i="2" r="BK130"/>
  <c i="5" r="BK358"/>
  <c r="K326"/>
  <c r="BE326"/>
  <c r="K316"/>
  <c r="BE316"/>
  <c r="BK307"/>
  <c r="BK282"/>
  <c r="BK270"/>
  <c r="BK235"/>
  <c r="K233"/>
  <c r="BE233"/>
  <c r="K210"/>
  <c r="BE210"/>
  <c r="K192"/>
  <c r="BE192"/>
  <c r="K171"/>
  <c r="BE171"/>
  <c r="BK163"/>
  <c r="K159"/>
  <c r="BE159"/>
  <c r="K138"/>
  <c r="BE138"/>
  <c i="4" r="K297"/>
  <c r="BE297"/>
  <c r="BK265"/>
  <c r="BK259"/>
  <c r="BK229"/>
  <c r="K222"/>
  <c r="BE222"/>
  <c r="K214"/>
  <c r="BE214"/>
  <c r="K192"/>
  <c r="BE192"/>
  <c r="K182"/>
  <c r="BE182"/>
  <c r="BK161"/>
  <c r="K137"/>
  <c r="BE137"/>
  <c i="3" r="BK139"/>
  <c r="BK132"/>
  <c i="2" r="K121"/>
  <c r="BE121"/>
  <c i="5" r="K339"/>
  <c r="BE339"/>
  <c r="BK324"/>
  <c r="BK318"/>
  <c r="BK296"/>
  <c r="BK268"/>
  <c r="K258"/>
  <c r="BE258"/>
  <c r="K248"/>
  <c r="BE248"/>
  <c r="BK238"/>
  <c r="K234"/>
  <c r="BE234"/>
  <c r="BK228"/>
  <c r="K220"/>
  <c r="BE220"/>
  <c r="K173"/>
  <c r="BE173"/>
  <c i="4" r="BK305"/>
  <c r="K290"/>
  <c r="BE290"/>
  <c r="BK261"/>
  <c r="BK254"/>
  <c r="BK251"/>
  <c r="BK250"/>
  <c r="K250"/>
  <c r="K102"/>
  <c r="BK248"/>
  <c r="K244"/>
  <c r="BE244"/>
  <c r="K234"/>
  <c r="BE234"/>
  <c r="BK231"/>
  <c r="K218"/>
  <c r="BE218"/>
  <c r="K212"/>
  <c r="BE212"/>
  <c r="BK208"/>
  <c r="K194"/>
  <c r="BE194"/>
  <c r="K184"/>
  <c r="BE184"/>
  <c r="BK165"/>
  <c r="K159"/>
  <c r="BE159"/>
  <c r="K150"/>
  <c r="BE150"/>
  <c r="K139"/>
  <c r="BE139"/>
  <c r="K133"/>
  <c r="BE133"/>
  <c i="3" r="BK121"/>
  <c i="5" r="BK331"/>
  <c r="K284"/>
  <c r="BE284"/>
  <c r="BK278"/>
  <c r="BK242"/>
  <c r="K237"/>
  <c r="BE237"/>
  <c r="K218"/>
  <c r="BE218"/>
  <c r="K204"/>
  <c r="BE204"/>
  <c r="BK177"/>
  <c r="K142"/>
  <c r="BE142"/>
  <c i="4" r="BK288"/>
  <c i="2" r="BK141"/>
  <c i="5" r="K345"/>
  <c r="BE345"/>
  <c r="BK286"/>
  <c r="K230"/>
  <c r="BE230"/>
  <c r="K223"/>
  <c r="BE223"/>
  <c r="BK206"/>
  <c r="BK200"/>
  <c r="BK187"/>
  <c r="BK186"/>
  <c r="K186"/>
  <c r="K99"/>
  <c r="BK179"/>
  <c i="4" r="BK301"/>
  <c r="BK177"/>
  <c r="BK163"/>
  <c i="5" r="BK353"/>
  <c r="BK312"/>
  <c r="K301"/>
  <c r="BE301"/>
  <c r="BK239"/>
  <c r="BK229"/>
  <c r="K212"/>
  <c r="BE212"/>
  <c r="K196"/>
  <c r="BE196"/>
  <c r="K182"/>
  <c r="BE182"/>
  <c r="BK175"/>
  <c r="BK145"/>
  <c r="BK140"/>
  <c i="4" r="BK296"/>
  <c r="BK287"/>
  <c r="BK273"/>
  <c i="5" r="K329"/>
  <c r="BE329"/>
  <c r="K299"/>
  <c r="BE299"/>
  <c r="BK295"/>
  <c r="BK290"/>
  <c r="BK244"/>
  <c r="K169"/>
  <c r="BE169"/>
  <c r="K155"/>
  <c r="BE155"/>
  <c r="BK260"/>
  <c r="BK250"/>
  <c r="BK202"/>
  <c r="K184"/>
  <c r="BE184"/>
  <c i="4" r="BK299"/>
  <c r="BK285"/>
  <c r="K277"/>
  <c r="BE277"/>
  <c r="K196"/>
  <c r="BE196"/>
  <c r="K189"/>
  <c r="BE189"/>
  <c r="K173"/>
  <c r="BE173"/>
  <c r="K144"/>
  <c r="BE144"/>
  <c i="5" r="BK321"/>
  <c r="BK320"/>
  <c r="K320"/>
  <c r="K104"/>
  <c r="K292"/>
  <c r="BE292"/>
  <c r="K266"/>
  <c r="BE266"/>
  <c r="BK236"/>
  <c r="K214"/>
  <c r="BE214"/>
  <c r="K157"/>
  <c r="BE157"/>
  <c r="K149"/>
  <c r="BE149"/>
  <c r="BK143"/>
  <c i="4" r="BK283"/>
  <c r="K275"/>
  <c r="BE275"/>
  <c r="K269"/>
  <c r="BE269"/>
  <c r="K263"/>
  <c r="BE263"/>
  <c r="K256"/>
  <c r="BE256"/>
  <c r="K246"/>
  <c r="BE246"/>
  <c r="K232"/>
  <c r="BE232"/>
  <c r="BK228"/>
  <c r="BK216"/>
  <c r="BK200"/>
  <c r="BK175"/>
  <c r="K167"/>
  <c r="BE167"/>
  <c i="5" r="K314"/>
  <c r="BE314"/>
  <c r="K305"/>
  <c r="BE305"/>
  <c r="BK297"/>
  <c r="K294"/>
  <c r="BE294"/>
  <c r="K252"/>
  <c r="BE252"/>
  <c r="BK246"/>
  <c r="K231"/>
  <c r="BE231"/>
  <c r="BK226"/>
  <c r="BK198"/>
  <c r="K165"/>
  <c r="BE165"/>
  <c r="K153"/>
  <c r="BE153"/>
  <c i="4" r="BK271"/>
  <c r="BK242"/>
  <c r="K237"/>
  <c r="BE237"/>
  <c r="BK224"/>
  <c r="BK220"/>
  <c r="BK206"/>
  <c r="BK190"/>
  <c r="K186"/>
  <c r="BE186"/>
  <c r="BK157"/>
  <c r="BK153"/>
  <c r="K148"/>
  <c r="BE148"/>
  <c r="BK132"/>
  <c i="5" r="BK262"/>
  <c r="BK254"/>
  <c r="K194"/>
  <c r="BE194"/>
  <c r="BK161"/>
  <c r="BK134"/>
  <c i="4" r="K210"/>
  <c r="BE210"/>
  <c r="K146"/>
  <c r="BE146"/>
  <c l="1" r="X152"/>
  <c r="Q253"/>
  <c r="Q252"/>
  <c r="I103"/>
  <c r="V286"/>
  <c i="5" r="X306"/>
  <c r="V338"/>
  <c i="3" r="V120"/>
  <c r="V119"/>
  <c r="V118"/>
  <c i="4" r="V152"/>
  <c r="Q236"/>
  <c r="I101"/>
  <c r="R286"/>
  <c r="J107"/>
  <c i="5" r="T259"/>
  <c r="X338"/>
  <c r="X337"/>
  <c i="4" r="T129"/>
  <c r="R152"/>
  <c r="J99"/>
  <c r="R236"/>
  <c r="J101"/>
  <c i="5" r="Q131"/>
  <c r="X222"/>
  <c i="3" r="X120"/>
  <c r="X119"/>
  <c r="X118"/>
  <c i="4" r="V188"/>
  <c r="V253"/>
  <c r="V252"/>
  <c r="T286"/>
  <c i="5" r="X323"/>
  <c r="X322"/>
  <c r="V356"/>
  <c i="2" r="T120"/>
  <c r="T119"/>
  <c r="T118"/>
  <c i="1" r="AW95"/>
  <c i="4" r="Q129"/>
  <c r="Q188"/>
  <c r="I100"/>
  <c r="T268"/>
  <c r="T267"/>
  <c r="V268"/>
  <c r="V267"/>
  <c i="5" r="R131"/>
  <c r="J98"/>
  <c r="T189"/>
  <c r="T222"/>
  <c r="R306"/>
  <c r="J103"/>
  <c r="V323"/>
  <c r="V322"/>
  <c r="R356"/>
  <c r="J109"/>
  <c i="2" r="V120"/>
  <c r="V119"/>
  <c r="V118"/>
  <c i="3" r="R120"/>
  <c r="R119"/>
  <c r="J97"/>
  <c i="4" r="X129"/>
  <c r="X188"/>
  <c r="Q268"/>
  <c i="5" r="T306"/>
  <c r="V306"/>
  <c r="Q306"/>
  <c r="I103"/>
  <c i="2" r="R120"/>
  <c r="R119"/>
  <c r="J97"/>
  <c i="3" r="Q120"/>
  <c r="Q119"/>
  <c r="Q118"/>
  <c r="I96"/>
  <c r="K30"/>
  <c i="1" r="AS96"/>
  <c i="4" r="V129"/>
  <c r="Q152"/>
  <c r="I99"/>
  <c r="X236"/>
  <c r="X253"/>
  <c r="X252"/>
  <c r="X286"/>
  <c i="5" r="Q259"/>
  <c r="I102"/>
  <c r="R259"/>
  <c r="J102"/>
  <c r="T356"/>
  <c i="2" r="X120"/>
  <c r="X119"/>
  <c r="X118"/>
  <c i="3" r="T120"/>
  <c r="T119"/>
  <c r="T118"/>
  <c i="1" r="AW96"/>
  <c i="4" r="R129"/>
  <c r="J98"/>
  <c r="T188"/>
  <c r="V236"/>
  <c r="X268"/>
  <c r="X267"/>
  <c i="5" r="T131"/>
  <c r="T130"/>
  <c r="T323"/>
  <c r="T322"/>
  <c r="Q338"/>
  <c i="2" r="Q120"/>
  <c r="Q119"/>
  <c r="I97"/>
  <c i="3" r="BK120"/>
  <c r="K120"/>
  <c r="K98"/>
  <c i="4" r="T236"/>
  <c r="T253"/>
  <c r="T252"/>
  <c r="Q286"/>
  <c r="I107"/>
  <c i="5" r="V131"/>
  <c r="Q189"/>
  <c r="I100"/>
  <c r="Q222"/>
  <c r="I101"/>
  <c r="X356"/>
  <c i="4" r="T152"/>
  <c r="R188"/>
  <c r="J100"/>
  <c r="R253"/>
  <c r="R252"/>
  <c r="J103"/>
  <c r="R268"/>
  <c r="R267"/>
  <c r="J105"/>
  <c i="5" r="X189"/>
  <c r="R222"/>
  <c r="J101"/>
  <c r="Q323"/>
  <c r="Q322"/>
  <c r="I105"/>
  <c r="R338"/>
  <c r="R337"/>
  <c r="J107"/>
  <c r="R189"/>
  <c r="J100"/>
  <c r="V259"/>
  <c r="R323"/>
  <c r="R322"/>
  <c r="J105"/>
  <c r="Q356"/>
  <c r="I109"/>
  <c r="X131"/>
  <c r="X130"/>
  <c r="X129"/>
  <c r="V189"/>
  <c r="V222"/>
  <c r="X259"/>
  <c r="T338"/>
  <c r="T337"/>
  <c i="2" r="E85"/>
  <c i="3" r="E108"/>
  <c i="4" r="F92"/>
  <c r="E117"/>
  <c r="BE299"/>
  <c i="5" r="E85"/>
  <c i="2" r="F92"/>
  <c r="J112"/>
  <c i="3" r="J112"/>
  <c i="5" r="R186"/>
  <c r="J99"/>
  <c r="J89"/>
  <c r="F126"/>
  <c i="3" r="F115"/>
  <c i="4" r="J89"/>
  <c r="Q250"/>
  <c r="I102"/>
  <c i="5" r="Q320"/>
  <c r="I104"/>
  <c i="4" r="R250"/>
  <c r="J102"/>
  <c r="BE248"/>
  <c i="5" r="BE368"/>
  <c i="2" r="BE139"/>
  <c i="5" r="Q186"/>
  <c r="I99"/>
  <c r="R320"/>
  <c r="J104"/>
  <c i="2" r="F38"/>
  <c i="1" r="BE95"/>
  <c i="5" r="F37"/>
  <c i="1" r="BD98"/>
  <c i="5" r="BK165"/>
  <c i="3" r="F36"/>
  <c i="1" r="BC96"/>
  <c i="4" r="BK135"/>
  <c r="BK184"/>
  <c i="5" r="BK142"/>
  <c r="K312"/>
  <c r="BE312"/>
  <c i="4" r="K132"/>
  <c r="BE132"/>
  <c r="K301"/>
  <c r="BE301"/>
  <c i="5" r="K238"/>
  <c r="BE238"/>
  <c r="K321"/>
  <c r="BE321"/>
  <c r="BK138"/>
  <c r="K175"/>
  <c r="BE175"/>
  <c r="K282"/>
  <c r="BE282"/>
  <c i="4" r="K208"/>
  <c r="BE208"/>
  <c r="BK246"/>
  <c i="5" r="BK212"/>
  <c i="4" r="BK155"/>
  <c r="K305"/>
  <c r="BE305"/>
  <c r="F36"/>
  <c i="1" r="BC97"/>
  <c i="2" r="K36"/>
  <c i="1" r="AY95"/>
  <c i="4" r="K287"/>
  <c r="BE287"/>
  <c i="5" r="K296"/>
  <c r="BE296"/>
  <c i="4" r="K242"/>
  <c r="BE242"/>
  <c r="K309"/>
  <c r="BE309"/>
  <c i="5" r="BK294"/>
  <c i="4" r="BK139"/>
  <c r="K288"/>
  <c r="BE288"/>
  <c i="5" r="BK169"/>
  <c r="BK329"/>
  <c i="4" r="K161"/>
  <c r="BE161"/>
  <c r="BK281"/>
  <c i="5" r="K246"/>
  <c r="BE246"/>
  <c i="4" r="BK148"/>
  <c r="K273"/>
  <c r="BE273"/>
  <c i="5" r="K226"/>
  <c r="BE226"/>
  <c r="K244"/>
  <c r="BE244"/>
  <c r="K307"/>
  <c r="BE307"/>
  <c r="BK366"/>
  <c i="2" r="BK121"/>
  <c r="BK120"/>
  <c r="K120"/>
  <c r="K98"/>
  <c i="4" r="K200"/>
  <c r="BE200"/>
  <c r="K261"/>
  <c r="BE261"/>
  <c i="5" r="BK173"/>
  <c r="BK231"/>
  <c r="BK292"/>
  <c r="K236"/>
  <c r="BE236"/>
  <c r="BK284"/>
  <c r="K341"/>
  <c r="BE341"/>
  <c i="3" r="K137"/>
  <c r="BE137"/>
  <c i="5" r="K147"/>
  <c r="BE147"/>
  <c r="K268"/>
  <c r="BE268"/>
  <c r="BK210"/>
  <c r="BK314"/>
  <c r="BK316"/>
  <c i="2" r="F39"/>
  <c i="1" r="BF95"/>
  <c i="2" r="F37"/>
  <c i="1" r="BD95"/>
  <c i="5" r="K136"/>
  <c r="BE136"/>
  <c r="K290"/>
  <c r="BE290"/>
  <c r="K355"/>
  <c r="BE355"/>
  <c i="4" r="K157"/>
  <c r="BE157"/>
  <c i="5" r="K260"/>
  <c r="BE260"/>
  <c r="BK149"/>
  <c r="K187"/>
  <c r="BE187"/>
  <c r="BK339"/>
  <c i="4" r="BK186"/>
  <c r="K279"/>
  <c r="BE279"/>
  <c i="5" r="K295"/>
  <c r="BE295"/>
  <c i="4" r="K163"/>
  <c r="BE163"/>
  <c r="BK277"/>
  <c r="K216"/>
  <c r="BE216"/>
  <c i="5" r="K179"/>
  <c r="BE179"/>
  <c r="K254"/>
  <c r="BE254"/>
  <c r="K364"/>
  <c r="BE364"/>
  <c i="4" r="BK196"/>
  <c r="K303"/>
  <c r="BE303"/>
  <c i="5" r="K288"/>
  <c r="BE288"/>
  <c i="2" r="K130"/>
  <c r="BE130"/>
  <c i="4" r="K220"/>
  <c r="BE220"/>
  <c i="5" r="BK167"/>
  <c r="BK230"/>
  <c i="4" r="BK269"/>
  <c i="5" r="BK182"/>
  <c i="3" r="K121"/>
  <c r="BE121"/>
  <c i="4" r="K169"/>
  <c r="BE169"/>
  <c r="F37"/>
  <c i="1" r="BD97"/>
  <c i="5" r="K36"/>
  <c i="1" r="AY98"/>
  <c i="4" r="K231"/>
  <c r="BE231"/>
  <c i="5" r="BK153"/>
  <c r="K353"/>
  <c r="BE353"/>
  <c i="4" r="BK212"/>
  <c i="5" r="K232"/>
  <c r="BE232"/>
  <c i="4" r="BK192"/>
  <c i="5" r="K134"/>
  <c r="BE134"/>
  <c r="K286"/>
  <c r="BE286"/>
  <c i="4" r="K130"/>
  <c r="BE130"/>
  <c i="5" r="BK299"/>
  <c i="4" r="BK210"/>
  <c r="K165"/>
  <c r="BE165"/>
  <c r="BK237"/>
  <c i="5" r="K240"/>
  <c r="BE240"/>
  <c r="BK345"/>
  <c i="4" r="BK144"/>
  <c r="K283"/>
  <c r="BE283"/>
  <c i="5" r="K229"/>
  <c r="BE229"/>
  <c r="BK349"/>
  <c i="4" r="BK189"/>
  <c r="K229"/>
  <c r="BE229"/>
  <c i="5" r="K163"/>
  <c r="BE163"/>
  <c r="K262"/>
  <c r="BE262"/>
  <c i="4" r="BK173"/>
  <c r="K271"/>
  <c r="BE271"/>
  <c i="5" r="BK157"/>
  <c r="BK326"/>
  <c i="4" r="BK159"/>
  <c r="BK244"/>
  <c i="2" r="F36"/>
  <c i="1" r="BC95"/>
  <c i="3" r="F38"/>
  <c i="1" r="BE96"/>
  <c i="4" r="F39"/>
  <c i="1" r="BF97"/>
  <c i="4" r="K36"/>
  <c i="1" r="AY97"/>
  <c i="4" r="K259"/>
  <c r="BE259"/>
  <c i="5" r="K200"/>
  <c r="BE200"/>
  <c r="K360"/>
  <c r="BE360"/>
  <c i="4" r="BK137"/>
  <c i="5" r="K140"/>
  <c r="BE140"/>
  <c r="BK190"/>
  <c i="4" r="BK146"/>
  <c r="K224"/>
  <c r="BE224"/>
  <c i="5" r="K358"/>
  <c r="BE358"/>
  <c i="4" r="K206"/>
  <c r="BE206"/>
  <c i="5" r="BK192"/>
  <c i="3" r="F39"/>
  <c i="1" r="BF96"/>
  <c i="5" r="F36"/>
  <c i="1" r="BC98"/>
  <c i="4" r="BK275"/>
  <c i="5" r="K228"/>
  <c r="BE228"/>
  <c r="K297"/>
  <c r="BE297"/>
  <c r="BK357"/>
  <c i="4" r="K228"/>
  <c r="BE228"/>
  <c i="5" r="BK204"/>
  <c r="BK333"/>
  <c i="4" r="K177"/>
  <c r="BE177"/>
  <c r="K294"/>
  <c r="BE294"/>
  <c i="5" r="BK159"/>
  <c r="K324"/>
  <c r="BE324"/>
  <c i="4" r="BK167"/>
  <c r="BK234"/>
  <c i="5" r="BK132"/>
  <c i="4" r="BK214"/>
  <c i="5" r="K239"/>
  <c r="BE239"/>
  <c r="K276"/>
  <c r="BE276"/>
  <c r="K362"/>
  <c r="BE362"/>
  <c i="4" r="BK256"/>
  <c i="5" r="K143"/>
  <c r="BE143"/>
  <c r="BK218"/>
  <c r="BK248"/>
  <c i="4" r="BK182"/>
  <c i="5" r="BK155"/>
  <c r="BK234"/>
  <c r="K270"/>
  <c r="BE270"/>
  <c r="K331"/>
  <c r="BE331"/>
  <c i="4" r="K292"/>
  <c r="BE292"/>
  <c i="5" r="K202"/>
  <c r="BE202"/>
  <c r="BK196"/>
  <c r="BK266"/>
  <c r="K374"/>
  <c r="BE374"/>
  <c i="3" r="F37"/>
  <c i="1" r="BD96"/>
  <c i="4" r="K190"/>
  <c r="BE190"/>
  <c r="BK307"/>
  <c i="5" r="BK264"/>
  <c r="BK335"/>
  <c i="4" r="BK133"/>
  <c r="BK290"/>
  <c i="5" r="K161"/>
  <c r="BE161"/>
  <c r="BK223"/>
  <c i="3" r="K132"/>
  <c r="BE132"/>
  <c i="4" r="BK232"/>
  <c i="5" r="BK233"/>
  <c i="4" r="K254"/>
  <c r="BE254"/>
  <c i="3" r="K36"/>
  <c i="1" r="AY96"/>
  <c i="4" r="F38"/>
  <c i="1" r="BE97"/>
  <c i="5" r="BK252"/>
  <c i="2" r="K141"/>
  <c r="BE141"/>
  <c i="4" r="K265"/>
  <c r="BE265"/>
  <c i="5" r="K280"/>
  <c r="BE280"/>
  <c r="BK351"/>
  <c i="4" r="K175"/>
  <c r="BE175"/>
  <c r="K296"/>
  <c r="BE296"/>
  <c i="5" r="K235"/>
  <c r="BE235"/>
  <c i="4" r="BK218"/>
  <c i="5" r="K206"/>
  <c r="BE206"/>
  <c r="K278"/>
  <c r="BE278"/>
  <c i="3" r="K139"/>
  <c r="BE139"/>
  <c i="4" r="K285"/>
  <c r="BE285"/>
  <c i="5" r="BK171"/>
  <c r="BK237"/>
  <c i="4" r="BK222"/>
  <c i="5" r="BK214"/>
  <c r="K250"/>
  <c r="BE250"/>
  <c r="BK305"/>
  <c r="K370"/>
  <c r="BE370"/>
  <c r="K145"/>
  <c r="BE145"/>
  <c r="BK258"/>
  <c r="BK220"/>
  <c r="K318"/>
  <c r="BE318"/>
  <c r="BK343"/>
  <c r="K372"/>
  <c r="BE372"/>
  <c r="F39"/>
  <c i="1" r="BF98"/>
  <c i="5" r="F38"/>
  <c i="1" r="BE98"/>
  <c i="4" r="K153"/>
  <c r="BE153"/>
  <c r="K251"/>
  <c r="BE251"/>
  <c i="5" r="BK301"/>
  <c i="4" r="BK150"/>
  <c i="5" r="K177"/>
  <c r="BE177"/>
  <c r="BK256"/>
  <c i="4" r="BK194"/>
  <c i="5" r="BK184"/>
  <c r="K242"/>
  <c r="BE242"/>
  <c r="K303"/>
  <c r="BE303"/>
  <c i="4" r="BK263"/>
  <c r="BK253"/>
  <c r="K253"/>
  <c r="K104"/>
  <c i="5" r="K198"/>
  <c r="BE198"/>
  <c r="BK347"/>
  <c i="4" l="1" r="Q267"/>
  <c r="I105"/>
  <c r="T128"/>
  <c r="T127"/>
  <c i="1" r="AW97"/>
  <c i="5" r="V337"/>
  <c r="T129"/>
  <c i="1" r="AW98"/>
  <c i="5" r="V130"/>
  <c r="V129"/>
  <c i="4" r="Q128"/>
  <c r="Q127"/>
  <c r="I96"/>
  <c r="K30"/>
  <c i="1" r="AS97"/>
  <c i="4" r="V128"/>
  <c r="V127"/>
  <c r="X128"/>
  <c r="X127"/>
  <c i="5" r="Q337"/>
  <c r="I107"/>
  <c r="Q130"/>
  <c r="Q129"/>
  <c r="I96"/>
  <c r="K30"/>
  <c i="1" r="AS98"/>
  <c i="2" r="J98"/>
  <c r="Q118"/>
  <c r="I96"/>
  <c r="K30"/>
  <c i="1" r="AS95"/>
  <c i="3" r="I98"/>
  <c i="4" r="I104"/>
  <c r="I106"/>
  <c r="R128"/>
  <c r="J97"/>
  <c i="5" r="J106"/>
  <c i="2" r="I98"/>
  <c r="BK119"/>
  <c r="BK118"/>
  <c r="K118"/>
  <c r="K96"/>
  <c i="3" r="I97"/>
  <c i="4" r="BK252"/>
  <c r="K252"/>
  <c r="K103"/>
  <c i="5" r="R130"/>
  <c r="J97"/>
  <c i="3" r="J98"/>
  <c r="BK119"/>
  <c r="K119"/>
  <c r="K97"/>
  <c i="4" r="J104"/>
  <c i="2" r="R118"/>
  <c r="J96"/>
  <c r="K31"/>
  <c i="1" r="AT95"/>
  <c i="5" r="I106"/>
  <c r="I108"/>
  <c i="3" r="R118"/>
  <c r="J96"/>
  <c r="K31"/>
  <c i="1" r="AT96"/>
  <c i="4" r="I98"/>
  <c i="5" r="I98"/>
  <c r="J108"/>
  <c i="4" r="J106"/>
  <c r="BK236"/>
  <c r="K236"/>
  <c r="K101"/>
  <c r="BK129"/>
  <c r="K129"/>
  <c r="K98"/>
  <c i="5" r="BK323"/>
  <c r="K323"/>
  <c r="K106"/>
  <c i="4" r="BK286"/>
  <c r="K286"/>
  <c r="K107"/>
  <c r="BK152"/>
  <c r="K152"/>
  <c r="K99"/>
  <c i="5" r="BK306"/>
  <c r="K306"/>
  <c r="K103"/>
  <c r="BK338"/>
  <c r="K338"/>
  <c r="K108"/>
  <c i="4" r="BK268"/>
  <c r="K268"/>
  <c r="K106"/>
  <c i="5" r="BK222"/>
  <c r="K222"/>
  <c r="K101"/>
  <c r="BK259"/>
  <c r="K259"/>
  <c r="K102"/>
  <c i="4" r="BK188"/>
  <c r="K188"/>
  <c r="K100"/>
  <c i="5" r="BK131"/>
  <c r="K131"/>
  <c r="K98"/>
  <c r="BK189"/>
  <c r="K189"/>
  <c r="K100"/>
  <c r="BK356"/>
  <c r="K356"/>
  <c r="K109"/>
  <c r="K35"/>
  <c i="1" r="AX98"/>
  <c r="AV98"/>
  <c i="5" r="F35"/>
  <c i="1" r="BB98"/>
  <c r="BC94"/>
  <c r="W30"/>
  <c i="3" r="K35"/>
  <c i="1" r="AX96"/>
  <c r="AV96"/>
  <c i="2" r="F35"/>
  <c i="1" r="BB95"/>
  <c r="BE94"/>
  <c r="W32"/>
  <c i="4" r="F35"/>
  <c i="1" r="BB97"/>
  <c i="3" r="F35"/>
  <c i="1" r="BB96"/>
  <c i="2" r="K35"/>
  <c i="1" r="AX95"/>
  <c r="AV95"/>
  <c i="4" r="K35"/>
  <c i="1" r="AX97"/>
  <c r="AV97"/>
  <c r="BD94"/>
  <c r="W31"/>
  <c r="BF94"/>
  <c r="W33"/>
  <c i="2" l="1" r="K119"/>
  <c r="K97"/>
  <c i="3" r="BK118"/>
  <c r="K118"/>
  <c r="K96"/>
  <c i="4" r="BK128"/>
  <c r="K128"/>
  <c r="K97"/>
  <c i="5" r="R129"/>
  <c r="J96"/>
  <c r="K31"/>
  <c i="1" r="AT98"/>
  <c i="4" r="R127"/>
  <c r="J96"/>
  <c r="K31"/>
  <c i="1" r="AT97"/>
  <c i="4" r="I97"/>
  <c i="5" r="BK322"/>
  <c r="K322"/>
  <c r="K105"/>
  <c i="4" r="BK267"/>
  <c r="K267"/>
  <c r="K105"/>
  <c i="5" r="BK337"/>
  <c r="K337"/>
  <c r="K107"/>
  <c r="I97"/>
  <c r="BK130"/>
  <c r="K130"/>
  <c r="K97"/>
  <c i="1" r="AW94"/>
  <c r="BB94"/>
  <c r="AX94"/>
  <c r="AK29"/>
  <c r="AY94"/>
  <c r="AK30"/>
  <c r="AS94"/>
  <c r="BA94"/>
  <c i="2" r="K32"/>
  <c i="1" r="AG95"/>
  <c r="AN95"/>
  <c r="AZ94"/>
  <c i="2" l="1" r="K41"/>
  <c i="4" r="BK127"/>
  <c r="K127"/>
  <c i="5" r="BK129"/>
  <c r="K129"/>
  <c i="1" r="W29"/>
  <c i="5" r="K32"/>
  <c i="1" r="AG98"/>
  <c r="AN98"/>
  <c i="4" r="K32"/>
  <c i="1" r="AG97"/>
  <c r="AN97"/>
  <c i="3" r="K32"/>
  <c i="1" r="AG96"/>
  <c r="AN96"/>
  <c r="AT94"/>
  <c r="AV94"/>
  <c i="3" l="1" r="K41"/>
  <c i="4" r="K41"/>
  <c i="5" r="K96"/>
  <c i="4" r="K96"/>
  <c i="5" r="K41"/>
  <c i="1" r="AG94"/>
  <c r="AN94"/>
  <c l="1" r="AK26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<sst xmlns="http://schemas.openxmlformats.org/spreadsheetml/2006/main">
  <si>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</si>
  <si>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</si>
  <si>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</si>
  <si>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</si>
  <si>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</si>
  <si>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True</t>
  </si>
  <si>
    <t>{561e752e-dec7-46a0-b1d2-d79c62a0dcf7}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</si>
  <si>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</si>
  <si>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</si>
  <si>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</si>
  <si>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</si>
  <si>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</si>
  <si>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</si>
  <si>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</si>
  <si>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</si>
  <si>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20-001_a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</si>
  <si>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</si>
  <si>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</si>
  <si>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Ostrov, bezpečné přecházení, Jáchymovská ulice - I. etapa</t>
  </si>
  <si>
    <t>KSO:</t>
  </si>
  <si>
    <t>CC-CZ:</t>
  </si>
  <si>
    <t>Místo:</t>
  </si>
  <si>
    <t>Ostrov</t>
  </si>
  <si>
    <t>Datum:</t>
  </si>
  <si>
    <t>23. 2. 2020</t>
  </si>
  <si>
    <t>Zadavatel:</t>
  </si>
  <si>
    <t>IČ:</t>
  </si>
  <si>
    <t>00254843</t>
  </si>
  <si>
    <t>Město Ostrov</t>
  </si>
  <si>
    <t>DIČ:</t>
  </si>
  <si>
    <t>CZ00254843</t>
  </si>
  <si>
    <t>Uchazeč:</t>
  </si>
  <si>
    <t>Vyplň údaj</t>
  </si>
  <si>
    <t>Projektant:</t>
  </si>
  <si>
    <t>10343237</t>
  </si>
  <si>
    <t>Ing. Igor Hrazdil</t>
  </si>
  <si>
    <t>CZ5802180043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</si>
  <si>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</si>
  <si>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</si>
  <si>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</si>
  <si>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</si>
  <si>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</si>
  <si>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</si>
  <si>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</si>
  <si>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</si>
  <si>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</si>
  <si>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</si>
  <si>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</si>
  <si>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</si>
  <si>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</si>
  <si>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</si>
  <si>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</si>
  <si>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</si>
  <si>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</si>
  <si>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</si>
  <si>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</si>
  <si>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</si>
  <si>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</si>
  <si>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</si>
  <si>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</si>
  <si>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</si>
  <si>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</si>
  <si>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</si>
  <si>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</si>
  <si>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</si>
  <si>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</si>
  <si>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</si>
  <si>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</si>
  <si>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</si>
  <si>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</si>
  <si>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</si>
  <si>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</si>
  <si>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</si>
  <si>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</si>
  <si>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</si>
  <si>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</si>
  <si>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</si>
  <si>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</si>
  <si>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</si>
  <si>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</si>
  <si>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</si>
  <si>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</si>
  <si>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</si>
  <si>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</si>
  <si>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</si>
  <si>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</si>
  <si>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SO001</t>
  </si>
  <si>
    <t>DIO SO101</t>
  </si>
  <si>
    <t>STA</t>
  </si>
  <si>
    <t>1</t>
  </si>
  <si>
    <t>{3122c8ad-7bf3-475a-8c99-66e3681f8505}</t>
  </si>
  <si>
    <t>2</t>
  </si>
  <si>
    <t>SO002</t>
  </si>
  <si>
    <t>DIO SO102</t>
  </si>
  <si>
    <t>{718ab9c8-e157-41ac-8dbf-7608b6da7228}</t>
  </si>
  <si>
    <t>SO101</t>
  </si>
  <si>
    <t>Přechod u ulice Na Máchadle</t>
  </si>
  <si>
    <t>{95d67d31-4322-493d-9f35-9d2f789e6b98}</t>
  </si>
  <si>
    <t>SO102</t>
  </si>
  <si>
    <t>Přechod u křižovatky s ulicemi Lidická a Bezručova</t>
  </si>
  <si>
    <t>{047016b3-f34b-427d-9401-6e6d7a3061e7}</t>
  </si>
  <si>
    <t>A13</t>
  </si>
  <si>
    <t>C4a</t>
  </si>
  <si>
    <t>KRYCÍ LIST SOUPISU PRACÍ</t>
  </si>
  <si>
    <t>C4b</t>
  </si>
  <si>
    <t>P7</t>
  </si>
  <si>
    <t>P8</t>
  </si>
  <si>
    <t>Z2</t>
  </si>
  <si>
    <t>Objekt:</t>
  </si>
  <si>
    <t>Z3a</t>
  </si>
  <si>
    <t>5</t>
  </si>
  <si>
    <t>SO001 - DIO SO101</t>
  </si>
  <si>
    <t>Z3b</t>
  </si>
  <si>
    <t>10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</si>
  <si>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</si>
  <si>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</si>
  <si>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</si>
  <si>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</si>
  <si>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</si>
  <si>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</si>
  <si>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</si>
  <si>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</si>
  <si>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</si>
  <si>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</si>
  <si>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</si>
  <si>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</si>
  <si>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</si>
  <si>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</si>
  <si>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</si>
  <si>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</si>
  <si>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</si>
  <si>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</si>
  <si>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</si>
  <si>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</si>
  <si>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</si>
  <si>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</si>
  <si>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</si>
  <si>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</si>
  <si>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</si>
  <si>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</si>
  <si>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</si>
  <si>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</si>
  <si>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</si>
  <si>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</si>
  <si>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</si>
  <si>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</si>
  <si>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</si>
  <si>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</si>
  <si>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913121111</t>
  </si>
  <si>
    <t>Montáž a demontáž dočasné dopravní značky kompletní základní</t>
  </si>
  <si>
    <t>kus</t>
  </si>
  <si>
    <t>CS ÚRS 2020 01</t>
  </si>
  <si>
    <t>4</t>
  </si>
  <si>
    <t>-1862244850</t>
  </si>
  <si>
    <t>VV</t>
  </si>
  <si>
    <t>Součet</t>
  </si>
  <si>
    <t>913121211</t>
  </si>
  <si>
    <t>Příplatek k dočasné dopravní značce kompletní základní za první a ZKD den použití</t>
  </si>
  <si>
    <t>-1919984602</t>
  </si>
  <si>
    <t>A13*21</t>
  </si>
  <si>
    <t>P7*14</t>
  </si>
  <si>
    <t>P8*14</t>
  </si>
  <si>
    <t>Z3a*14</t>
  </si>
  <si>
    <t>C4b*7</t>
  </si>
  <si>
    <t>C4a*7</t>
  </si>
  <si>
    <t>Z3b*7</t>
  </si>
  <si>
    <t>3</t>
  </si>
  <si>
    <t>913211113</t>
  </si>
  <si>
    <t>Montáž a demontáž dočasné dopravní zábrany reflexní šířky 3 m</t>
  </si>
  <si>
    <t>-1768583872</t>
  </si>
  <si>
    <t>913211213</t>
  </si>
  <si>
    <t>Příplatek k dočasné dopravní zábraně reflexní 3 m za první a ZKD den použití</t>
  </si>
  <si>
    <t>348687476</t>
  </si>
  <si>
    <t>Z2*14</t>
  </si>
  <si>
    <t>A9</t>
  </si>
  <si>
    <t>B1</t>
  </si>
  <si>
    <t>B24a</t>
  </si>
  <si>
    <t>B24b</t>
  </si>
  <si>
    <t>B28</t>
  </si>
  <si>
    <t>SO002 - DIO SO102</t>
  </si>
  <si>
    <t>IP10a</t>
  </si>
  <si>
    <t>Z4</t>
  </si>
  <si>
    <t>7</t>
  </si>
  <si>
    <t>1551661282</t>
  </si>
  <si>
    <t>-1923560349</t>
  </si>
  <si>
    <t>(A13+Z4)*21</t>
  </si>
  <si>
    <t>(C4a+B1+B24a+B24b+A9+IP10a)*10</t>
  </si>
  <si>
    <t>B28*7</t>
  </si>
  <si>
    <t>1519093828</t>
  </si>
  <si>
    <t>364004256</t>
  </si>
  <si>
    <t>Z2*10</t>
  </si>
  <si>
    <t>ACO</t>
  </si>
  <si>
    <t>16,535</t>
  </si>
  <si>
    <t>bour_zakl</t>
  </si>
  <si>
    <t>0,768</t>
  </si>
  <si>
    <t>CYKY</t>
  </si>
  <si>
    <t>38</t>
  </si>
  <si>
    <t>CYKY_15</t>
  </si>
  <si>
    <t>12</t>
  </si>
  <si>
    <t>dem_VO</t>
  </si>
  <si>
    <t>dl_60</t>
  </si>
  <si>
    <t>60,03</t>
  </si>
  <si>
    <t>dl_60_prir</t>
  </si>
  <si>
    <t>49,81</t>
  </si>
  <si>
    <t>SO101 - Přechod u ulice Na Máchadle</t>
  </si>
  <si>
    <t>dl_60_slep</t>
  </si>
  <si>
    <t>10,22</t>
  </si>
  <si>
    <t>dl_80</t>
  </si>
  <si>
    <t>32,62</t>
  </si>
  <si>
    <t>dl_80_prir</t>
  </si>
  <si>
    <t>21,07</t>
  </si>
  <si>
    <t>dl_80_slep</t>
  </si>
  <si>
    <t>5,46</t>
  </si>
  <si>
    <t>dl_80_vodici</t>
  </si>
  <si>
    <t>6,09</t>
  </si>
  <si>
    <t>FeZn</t>
  </si>
  <si>
    <t>20</t>
  </si>
  <si>
    <t>HDPE</t>
  </si>
  <si>
    <t>34</t>
  </si>
  <si>
    <t>chranicky</t>
  </si>
  <si>
    <t>10,5</t>
  </si>
  <si>
    <t>IP6</t>
  </si>
  <si>
    <t>obr_chod</t>
  </si>
  <si>
    <t>4,56</t>
  </si>
  <si>
    <t>obr_sil</t>
  </si>
  <si>
    <t>68,55</t>
  </si>
  <si>
    <t>obr_sil_100</t>
  </si>
  <si>
    <t>39,94</t>
  </si>
  <si>
    <t>obr_sil_N</t>
  </si>
  <si>
    <t>17,6</t>
  </si>
  <si>
    <t>obr_sil_P</t>
  </si>
  <si>
    <t>8</t>
  </si>
  <si>
    <t>obr_sil_R50</t>
  </si>
  <si>
    <t>3,01</t>
  </si>
  <si>
    <t>odvoz_zem</t>
  </si>
  <si>
    <t>0,288</t>
  </si>
  <si>
    <t>rez1</t>
  </si>
  <si>
    <t>rez2</t>
  </si>
  <si>
    <t>65,35</t>
  </si>
  <si>
    <t>ryha_ruc</t>
  </si>
  <si>
    <t>ryha_stroj</t>
  </si>
  <si>
    <t>SD_ostrov</t>
  </si>
  <si>
    <t>34,27</t>
  </si>
  <si>
    <t>spara</t>
  </si>
  <si>
    <t>14,23</t>
  </si>
  <si>
    <t>sut</t>
  </si>
  <si>
    <t>83,09</t>
  </si>
  <si>
    <t>sut_bet</t>
  </si>
  <si>
    <t>29,63</t>
  </si>
  <si>
    <t>sut_kam</t>
  </si>
  <si>
    <t>31,269</t>
  </si>
  <si>
    <t>sut_ziv</t>
  </si>
  <si>
    <t>22,191</t>
  </si>
  <si>
    <t>VOP</t>
  </si>
  <si>
    <t>ziv_lem</t>
  </si>
  <si>
    <t>6,535</t>
  </si>
  <si>
    <t>ziv_plna</t>
  </si>
  <si>
    <t xml:space="preserve">    1 - Zemní práce</t>
  </si>
  <si>
    <t xml:space="preserve">    5 - Komunikace pozemní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</si>
  <si>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</si>
  <si>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</si>
  <si>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</si>
  <si>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</si>
  <si>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</si>
  <si>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</si>
  <si>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</si>
  <si>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Zemní práce</t>
  </si>
  <si>
    <t>113106123</t>
  </si>
  <si>
    <t>Rozebrání dlažeb ze zámkových dlaždic komunikací pro pěší ručně</t>
  </si>
  <si>
    <t>m2</t>
  </si>
  <si>
    <t>1230936936</t>
  </si>
  <si>
    <t>113106171</t>
  </si>
  <si>
    <t>Rozebrání dlažeb vozovek ze zámkové dlažby s ložem z kameniva ručně</t>
  </si>
  <si>
    <t>1353820136</t>
  </si>
  <si>
    <t>113107322</t>
  </si>
  <si>
    <t>Odstranění podkladu z kameniva drceného tl 200 mm strojně pl do 50 m2</t>
  </si>
  <si>
    <t>-1936886229</t>
  </si>
  <si>
    <t>dl_80+dl_60</t>
  </si>
  <si>
    <t>113107323</t>
  </si>
  <si>
    <t>Odstranění podkladu z kameniva drceného tl 300 mm strojně pl do 50 m2</t>
  </si>
  <si>
    <t>1033793761</t>
  </si>
  <si>
    <t>rez1/2*1,0</t>
  </si>
  <si>
    <t>113107342</t>
  </si>
  <si>
    <t>Odstranění podkladu nebo krytu živičného tl 100 mm strojně pl do 50 m2</t>
  </si>
  <si>
    <t>278045610</t>
  </si>
  <si>
    <t>dem_ziv_ch</t>
  </si>
  <si>
    <t>7,65*0,4</t>
  </si>
  <si>
    <t>6</t>
  </si>
  <si>
    <t>113107343</t>
  </si>
  <si>
    <t>Odstranění podkladu nebo krytu živičného tl 150 mm strojně pl do 50 m2</t>
  </si>
  <si>
    <t>-1003534098</t>
  </si>
  <si>
    <t>rez2*0,1</t>
  </si>
  <si>
    <t>ostrov</t>
  </si>
  <si>
    <t>51,56</t>
  </si>
  <si>
    <t>dem_ziv_sil</t>
  </si>
  <si>
    <t>113202111</t>
  </si>
  <si>
    <t>Vytrhání obrub krajníků obrubníků stojatých</t>
  </si>
  <si>
    <t>m</t>
  </si>
  <si>
    <t>-426758832</t>
  </si>
  <si>
    <t>10,60+6</t>
  </si>
  <si>
    <t>162751117</t>
  </si>
  <si>
    <t>Vodorovné přemístění do 10000 m výkopku/sypaniny z horniny třídy těžitelnosti I, skupiny 1 až 3 (RC Sadov 11 km)</t>
  </si>
  <si>
    <t>m3</t>
  </si>
  <si>
    <t>-1942741925</t>
  </si>
  <si>
    <t>1*0,6*0,6*0,8</t>
  </si>
  <si>
    <t>162751119</t>
  </si>
  <si>
    <t>Příplatek k vodorovnému přemístění výkopku/sypaniny z horniny třídy těžitelnosti I, skupiny 1 až 3 ZKD 1000 m přes 10000 m (další 1 km)</t>
  </si>
  <si>
    <t>261082009</t>
  </si>
  <si>
    <t>odvoz_zem*1</t>
  </si>
  <si>
    <t>181951112</t>
  </si>
  <si>
    <t>Úprava pláně v hornině třídy těžitelnosti I, skupiny 1 až 3 se zhutněním</t>
  </si>
  <si>
    <t>-125441524</t>
  </si>
  <si>
    <t>dl_60+dl_80+ziv_plna</t>
  </si>
  <si>
    <t>Komunikace pozemní</t>
  </si>
  <si>
    <t>11</t>
  </si>
  <si>
    <t>564851111</t>
  </si>
  <si>
    <t>Podklad ze štěrkodrtě ŠD tl 150 mm</t>
  </si>
  <si>
    <t>572768681</t>
  </si>
  <si>
    <t>dl_60-SD_ostrov</t>
  </si>
  <si>
    <t>564861111</t>
  </si>
  <si>
    <t>Podklad ze štěrkodrtě ŠD tl 200 mm</t>
  </si>
  <si>
    <t>1407808829</t>
  </si>
  <si>
    <t>ziv_plna+dl_80</t>
  </si>
  <si>
    <t>13</t>
  </si>
  <si>
    <t>564861112</t>
  </si>
  <si>
    <t>Podklad ze štěrkodrtě ŠD tl 210 mm</t>
  </si>
  <si>
    <t>-304746901</t>
  </si>
  <si>
    <t>36,55-2,28*1,0</t>
  </si>
  <si>
    <t>14</t>
  </si>
  <si>
    <t>565155121</t>
  </si>
  <si>
    <t>Asfaltový beton vrstva podkladní ACP 16 (obalované kamenivo OKS) tl 70 mm š přes 3 m</t>
  </si>
  <si>
    <t>2076809539</t>
  </si>
  <si>
    <t>567122112</t>
  </si>
  <si>
    <t>Podklad ze směsi stmelené cementem SC C 8/10 (KSC I) tl 130 mm</t>
  </si>
  <si>
    <t>-1060369311</t>
  </si>
  <si>
    <t>16</t>
  </si>
  <si>
    <t>573191111</t>
  </si>
  <si>
    <t>Postřik infiltrační kationaktivní emulzí v množství 1 kg/m2</t>
  </si>
  <si>
    <t>-1923404349</t>
  </si>
  <si>
    <t>17</t>
  </si>
  <si>
    <t>573231108</t>
  </si>
  <si>
    <t>Postřik živičný spojovací ze silniční emulze v množství 0,50 kg/m2</t>
  </si>
  <si>
    <t>-1964525128</t>
  </si>
  <si>
    <t>18</t>
  </si>
  <si>
    <t>577134221</t>
  </si>
  <si>
    <t>Asfaltový beton vrstva obrusná ACO 11 (ABS) tř. II tl 40 mm š přes 3 m z nemodifikovaného asfaltu</t>
  </si>
  <si>
    <t>1432792440</t>
  </si>
  <si>
    <t>ziv_plna+ziv_lem</t>
  </si>
  <si>
    <t>19</t>
  </si>
  <si>
    <t>596211111</t>
  </si>
  <si>
    <t>Kladení zámkové dlažby komunikací pro pěší tl 60 mm skupiny A pl do 100 m2</t>
  </si>
  <si>
    <t>1438034048</t>
  </si>
  <si>
    <t>M</t>
  </si>
  <si>
    <t>59245018</t>
  </si>
  <si>
    <t>dlažba tvar obdélník betonová 200x100x60mm přírodní</t>
  </si>
  <si>
    <t>1345722008</t>
  </si>
  <si>
    <t>dl_60_prir*1,03</t>
  </si>
  <si>
    <t>59245006</t>
  </si>
  <si>
    <t>dlažba tvar obdélník betonová pro nevidomé 200x100x60mm barevná</t>
  </si>
  <si>
    <t>-1913791915</t>
  </si>
  <si>
    <t>dl_60_slep*1,03</t>
  </si>
  <si>
    <t>22</t>
  </si>
  <si>
    <t>596212210</t>
  </si>
  <si>
    <t>Kladení zámkové dlažby pozemních komunikací tl 80 mm skupiny A pl do 50 m2</t>
  </si>
  <si>
    <t>1917784229</t>
  </si>
  <si>
    <t>23</t>
  </si>
  <si>
    <t>59245020</t>
  </si>
  <si>
    <t>dlažba tvar obdélník betonová 200x100x80mm přírodní</t>
  </si>
  <si>
    <t>709425133</t>
  </si>
  <si>
    <t>dl_80_prir*1,02</t>
  </si>
  <si>
    <t>24</t>
  </si>
  <si>
    <t>59245226</t>
  </si>
  <si>
    <t>dlažba tvar obdélník betonová pro nevidomé 200x100x80mm barevná</t>
  </si>
  <si>
    <t>257420492</t>
  </si>
  <si>
    <t>dl_80_slep*1,03</t>
  </si>
  <si>
    <t>25</t>
  </si>
  <si>
    <t>59245228</t>
  </si>
  <si>
    <t>dlažba betonová s vodící drážkou (umělá vodící linie) 200x200x80mm červená</t>
  </si>
  <si>
    <t>R 2020 01</t>
  </si>
  <si>
    <t>259962340</t>
  </si>
  <si>
    <t>dl_80_vodici*1,02</t>
  </si>
  <si>
    <t>26</t>
  </si>
  <si>
    <t>912411211</t>
  </si>
  <si>
    <t>Pružný výstražný maják plastový D 600 mm neprosvětlený běžný ostrůvek</t>
  </si>
  <si>
    <t>1805475710</t>
  </si>
  <si>
    <t>27</t>
  </si>
  <si>
    <t>914111112</t>
  </si>
  <si>
    <t>Montáž svislé dopravní značky do velikosti 1 m2 páskováním na sloup</t>
  </si>
  <si>
    <t>-347814575</t>
  </si>
  <si>
    <t>28</t>
  </si>
  <si>
    <t>40445621</t>
  </si>
  <si>
    <t>informativní značky provozní IP1-IP3, IP4b-IP7, IP10a, b 500x500mm</t>
  </si>
  <si>
    <t>-1735671119</t>
  </si>
  <si>
    <t>29</t>
  </si>
  <si>
    <t>915111111</t>
  </si>
  <si>
    <t>Vodorovné dopravní značení dělící čáry souvislé š 125 mm základní bílá barva</t>
  </si>
  <si>
    <t>1876886292</t>
  </si>
  <si>
    <t>V4_ostr</t>
  </si>
  <si>
    <t>2*(25-3)</t>
  </si>
  <si>
    <t>30</t>
  </si>
  <si>
    <t>915131111</t>
  </si>
  <si>
    <t>Vodorovné dopravní značení přechody pro chodce, šipky, symboly základní bílá barva</t>
  </si>
  <si>
    <t>938913847</t>
  </si>
  <si>
    <t>V7a</t>
  </si>
  <si>
    <t>(3,5+3,5)*3</t>
  </si>
  <si>
    <t>V13</t>
  </si>
  <si>
    <t>15,25+11,91</t>
  </si>
  <si>
    <t>31</t>
  </si>
  <si>
    <t>916131214</t>
  </si>
  <si>
    <t>Osazení silničního obrubníku betonového stojatého s oboustrannou opěrou do lože z betonu prostého C 16/20 n XF1</t>
  </si>
  <si>
    <t>-646849570</t>
  </si>
  <si>
    <t>38,94+1</t>
  </si>
  <si>
    <t>5,6+4*3</t>
  </si>
  <si>
    <t>32</t>
  </si>
  <si>
    <t>59217034</t>
  </si>
  <si>
    <t>obrubník betonový silniční 100x15x30 cm</t>
  </si>
  <si>
    <t>1865681298</t>
  </si>
  <si>
    <t>obr_sil_100*1,02</t>
  </si>
  <si>
    <t>33</t>
  </si>
  <si>
    <t>59217029</t>
  </si>
  <si>
    <t>obrubník betonový silniční nájezdový 100x15x15 cm</t>
  </si>
  <si>
    <t>-1711031302</t>
  </si>
  <si>
    <t>obr_sil_N*1,02</t>
  </si>
  <si>
    <t>59217030</t>
  </si>
  <si>
    <t>obrubník betonový silniční přechodový 100x15x15-25 cm</t>
  </si>
  <si>
    <t>-2064046499</t>
  </si>
  <si>
    <t>obr_sil_P*1,02</t>
  </si>
  <si>
    <t>35</t>
  </si>
  <si>
    <t>59217035.1</t>
  </si>
  <si>
    <t>obrubník betonový silniční obloukový vnější R=0,5m, 78 x 15 x 25cm</t>
  </si>
  <si>
    <t>-870813647</t>
  </si>
  <si>
    <t>obr_sil_R50/0,78*1,03</t>
  </si>
  <si>
    <t>36</t>
  </si>
  <si>
    <t>916231214</t>
  </si>
  <si>
    <t>Osazení chodníkového obrubníku betonového stojatého s oboustrannou opěrou do lože z betonu prostého C 16/20 n XF1</t>
  </si>
  <si>
    <t>-941865236</t>
  </si>
  <si>
    <t>37</t>
  </si>
  <si>
    <t>BET.L25C01</t>
  </si>
  <si>
    <t>obrubník univerzální BEST-LINEA I 50x8x25cm, přírodní</t>
  </si>
  <si>
    <t>-585061849</t>
  </si>
  <si>
    <t>obr_chod*2*1,02</t>
  </si>
  <si>
    <t>919112212</t>
  </si>
  <si>
    <t>Řezání spár pro vytvoření komůrky š 10 mm hl 20 mm pro těsnící zálivku v živičném krytu</t>
  </si>
  <si>
    <t>-637529319</t>
  </si>
  <si>
    <t>39</t>
  </si>
  <si>
    <t>919122111</t>
  </si>
  <si>
    <t>Těsnění spár zálivkou za tepla pro komůrky š 10 mm hl 20 mm s těsnicím profilem</t>
  </si>
  <si>
    <t>-1250954644</t>
  </si>
  <si>
    <t>40</t>
  </si>
  <si>
    <t>919735112</t>
  </si>
  <si>
    <t>Řezání stávajícího živičného krytu hl do 100 mm</t>
  </si>
  <si>
    <t>864350401</t>
  </si>
  <si>
    <t>rez_chod</t>
  </si>
  <si>
    <t>7,90</t>
  </si>
  <si>
    <t>41</t>
  </si>
  <si>
    <t>919735113</t>
  </si>
  <si>
    <t>Řezání stávajícího živičného krytu hl do 150 mm</t>
  </si>
  <si>
    <t>-528675387</t>
  </si>
  <si>
    <t>2*10</t>
  </si>
  <si>
    <t>obr_sil-4+8*0,1</t>
  </si>
  <si>
    <t>42</t>
  </si>
  <si>
    <t>936104211</t>
  </si>
  <si>
    <t>Montáž odpadkového koše do betonové patky</t>
  </si>
  <si>
    <t>-470684012</t>
  </si>
  <si>
    <t>43</t>
  </si>
  <si>
    <t>961044111</t>
  </si>
  <si>
    <t>Bourání základů z betonu prostého</t>
  </si>
  <si>
    <t>-351059848</t>
  </si>
  <si>
    <t>dem_VO*0,8*0,8*1,2</t>
  </si>
  <si>
    <t>44</t>
  </si>
  <si>
    <t>966001311</t>
  </si>
  <si>
    <t>Odstranění odpadkového koše s betonovou patkou</t>
  </si>
  <si>
    <t>1447018230</t>
  </si>
  <si>
    <t>45</t>
  </si>
  <si>
    <t>966006132</t>
  </si>
  <si>
    <t>Odstranění značek dopravních nebo orientačních se sloupky s betonovými patkami</t>
  </si>
  <si>
    <t>-1688738342</t>
  </si>
  <si>
    <t>46</t>
  </si>
  <si>
    <t>966006211</t>
  </si>
  <si>
    <t>Odstranění svislých dopravních značek ze sloupů, sloupků nebo konzol</t>
  </si>
  <si>
    <t>1050096588</t>
  </si>
  <si>
    <t>997</t>
  </si>
  <si>
    <t>Přesun sutě</t>
  </si>
  <si>
    <t>47</t>
  </si>
  <si>
    <t>997006512</t>
  </si>
  <si>
    <t>Vodorovné doprava suti s naložením a složením na skládku do 1 km (RC Sadov 11 km)</t>
  </si>
  <si>
    <t>t</t>
  </si>
  <si>
    <t>1625375195</t>
  </si>
  <si>
    <t>15,608+8,832+3,403+1,536+0,087+0,164</t>
  </si>
  <si>
    <t>26,869+4,400</t>
  </si>
  <si>
    <t>0,673+21,518</t>
  </si>
  <si>
    <t>48</t>
  </si>
  <si>
    <t>997006519</t>
  </si>
  <si>
    <t>Příplatek k vodorovnému přemístění suti na skládku ZKD 1 km přes 1 km (dalších 10 km)</t>
  </si>
  <si>
    <t>-1172223748</t>
  </si>
  <si>
    <t>sut*10</t>
  </si>
  <si>
    <t>49</t>
  </si>
  <si>
    <t>997013869</t>
  </si>
  <si>
    <t>Poplatek za uložení stavebního odpadu na recyklační skládce (skládkovné) ze směsí betonu, cihel a keramických výrobků kód odpadu 17 01 07</t>
  </si>
  <si>
    <t>-536762045</t>
  </si>
  <si>
    <t>50</t>
  </si>
  <si>
    <t>997013873</t>
  </si>
  <si>
    <t>Poplatek za uložení stavebního odpadu na recyklační skládce (skládkovné) zeminy a kamení zatříděného do Katalogu odpadů pod kódem 17 05 04</t>
  </si>
  <si>
    <t>115058503</t>
  </si>
  <si>
    <t>sut_kam+odvoz_zem*1,6</t>
  </si>
  <si>
    <t>51</t>
  </si>
  <si>
    <t>997013875</t>
  </si>
  <si>
    <t>Poplatek za uložení stavebního odpadu na recyklační skládce (skládkovné) asfaltového bez obsahu dehtu zatříděného do Katalogu odpadů pod kódem 17 03 02</t>
  </si>
  <si>
    <t>1156154342</t>
  </si>
  <si>
    <t>998</t>
  </si>
  <si>
    <t>Přesun hmot</t>
  </si>
  <si>
    <t>52</t>
  </si>
  <si>
    <t>998223011</t>
  </si>
  <si>
    <t>Přesun hmot pro pozemní komunikace s krytem dlážděným</t>
  </si>
  <si>
    <t>316327214</t>
  </si>
  <si>
    <t>PSV</t>
  </si>
  <si>
    <t>Práce a dodávky PSV</t>
  </si>
  <si>
    <t>741</t>
  </si>
  <si>
    <t>Elektroinstalace - silnoproud</t>
  </si>
  <si>
    <t>53</t>
  </si>
  <si>
    <t>741122122</t>
  </si>
  <si>
    <t>Montáž kabel Cu plný kulatý žíla 3x1,5 až 6 mm2 zatažený v trubkách (CYKY)</t>
  </si>
  <si>
    <t>1594828940</t>
  </si>
  <si>
    <t>VOP*6</t>
  </si>
  <si>
    <t>54</t>
  </si>
  <si>
    <t>34111030</t>
  </si>
  <si>
    <t>kabel silový s Cu jádrem 1kV 3x1,5mm2</t>
  </si>
  <si>
    <t>1993718212</t>
  </si>
  <si>
    <t>12*1,2 'Přepočtené koeficientem množství</t>
  </si>
  <si>
    <t>55</t>
  </si>
  <si>
    <t>741122133</t>
  </si>
  <si>
    <t>Montáž kabel Cu plný kulatý žíla 4x10 mm2 zatažený v trubkách (CYKY)</t>
  </si>
  <si>
    <t>-59214600</t>
  </si>
  <si>
    <t>56</t>
  </si>
  <si>
    <t>34111076</t>
  </si>
  <si>
    <t>kabel silový s Cu jádrem 1kV 4x10mm2</t>
  </si>
  <si>
    <t>-636889680</t>
  </si>
  <si>
    <t>57</t>
  </si>
  <si>
    <t>741410041</t>
  </si>
  <si>
    <t>Montáž vodič uzemňovací drát nebo lano D do 10 mm v městské zástavbě</t>
  </si>
  <si>
    <t>1956211612</t>
  </si>
  <si>
    <t>58</t>
  </si>
  <si>
    <t>35441072</t>
  </si>
  <si>
    <t>drát D 8mm FeZn pro hromosvod</t>
  </si>
  <si>
    <t>kg</t>
  </si>
  <si>
    <t>1282010907</t>
  </si>
  <si>
    <t>FeZn/2,5</t>
  </si>
  <si>
    <t>Práce a dodávky M</t>
  </si>
  <si>
    <t>21-M</t>
  </si>
  <si>
    <t>Elektromontáže</t>
  </si>
  <si>
    <t>59</t>
  </si>
  <si>
    <t>210202013</t>
  </si>
  <si>
    <t>Montáž svítidlo výbojkové průmyslové nebo venkovní na výložník</t>
  </si>
  <si>
    <t>64</t>
  </si>
  <si>
    <t>-778485641</t>
  </si>
  <si>
    <t>60</t>
  </si>
  <si>
    <t>348446583</t>
  </si>
  <si>
    <t>svítidlo AMPERA MIDI - P 32 LED/500 mA/5145/NW/50W (normální bílá) + CLO</t>
  </si>
  <si>
    <t>256</t>
  </si>
  <si>
    <t>-15049904</t>
  </si>
  <si>
    <t>61</t>
  </si>
  <si>
    <t>348446590</t>
  </si>
  <si>
    <t>redukce na vrchol stožáru pro světlo VOLTANA d60/d42 mm</t>
  </si>
  <si>
    <t>617506508</t>
  </si>
  <si>
    <t>62</t>
  </si>
  <si>
    <t>210202013.d</t>
  </si>
  <si>
    <t>Demontáž svítidlo výbojkové průmyslové nebo venkovní na výložník</t>
  </si>
  <si>
    <t>1434397154</t>
  </si>
  <si>
    <t>63</t>
  </si>
  <si>
    <t>210204002</t>
  </si>
  <si>
    <t>Montáž stožárů osvětlení parkových ocelových</t>
  </si>
  <si>
    <t>1771895884</t>
  </si>
  <si>
    <t>31674167</t>
  </si>
  <si>
    <t>stožár osvětlovací sadový dvoustupňový 133/60 Pz, H = 6m, L = 6,8m</t>
  </si>
  <si>
    <t>128</t>
  </si>
  <si>
    <t>790081951</t>
  </si>
  <si>
    <t>65</t>
  </si>
  <si>
    <t>210204011.d</t>
  </si>
  <si>
    <t>Demontáž stožárů osvětlení ocelových samostatně stojících délky do 12 m</t>
  </si>
  <si>
    <t>-1102911357</t>
  </si>
  <si>
    <t>66</t>
  </si>
  <si>
    <t>210204103.d</t>
  </si>
  <si>
    <t>Demontáž výložníků osvětlení jednoramenných sloupových hmotnosti do 35 kg</t>
  </si>
  <si>
    <t>1144483752</t>
  </si>
  <si>
    <t>67</t>
  </si>
  <si>
    <t>210280001</t>
  </si>
  <si>
    <t>Zkoušky a prohlídky el rozvodů a zařízení celková prohlídka pro objem mtž prací do 100 000 Kč</t>
  </si>
  <si>
    <t>-276407889</t>
  </si>
  <si>
    <t>46-M</t>
  </si>
  <si>
    <t>Zemní práce při extr.mont.pracích</t>
  </si>
  <si>
    <t>68</t>
  </si>
  <si>
    <t>460010024</t>
  </si>
  <si>
    <t>Vytyčení trasy vedení kabelového podzemního v zastavěném prostoru</t>
  </si>
  <si>
    <t>km</t>
  </si>
  <si>
    <t>-198304718</t>
  </si>
  <si>
    <t>69</t>
  </si>
  <si>
    <t>460050003</t>
  </si>
  <si>
    <t>Hloubení nezapažených jam pro stožáry jednoduché délky do 8 m na rovině ručně v hornině tř 3</t>
  </si>
  <si>
    <t>2071276254</t>
  </si>
  <si>
    <t>70</t>
  </si>
  <si>
    <t>460080015</t>
  </si>
  <si>
    <t>Základové konstrukce z monolitického betonu C 20/25 bez bednění</t>
  </si>
  <si>
    <t>-1898184050</t>
  </si>
  <si>
    <t>zaklady</t>
  </si>
  <si>
    <t>VOP*0,8*0,6*0,6</t>
  </si>
  <si>
    <t>71</t>
  </si>
  <si>
    <t>460150163</t>
  </si>
  <si>
    <t>Hloubení kabelových zapažených i nezapažených rýh ručně š 35 cm, hl 80 cm, v hornině tř 3</t>
  </si>
  <si>
    <t>-202692801</t>
  </si>
  <si>
    <t>72</t>
  </si>
  <si>
    <t>460202153</t>
  </si>
  <si>
    <t>Hloubení kabelových nezapažených rýh strojně š 35 cm, hl 70 cm, v hornině tř 3</t>
  </si>
  <si>
    <t>430634334</t>
  </si>
  <si>
    <t>rez1/2</t>
  </si>
  <si>
    <t>73</t>
  </si>
  <si>
    <t>460490013</t>
  </si>
  <si>
    <t>Krytí kabelů výstražnou fólií šířky 34 cm</t>
  </si>
  <si>
    <t>988515782</t>
  </si>
  <si>
    <t>74</t>
  </si>
  <si>
    <t>460510054</t>
  </si>
  <si>
    <t>Kabelové prostupy z trub plastových do rýhy bez obsypu, průměru do 10 cm</t>
  </si>
  <si>
    <t>-1187111794</t>
  </si>
  <si>
    <t>75</t>
  </si>
  <si>
    <t>34571350</t>
  </si>
  <si>
    <t>trubka elektroinstalační ohebná dvouplášťová korugovaná (chránička) D 32/40mm, HDPE+LDPE</t>
  </si>
  <si>
    <t>1777693764</t>
  </si>
  <si>
    <t>76</t>
  </si>
  <si>
    <t>460510055</t>
  </si>
  <si>
    <t>Kabelové prostupy z trub plastových do rýhy bez obsypu, průměru do 15 cm</t>
  </si>
  <si>
    <t>1368729654</t>
  </si>
  <si>
    <t>77</t>
  </si>
  <si>
    <t>34571356</t>
  </si>
  <si>
    <t>trubka elektroinstalační ohebná dvouplášťová korugovaná (chránička) D 100/120mm, HDPE+LDPE</t>
  </si>
  <si>
    <t>-834965758</t>
  </si>
  <si>
    <t>78</t>
  </si>
  <si>
    <t>460510091</t>
  </si>
  <si>
    <t>Osazení a ukotvení stožárového pouzdra před provedením základu, průměru nad 30 cm</t>
  </si>
  <si>
    <t>130669314</t>
  </si>
  <si>
    <t>79</t>
  </si>
  <si>
    <t>286147091</t>
  </si>
  <si>
    <t>Stožárové pouzdro SYTREX 300 mm</t>
  </si>
  <si>
    <t>1156680803</t>
  </si>
  <si>
    <t>VOP*0,8</t>
  </si>
  <si>
    <t>80</t>
  </si>
  <si>
    <t>460561821</t>
  </si>
  <si>
    <t>Zásyp rýh strojně včetně zhutnění a urovnání povrchu - v zástavbě</t>
  </si>
  <si>
    <t>-1194368547</t>
  </si>
  <si>
    <t>zasyp</t>
  </si>
  <si>
    <t>bour_zakl+(ryha_stroj*0,7+ryha_ruc*0,8)*0,35</t>
  </si>
  <si>
    <t>10,971</t>
  </si>
  <si>
    <t>1,536</t>
  </si>
  <si>
    <t>dem_dl_chod</t>
  </si>
  <si>
    <t>61,67</t>
  </si>
  <si>
    <t>dem_dl_sil</t>
  </si>
  <si>
    <t>9,25</t>
  </si>
  <si>
    <t>dem_UV</t>
  </si>
  <si>
    <t>SO102 - Přechod u křižovatky s ulicemi Lidická a Bezručova</t>
  </si>
  <si>
    <t>58,24</t>
  </si>
  <si>
    <t>43,25</t>
  </si>
  <si>
    <t>14,99</t>
  </si>
  <si>
    <t>21,28</t>
  </si>
  <si>
    <t>13,88</t>
  </si>
  <si>
    <t>7,4</t>
  </si>
  <si>
    <t>loze</t>
  </si>
  <si>
    <t>1,089</t>
  </si>
  <si>
    <t>21,27</t>
  </si>
  <si>
    <t>2,57</t>
  </si>
  <si>
    <t>obr_sil_50</t>
  </si>
  <si>
    <t>23,63</t>
  </si>
  <si>
    <t>obr_sil_R200</t>
  </si>
  <si>
    <t>1,54</t>
  </si>
  <si>
    <t>1,5</t>
  </si>
  <si>
    <t>obsyp</t>
  </si>
  <si>
    <t>3,15</t>
  </si>
  <si>
    <t>odkop</t>
  </si>
  <si>
    <t>2,128</t>
  </si>
  <si>
    <t>PVC125</t>
  </si>
  <si>
    <t>6,5</t>
  </si>
  <si>
    <t>PVC160</t>
  </si>
  <si>
    <t>5,6</t>
  </si>
  <si>
    <t>ryha</t>
  </si>
  <si>
    <t>11,402</t>
  </si>
  <si>
    <t>22,82</t>
  </si>
  <si>
    <t>76,447</t>
  </si>
  <si>
    <t>36,392</t>
  </si>
  <si>
    <t>32,746</t>
  </si>
  <si>
    <t>7,309</t>
  </si>
  <si>
    <t>travnik</t>
  </si>
  <si>
    <t>18,27</t>
  </si>
  <si>
    <t>UV</t>
  </si>
  <si>
    <t>voda</t>
  </si>
  <si>
    <t>0,274</t>
  </si>
  <si>
    <t>7,163</t>
  </si>
  <si>
    <t>zem_dopln</t>
  </si>
  <si>
    <t>5,94</t>
  </si>
  <si>
    <t>zem_skladka</t>
  </si>
  <si>
    <t>4,239</t>
  </si>
  <si>
    <t>zemina</t>
  </si>
  <si>
    <t>2,673</t>
  </si>
  <si>
    <t>9,34</t>
  </si>
  <si>
    <t xml:space="preserve">    4 - Vodorovné konstrukce</t>
  </si>
  <si>
    <t xml:space="preserve">    8 - Trubní vedení</t>
  </si>
  <si>
    <t>4,03+9,74+37,75+10,15</t>
  </si>
  <si>
    <t>dem_dl_chod+dem_dl_sil</t>
  </si>
  <si>
    <t>3,10+0,88+11,90+4,06</t>
  </si>
  <si>
    <t>dem_ziv</t>
  </si>
  <si>
    <t>6,51+0,34+12,23+4,05</t>
  </si>
  <si>
    <t>113201112</t>
  </si>
  <si>
    <t>Vytrhání obrub silničních ležatých</t>
  </si>
  <si>
    <t>-1986572921</t>
  </si>
  <si>
    <t>4,38+6,90+17,78+3,36</t>
  </si>
  <si>
    <t>113204111</t>
  </si>
  <si>
    <t>Vytrhání obrub záhonových</t>
  </si>
  <si>
    <t>1090782013</t>
  </si>
  <si>
    <t>3,70+8,73+5,05</t>
  </si>
  <si>
    <t>122151401</t>
  </si>
  <si>
    <t>Vykopávky v zemníku na suchu v hornině třídy těžitelnosti I, skupiny 1 a 2 objem do 20 m3 strojně</t>
  </si>
  <si>
    <t>699893700</t>
  </si>
  <si>
    <t>zem_dopln*0,45</t>
  </si>
  <si>
    <t>122252203</t>
  </si>
  <si>
    <t>Odkopávky a prokopávky nezapažené pro silnice a dálnice v hornině třídy těžitelnosti I objem do 100 m3 strojně</t>
  </si>
  <si>
    <t>387153739</t>
  </si>
  <si>
    <t>dl_80*0,1</t>
  </si>
  <si>
    <t>1,02*0,3</t>
  </si>
  <si>
    <t>132251101</t>
  </si>
  <si>
    <t xml:space="preserve">Hloubení rýh nezapažených  š do 800 mm v hornině třídy těžitelnosti I, skupiny 3 objem do 20 m3 strojně</t>
  </si>
  <si>
    <t>425271544</t>
  </si>
  <si>
    <t>(PVC125+PVC160)*0,6*1,5+UV*0,8*0,8*0,8</t>
  </si>
  <si>
    <t>162451106</t>
  </si>
  <si>
    <t>Vodorovné přemístění do 2000 m výkopku/sypaniny z horniny třídy těžitelnosti I, skupiny 1 až 3</t>
  </si>
  <si>
    <t>2117474859</t>
  </si>
  <si>
    <t>161820430</t>
  </si>
  <si>
    <t>ryha-zasyp</t>
  </si>
  <si>
    <t>88378230</t>
  </si>
  <si>
    <t>zem_skladka*1</t>
  </si>
  <si>
    <t>171203111</t>
  </si>
  <si>
    <t>Uložení a hrubé rozhrnutí výkopku bez zhutnění v rovině a ve svahu do 1:5</t>
  </si>
  <si>
    <t>-949634100</t>
  </si>
  <si>
    <t>174151101</t>
  </si>
  <si>
    <t>Zásyp jam, šachet rýh nebo kolem objektů sypaninou se zhutněním</t>
  </si>
  <si>
    <t>-1132887116</t>
  </si>
  <si>
    <t>ryha-loze-obsyp</t>
  </si>
  <si>
    <t>175151101</t>
  </si>
  <si>
    <t>Obsypání potrubí strojně sypaninou bez prohození, uloženou do 3 m</t>
  </si>
  <si>
    <t>-554451207</t>
  </si>
  <si>
    <t>(PVC125*0,42+PVC160*0,45)*0,6</t>
  </si>
  <si>
    <t>58331200</t>
  </si>
  <si>
    <t>štěrkopísek netříděný zásypový</t>
  </si>
  <si>
    <t>1971944027</t>
  </si>
  <si>
    <t>3,15*2 'Přepočtené koeficientem množství</t>
  </si>
  <si>
    <t>181111131</t>
  </si>
  <si>
    <t>Plošná úprava terénu do 500 m2 zemina tř 1 až 4 nerovnosti do 200 mm v rovinně a svahu do 1:5</t>
  </si>
  <si>
    <t>-1445286077</t>
  </si>
  <si>
    <t>5,23+0,71</t>
  </si>
  <si>
    <t>181411131</t>
  </si>
  <si>
    <t>Založení parkového trávníku výsevem plochy do 1000 m2 v rovině a ve svahu do 1:5</t>
  </si>
  <si>
    <t>583856977</t>
  </si>
  <si>
    <t>00572410</t>
  </si>
  <si>
    <t>osivo směs travní parková 30 g/m2</t>
  </si>
  <si>
    <t>-400722227</t>
  </si>
  <si>
    <t>travnik*0,030</t>
  </si>
  <si>
    <t>-1246416357</t>
  </si>
  <si>
    <t>182303111</t>
  </si>
  <si>
    <t>Doplnění zeminy nebo substrátu na travnatých plochách tl 50 mm rovina v rovinně a svahu do 1:5</t>
  </si>
  <si>
    <t>-224049612</t>
  </si>
  <si>
    <t>10371500</t>
  </si>
  <si>
    <t>substrát pro trávníky VL</t>
  </si>
  <si>
    <t>30786697</t>
  </si>
  <si>
    <t>18,27*0,058 'Přepočtené koeficientem množství</t>
  </si>
  <si>
    <t>185804311</t>
  </si>
  <si>
    <t>Zalití rostlin vodou plocha do 20 m2 (3x 5 l/m2)</t>
  </si>
  <si>
    <t>-1894696307</t>
  </si>
  <si>
    <t>travnik*5*3/1000</t>
  </si>
  <si>
    <t>185851121</t>
  </si>
  <si>
    <t>Dovoz vody pro zálivku rostlin za vzdálenost do 1000 m</t>
  </si>
  <si>
    <t>-1935698223</t>
  </si>
  <si>
    <t>Vodorovné konstrukce</t>
  </si>
  <si>
    <t>451572111</t>
  </si>
  <si>
    <t>Lože pod potrubí otevřený výkop z kameniva drobného těženého</t>
  </si>
  <si>
    <t>-623063468</t>
  </si>
  <si>
    <t>(PVC125+PVC160)*0,6*0,15</t>
  </si>
  <si>
    <t>dl_60+dl_80</t>
  </si>
  <si>
    <t>1751271263</t>
  </si>
  <si>
    <t>567122111</t>
  </si>
  <si>
    <t>Podklad ze směsi stmelené cementem SC C 8/10 (KSC I) tl 120 mm</t>
  </si>
  <si>
    <t>-1977556053</t>
  </si>
  <si>
    <t>ziv_plna+(3,36+12,55+0,4)*0,1</t>
  </si>
  <si>
    <t>7,40</t>
  </si>
  <si>
    <t>Trubní vedení</t>
  </si>
  <si>
    <t>871275211</t>
  </si>
  <si>
    <t>Kanalizační potrubí z tvrdého PVC jednovrstvé tuhost třídy SN4 DN 125</t>
  </si>
  <si>
    <t>-395668942</t>
  </si>
  <si>
    <t>4+0,5+2</t>
  </si>
  <si>
    <t>1+1</t>
  </si>
  <si>
    <t>871315221</t>
  </si>
  <si>
    <t>Kanalizační potrubí z tvrdého PVC jednovrstvé tuhost třídy SN8 DN 160</t>
  </si>
  <si>
    <t>-834315637</t>
  </si>
  <si>
    <t>1+4,6</t>
  </si>
  <si>
    <t>877275211</t>
  </si>
  <si>
    <t>Montáž tvarovek z tvrdého PVC-systém KG nebo z polypropylenu-systém KG 2000 jednoosé DN 125</t>
  </si>
  <si>
    <t>957696848</t>
  </si>
  <si>
    <t>28611358</t>
  </si>
  <si>
    <t>koleno kanalizace PVC KG 125x87°</t>
  </si>
  <si>
    <t>1492473499</t>
  </si>
  <si>
    <t>28611356</t>
  </si>
  <si>
    <t>koleno kanalizační PVC KG 125x45°</t>
  </si>
  <si>
    <t>775287907</t>
  </si>
  <si>
    <t>28611355</t>
  </si>
  <si>
    <t>koleno kanalizace PVC KG 125x30°</t>
  </si>
  <si>
    <t>1617786246</t>
  </si>
  <si>
    <t>28611354</t>
  </si>
  <si>
    <t>koleno kanalizace PVC KG 125x15°</t>
  </si>
  <si>
    <t>-1233752068</t>
  </si>
  <si>
    <t>56231163</t>
  </si>
  <si>
    <t>lapač střešních splavenin se zápachovou klapkou a lapacím košem DN 125/110</t>
  </si>
  <si>
    <t>1464924347</t>
  </si>
  <si>
    <t>877315211</t>
  </si>
  <si>
    <t>Montáž tvarovek z tvrdého PVC-systém KG nebo z polypropylenu-systém KG 2000 jednoosé DN 160</t>
  </si>
  <si>
    <t>702662403</t>
  </si>
  <si>
    <t>28611359</t>
  </si>
  <si>
    <t>koleno kanalizace PVC KG 160x15°</t>
  </si>
  <si>
    <t>1555165684</t>
  </si>
  <si>
    <t>28611361</t>
  </si>
  <si>
    <t>koleno kanalizační PVC KG 160x45°</t>
  </si>
  <si>
    <t>-511215541</t>
  </si>
  <si>
    <t>28611506</t>
  </si>
  <si>
    <t>redukce kanalizační PVC 160/125</t>
  </si>
  <si>
    <t>-1356570435</t>
  </si>
  <si>
    <t>877315221</t>
  </si>
  <si>
    <t>Montáž tvarovek z tvrdého PVC-systém KG nebo z polypropylenu-systém KG 2000 dvouosé DN 160</t>
  </si>
  <si>
    <t>1353083828</t>
  </si>
  <si>
    <t>28611914</t>
  </si>
  <si>
    <t>odbočka kanalizační plastová s hrdlem KG 160/125/45°</t>
  </si>
  <si>
    <t>1297803477</t>
  </si>
  <si>
    <t>895941211</t>
  </si>
  <si>
    <t>Zřízení vpusti kanalizační uliční z betonových dílců typ UV-50 nízký</t>
  </si>
  <si>
    <t>-1728496833</t>
  </si>
  <si>
    <t>59223852</t>
  </si>
  <si>
    <t>dno pro uliční vpusť s kalovou prohlubní betonové 450x300x50mm</t>
  </si>
  <si>
    <t>959903667</t>
  </si>
  <si>
    <t>59223854</t>
  </si>
  <si>
    <t>skruž pro uliční vpusť s výtokovým otvorem PVC betonová 450x350x50mm</t>
  </si>
  <si>
    <t>-1003982086</t>
  </si>
  <si>
    <t>59223857</t>
  </si>
  <si>
    <t>skruž pro uliční vpusť horní betonová 450x295x50mm</t>
  </si>
  <si>
    <t>-946241486</t>
  </si>
  <si>
    <t>59223864</t>
  </si>
  <si>
    <t>prstenec pro uliční vpusť vyrovnávací betonový 390x60x130mm</t>
  </si>
  <si>
    <t>-389201491</t>
  </si>
  <si>
    <t>59223875</t>
  </si>
  <si>
    <t>koš nízký pro uliční vpusti žárově Pz plech pro rám 500/500mm</t>
  </si>
  <si>
    <t>-434268360</t>
  </si>
  <si>
    <t>592238790</t>
  </si>
  <si>
    <t>rám zabetonovaný s mříží KM12 P s pantem D400 ČSN EN 124, 500/500 mm</t>
  </si>
  <si>
    <t>2096919950</t>
  </si>
  <si>
    <t>899101211</t>
  </si>
  <si>
    <t>Demontáž poklopů litinových nebo ocelových včetně rámů hmotnosti do 50 kg</t>
  </si>
  <si>
    <t>-749757641</t>
  </si>
  <si>
    <t>899201221</t>
  </si>
  <si>
    <t>Demontáž/vybourání uliční vpusti prefabrikované</t>
  </si>
  <si>
    <t>1060501619</t>
  </si>
  <si>
    <t>899331111</t>
  </si>
  <si>
    <t>Výšková úprava uličního vstupu nebo vpusti do 200 mm zvýšením poklopu</t>
  </si>
  <si>
    <t>-1772506567</t>
  </si>
  <si>
    <t>V1a</t>
  </si>
  <si>
    <t>30+22</t>
  </si>
  <si>
    <t>915111121</t>
  </si>
  <si>
    <t>Vodorovné dopravní značení dělící čáry přerušované š 125 mm základní bílá barva</t>
  </si>
  <si>
    <t>-91542600</t>
  </si>
  <si>
    <t>V2b</t>
  </si>
  <si>
    <t>6,5*3</t>
  </si>
  <si>
    <t>0,79+0,71</t>
  </si>
  <si>
    <t>59217026.1</t>
  </si>
  <si>
    <t>obrubník betonový silniční 50x15x25 cm</t>
  </si>
  <si>
    <t>-951892872</t>
  </si>
  <si>
    <t>obr_sil_50*2*1,03</t>
  </si>
  <si>
    <t>-1441308442</t>
  </si>
  <si>
    <t>59217035.3</t>
  </si>
  <si>
    <t>obrubník betonový silniční obloukový vnější R=2,0m, 78 x 15 x 25cm</t>
  </si>
  <si>
    <t>-1590033379</t>
  </si>
  <si>
    <t>obr_sil_R200/0,78*1,03</t>
  </si>
  <si>
    <t>16,87+5,95</t>
  </si>
  <si>
    <t>rez</t>
  </si>
  <si>
    <t>3,36+0,2+5,35+12,52+17,07+5,28</t>
  </si>
  <si>
    <t>81</t>
  </si>
  <si>
    <t>935114112</t>
  </si>
  <si>
    <t>Mikroštěrbinový odvodňovací betonový žlab 220x260 mm se spádem dna 0,5 % se základem</t>
  </si>
  <si>
    <t>-952293820</t>
  </si>
  <si>
    <t>82</t>
  </si>
  <si>
    <t>935114113</t>
  </si>
  <si>
    <t>Čistící kus mikroštěrbinového odvodňovacího betonového žlabu 220x260 mm dl. 0,5 m se základem</t>
  </si>
  <si>
    <t>1326890681</t>
  </si>
  <si>
    <t>83</t>
  </si>
  <si>
    <t>935114114</t>
  </si>
  <si>
    <t>Vpusťový komplet mikroštěrbinového odvodňovacího betonového žlabu 220x260 mm dl. 0,5 m se základem</t>
  </si>
  <si>
    <t>1727327054</t>
  </si>
  <si>
    <t>84</t>
  </si>
  <si>
    <t>85</t>
  </si>
  <si>
    <t>86</t>
  </si>
  <si>
    <t>87</t>
  </si>
  <si>
    <t>966008221</t>
  </si>
  <si>
    <t>Bourání betonového nebo polymerbetonového odvodňovacího žlabu š do 200 mm</t>
  </si>
  <si>
    <t>1258646007</t>
  </si>
  <si>
    <t>1,15+3,85</t>
  </si>
  <si>
    <t>88</t>
  </si>
  <si>
    <t>971042331</t>
  </si>
  <si>
    <t>Vybourání otvorů v betonových příčkách a zdech pl do 0,09 m2 tl do 150 mm (přípojky kanalizace)</t>
  </si>
  <si>
    <t>-1328791607</t>
  </si>
  <si>
    <t>89</t>
  </si>
  <si>
    <t>16,034+2,729+2,198+6,646+0,699+0,290+3,072+0,164+4,500+0,060</t>
  </si>
  <si>
    <t>20,567+8,774+odkop*1,6</t>
  </si>
  <si>
    <t>90</t>
  </si>
  <si>
    <t>91</t>
  </si>
  <si>
    <t>92</t>
  </si>
  <si>
    <t>sut_kam+zem_skladka*1,6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</si>
  <si>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</si>
  <si>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</si>
  <si>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</si>
  <si>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</si>
  <si>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</si>
  <si>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</si>
  <si>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</si>
  <si>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</si>
  <si>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</si>
  <si>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</si>
  <si>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</si>
  <si>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</si>
  <si>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</si>
  <si>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</si>
  <si>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</si>
  <si>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</si>
  <si>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</si>
  <si>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</si>
  <si>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</si>
  <si>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</si>
  <si>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</si>
  <si>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460150133</t>
  </si>
  <si>
    <t>Hloubení kabelových zapažených i nezapažených rýh ručně š 35 cm, hl 50 cm, v hornině tř 3</t>
  </si>
  <si>
    <t>-1515332479</t>
  </si>
  <si>
    <t>114</t>
  </si>
  <si>
    <t>115</t>
  </si>
  <si>
    <t>116</t>
  </si>
  <si>
    <t>117</t>
  </si>
  <si>
    <t>118</t>
  </si>
  <si>
    <t>119</t>
  </si>
  <si>
    <t>zasyp_VO</t>
  </si>
  <si>
    <t>bour_zakl+ryha_ruc*0,5*0,35</t>
  </si>
  <si>
    <t>SEZNAM FIGUR</t>
  </si>
  <si>
    <t>Výměra</t>
  </si>
  <si>
    <t xml:space="preserve"> SO001</t>
  </si>
  <si>
    <t>Použití figury:</t>
  </si>
  <si>
    <t xml:space="preserve"> SO002</t>
  </si>
  <si>
    <t xml:space="preserve"> SO101</t>
  </si>
  <si>
    <t xml:space="preserve"> SO102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</si>
</sst>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4" fillId="0" borderId="14" xfId="0" applyNumberFormat="1" applyFont="1" applyBorder="1" applyAlignment="1" applyProtection="1">
      <alignment horizontal="right" vertical="center"/>
    </xf>
    <xf numFmtId="4" fontId="14" fillId="0" borderId="0" xfId="0" applyNumberFormat="1" applyFont="1" applyBorder="1" applyAlignment="1" applyProtection="1">
      <alignment horizontal="right"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29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4" fontId="1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  <protection locked="0"/>
    </xf>
    <xf numFmtId="0" fontId="21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4" fontId="23" fillId="0" borderId="0" xfId="0" applyNumberFormat="1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4" fontId="32" fillId="0" borderId="12" xfId="0" applyNumberFormat="1" applyFont="1" applyBorder="1" applyAlignment="1" applyProtection="1"/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4" fontId="8" fillId="0" borderId="0" xfId="0" applyNumberFormat="1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29" fillId="0" borderId="0" xfId="0" applyFont="1" applyAlignment="1">
      <alignment horizontal="left" vertical="center" wrapText="1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/>
    </xf>
    <xf numFmtId="167" fontId="37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5.83203" style="1" hidden="1" customWidth="1"/>
    <col min="49" max="49" width="25.83203" style="1" hidden="1" customWidth="1"/>
    <col min="50" max="50" width="21.66016" style="1" hidden="1" customWidth="1"/>
    <col min="51" max="51" width="21.66016" style="1" hidden="1" customWidth="1"/>
    <col min="52" max="52" width="25" style="1" hidden="1" customWidth="1"/>
    <col min="53" max="53" width="25" style="1" hidden="1" customWidth="1"/>
    <col min="54" max="54" width="21.66016" style="1" hidden="1" customWidth="1"/>
    <col min="55" max="55" width="19.16016" style="1" hidden="1" customWidth="1"/>
    <col min="56" max="56" width="25" style="1" hidden="1" customWidth="1"/>
    <col min="57" max="57" width="21.66016" style="1" hidden="1" customWidth="1"/>
    <col min="58" max="58" width="19.16016" style="1" hidden="1" customWidth="1"/>
    <col min="59" max="59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5</v>
      </c>
      <c r="BV1" s="15" t="s">
        <v>6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6" t="s">
        <v>7</v>
      </c>
      <c r="BT2" s="16" t="s">
        <v>8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9</v>
      </c>
    </row>
    <row r="4" s="1" customFormat="1" ht="24.96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11</v>
      </c>
      <c r="BG4" s="24" t="s">
        <v>12</v>
      </c>
      <c r="BS4" s="16" t="s">
        <v>13</v>
      </c>
    </row>
    <row r="5" s="1" customFormat="1" ht="12" customHeight="1">
      <c r="B5" s="20"/>
      <c r="C5" s="21"/>
      <c r="D5" s="25" t="s">
        <v>14</v>
      </c>
      <c r="E5" s="21"/>
      <c r="F5" s="21"/>
      <c r="G5" s="21"/>
      <c r="H5" s="21"/>
      <c r="I5" s="21"/>
      <c r="J5" s="21"/>
      <c r="K5" s="26" t="s">
        <v>15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G5" s="27" t="s">
        <v>16</v>
      </c>
      <c r="BS5" s="16" t="s">
        <v>7</v>
      </c>
    </row>
    <row r="6" s="1" customFormat="1" ht="36.96" customHeight="1">
      <c r="B6" s="20"/>
      <c r="C6" s="21"/>
      <c r="D6" s="28" t="s">
        <v>17</v>
      </c>
      <c r="E6" s="21"/>
      <c r="F6" s="21"/>
      <c r="G6" s="21"/>
      <c r="H6" s="21"/>
      <c r="I6" s="21"/>
      <c r="J6" s="21"/>
      <c r="K6" s="29" t="s">
        <v>18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G6" s="30"/>
      <c r="BS6" s="16" t="s">
        <v>7</v>
      </c>
    </row>
    <row r="7" s="1" customFormat="1" ht="12" customHeight="1">
      <c r="B7" s="20"/>
      <c r="C7" s="21"/>
      <c r="D7" s="31" t="s">
        <v>19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</v>
      </c>
      <c r="AO7" s="21"/>
      <c r="AP7" s="21"/>
      <c r="AQ7" s="21"/>
      <c r="AR7" s="19"/>
      <c r="BG7" s="30"/>
      <c r="BS7" s="16" t="s">
        <v>7</v>
      </c>
    </row>
    <row r="8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G8" s="30"/>
      <c r="BS8" s="16" t="s">
        <v>7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G9" s="30"/>
      <c r="BS9" s="16" t="s">
        <v>7</v>
      </c>
    </row>
    <row r="10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27</v>
      </c>
      <c r="AO10" s="21"/>
      <c r="AP10" s="21"/>
      <c r="AQ10" s="21"/>
      <c r="AR10" s="19"/>
      <c r="BG10" s="30"/>
      <c r="BS10" s="16" t="s">
        <v>7</v>
      </c>
    </row>
    <row r="11" s="1" customFormat="1" ht="18.48" customHeight="1">
      <c r="B11" s="20"/>
      <c r="C11" s="21"/>
      <c r="D11" s="21"/>
      <c r="E11" s="26" t="s">
        <v>28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29</v>
      </c>
      <c r="AL11" s="21"/>
      <c r="AM11" s="21"/>
      <c r="AN11" s="26" t="s">
        <v>30</v>
      </c>
      <c r="AO11" s="21"/>
      <c r="AP11" s="21"/>
      <c r="AQ11" s="21"/>
      <c r="AR11" s="19"/>
      <c r="BG11" s="30"/>
      <c r="BS11" s="16" t="s">
        <v>7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G12" s="30"/>
      <c r="BS12" s="16" t="s">
        <v>7</v>
      </c>
    </row>
    <row r="13" s="1" customFormat="1" ht="12" customHeight="1">
      <c r="B13" s="20"/>
      <c r="C13" s="21"/>
      <c r="D13" s="31" t="s">
        <v>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32</v>
      </c>
      <c r="AO13" s="21"/>
      <c r="AP13" s="21"/>
      <c r="AQ13" s="21"/>
      <c r="AR13" s="19"/>
      <c r="BG13" s="30"/>
      <c r="BS13" s="16" t="s">
        <v>7</v>
      </c>
    </row>
    <row r="14">
      <c r="B14" s="20"/>
      <c r="C14" s="21"/>
      <c r="D14" s="21"/>
      <c r="E14" s="33" t="s">
        <v>32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29</v>
      </c>
      <c r="AL14" s="21"/>
      <c r="AM14" s="21"/>
      <c r="AN14" s="33" t="s">
        <v>32</v>
      </c>
      <c r="AO14" s="21"/>
      <c r="AP14" s="21"/>
      <c r="AQ14" s="21"/>
      <c r="AR14" s="19"/>
      <c r="BG14" s="30"/>
      <c r="BS14" s="16" t="s">
        <v>7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G15" s="30"/>
      <c r="BS15" s="16" t="s">
        <v>4</v>
      </c>
    </row>
    <row r="16" s="1" customFormat="1" ht="12" customHeight="1">
      <c r="B16" s="20"/>
      <c r="C16" s="21"/>
      <c r="D16" s="31" t="s">
        <v>33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34</v>
      </c>
      <c r="AO16" s="21"/>
      <c r="AP16" s="21"/>
      <c r="AQ16" s="21"/>
      <c r="AR16" s="19"/>
      <c r="BG16" s="30"/>
      <c r="BS16" s="16" t="s">
        <v>4</v>
      </c>
    </row>
    <row r="17" s="1" customFormat="1" ht="18.48" customHeight="1">
      <c r="B17" s="20"/>
      <c r="C17" s="21"/>
      <c r="D17" s="21"/>
      <c r="E17" s="26" t="s">
        <v>35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29</v>
      </c>
      <c r="AL17" s="21"/>
      <c r="AM17" s="21"/>
      <c r="AN17" s="26" t="s">
        <v>36</v>
      </c>
      <c r="AO17" s="21"/>
      <c r="AP17" s="21"/>
      <c r="AQ17" s="21"/>
      <c r="AR17" s="19"/>
      <c r="BG17" s="30"/>
      <c r="BS17" s="16" t="s">
        <v>5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G18" s="30"/>
      <c r="BS18" s="16" t="s">
        <v>7</v>
      </c>
    </row>
    <row r="19" s="1" customFormat="1" ht="12" customHeight="1">
      <c r="B19" s="20"/>
      <c r="C19" s="21"/>
      <c r="D19" s="31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34</v>
      </c>
      <c r="AO19" s="21"/>
      <c r="AP19" s="21"/>
      <c r="AQ19" s="21"/>
      <c r="AR19" s="19"/>
      <c r="BG19" s="30"/>
      <c r="BS19" s="16" t="s">
        <v>7</v>
      </c>
    </row>
    <row r="20" s="1" customFormat="1" ht="18.48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29</v>
      </c>
      <c r="AL20" s="21"/>
      <c r="AM20" s="21"/>
      <c r="AN20" s="26" t="s">
        <v>36</v>
      </c>
      <c r="AO20" s="21"/>
      <c r="AP20" s="21"/>
      <c r="AQ20" s="21"/>
      <c r="AR20" s="19"/>
      <c r="BG20" s="30"/>
      <c r="BS20" s="16" t="s">
        <v>5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G21" s="30"/>
    </row>
    <row r="22" s="1" customFormat="1" ht="12" customHeight="1">
      <c r="B22" s="20"/>
      <c r="C22" s="21"/>
      <c r="D22" s="31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G22" s="30"/>
    </row>
    <row r="23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G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G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G25" s="30"/>
    </row>
    <row r="26" s="2" customFormat="1" ht="25.92" customHeight="1">
      <c r="A26" s="37"/>
      <c r="B26" s="38"/>
      <c r="C26" s="39"/>
      <c r="D26" s="40" t="s">
        <v>39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G26" s="30"/>
    </row>
    <row r="27" s="2" customFormat="1" ht="6.96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G27" s="30"/>
    </row>
    <row r="28" s="2" customForma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40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41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42</v>
      </c>
      <c r="AL28" s="44"/>
      <c r="AM28" s="44"/>
      <c r="AN28" s="44"/>
      <c r="AO28" s="44"/>
      <c r="AP28" s="39"/>
      <c r="AQ28" s="39"/>
      <c r="AR28" s="43"/>
      <c r="BG28" s="30"/>
    </row>
    <row r="29" s="3" customFormat="1" ht="14.4" customHeight="1">
      <c r="A29" s="3"/>
      <c r="B29" s="45"/>
      <c r="C29" s="46"/>
      <c r="D29" s="31" t="s">
        <v>43</v>
      </c>
      <c r="E29" s="46"/>
      <c r="F29" s="31" t="s">
        <v>44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ROUND(BB94,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ROUND(AX94, 2)</f>
        <v>0</v>
      </c>
      <c r="AL29" s="46"/>
      <c r="AM29" s="46"/>
      <c r="AN29" s="46"/>
      <c r="AO29" s="46"/>
      <c r="AP29" s="46"/>
      <c r="AQ29" s="46"/>
      <c r="AR29" s="49"/>
      <c r="BG29" s="50"/>
    </row>
    <row r="30" s="3" customFormat="1" ht="14.4" customHeight="1">
      <c r="A30" s="3"/>
      <c r="B30" s="45"/>
      <c r="C30" s="46"/>
      <c r="D30" s="46"/>
      <c r="E30" s="46"/>
      <c r="F30" s="31" t="s">
        <v>45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ROUND(BC94,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ROUND(AY94, 2)</f>
        <v>0</v>
      </c>
      <c r="AL30" s="46"/>
      <c r="AM30" s="46"/>
      <c r="AN30" s="46"/>
      <c r="AO30" s="46"/>
      <c r="AP30" s="46"/>
      <c r="AQ30" s="46"/>
      <c r="AR30" s="49"/>
      <c r="BG30" s="50"/>
    </row>
    <row r="31" hidden="1" s="3" customFormat="1" ht="14.4" customHeight="1">
      <c r="A31" s="3"/>
      <c r="B31" s="45"/>
      <c r="C31" s="46"/>
      <c r="D31" s="46"/>
      <c r="E31" s="46"/>
      <c r="F31" s="31" t="s">
        <v>46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ROUND(BD94,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G31" s="50"/>
    </row>
    <row r="32" hidden="1" s="3" customFormat="1" ht="14.4" customHeight="1">
      <c r="A32" s="3"/>
      <c r="B32" s="45"/>
      <c r="C32" s="46"/>
      <c r="D32" s="46"/>
      <c r="E32" s="46"/>
      <c r="F32" s="31" t="s">
        <v>47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ROUND(BE94,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G32" s="50"/>
    </row>
    <row r="33" hidden="1" s="3" customFormat="1" ht="14.4" customHeight="1">
      <c r="A33" s="3"/>
      <c r="B33" s="45"/>
      <c r="C33" s="46"/>
      <c r="D33" s="46"/>
      <c r="E33" s="46"/>
      <c r="F33" s="31" t="s">
        <v>48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ROUND(BF94,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G33" s="50"/>
    </row>
    <row r="34" s="2" customFormat="1" ht="6.96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G34" s="30"/>
    </row>
    <row r="35" s="2" customFormat="1" ht="25.92" customHeight="1">
      <c r="A35" s="37"/>
      <c r="B35" s="38"/>
      <c r="C35" s="51"/>
      <c r="D35" s="52" t="s">
        <v>49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50</v>
      </c>
      <c r="U35" s="53"/>
      <c r="V35" s="53"/>
      <c r="W35" s="53"/>
      <c r="X35" s="55" t="s">
        <v>51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G35" s="37"/>
    </row>
    <row r="36" s="2" customFormat="1" ht="6.96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G36" s="37"/>
    </row>
    <row r="3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G37" s="37"/>
    </row>
    <row r="38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2" customFormat="1" ht="14.4" customHeight="1">
      <c r="B49" s="58"/>
      <c r="C49" s="59"/>
      <c r="D49" s="60" t="s">
        <v>52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53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2" customFormat="1">
      <c r="A60" s="37"/>
      <c r="B60" s="38"/>
      <c r="C60" s="39"/>
      <c r="D60" s="63" t="s">
        <v>54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55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54</v>
      </c>
      <c r="AI60" s="41"/>
      <c r="AJ60" s="41"/>
      <c r="AK60" s="41"/>
      <c r="AL60" s="41"/>
      <c r="AM60" s="63" t="s">
        <v>55</v>
      </c>
      <c r="AN60" s="41"/>
      <c r="AO60" s="41"/>
      <c r="AP60" s="39"/>
      <c r="AQ60" s="39"/>
      <c r="AR60" s="43"/>
      <c r="BG60" s="37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2" customFormat="1">
      <c r="A64" s="37"/>
      <c r="B64" s="38"/>
      <c r="C64" s="39"/>
      <c r="D64" s="60" t="s">
        <v>56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57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G64" s="37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2" customFormat="1">
      <c r="A75" s="37"/>
      <c r="B75" s="38"/>
      <c r="C75" s="39"/>
      <c r="D75" s="63" t="s">
        <v>54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55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54</v>
      </c>
      <c r="AI75" s="41"/>
      <c r="AJ75" s="41"/>
      <c r="AK75" s="41"/>
      <c r="AL75" s="41"/>
      <c r="AM75" s="63" t="s">
        <v>55</v>
      </c>
      <c r="AN75" s="41"/>
      <c r="AO75" s="41"/>
      <c r="AP75" s="39"/>
      <c r="AQ75" s="39"/>
      <c r="AR75" s="43"/>
      <c r="BG75" s="37"/>
    </row>
    <row r="76" s="2" customForma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G76" s="37"/>
    </row>
    <row r="77" s="2" customFormat="1" ht="6.96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G77" s="37"/>
    </row>
    <row r="81" s="2" customFormat="1" ht="6.96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G81" s="37"/>
    </row>
    <row r="82" s="2" customFormat="1" ht="24.96" customHeight="1">
      <c r="A82" s="37"/>
      <c r="B82" s="38"/>
      <c r="C82" s="22" t="s">
        <v>58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G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G83" s="37"/>
    </row>
    <row r="84" s="4" customFormat="1" ht="12" customHeight="1">
      <c r="A84" s="4"/>
      <c r="B84" s="69"/>
      <c r="C84" s="31" t="s">
        <v>14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20-001_a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G84" s="4"/>
    </row>
    <row r="85" s="5" customFormat="1" ht="36.96" customHeight="1">
      <c r="A85" s="5"/>
      <c r="B85" s="72"/>
      <c r="C85" s="73" t="s">
        <v>17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Ostrov, bezpečné přecházení, Jáchymovská ulice - I. etapa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G85" s="5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G86" s="37"/>
    </row>
    <row r="87" s="2" customFormat="1" ht="12" customHeight="1">
      <c r="A87" s="37"/>
      <c r="B87" s="38"/>
      <c r="C87" s="31" t="s">
        <v>21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Ostrov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23</v>
      </c>
      <c r="AJ87" s="39"/>
      <c r="AK87" s="39"/>
      <c r="AL87" s="39"/>
      <c r="AM87" s="78" t="str">
        <f>IF(AN8= "","",AN8)</f>
        <v>23. 2. 2020</v>
      </c>
      <c r="AN87" s="78"/>
      <c r="AO87" s="39"/>
      <c r="AP87" s="39"/>
      <c r="AQ87" s="39"/>
      <c r="AR87" s="43"/>
      <c r="BG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G88" s="37"/>
    </row>
    <row r="89" s="2" customFormat="1" ht="15.15" customHeight="1">
      <c r="A89" s="37"/>
      <c r="B89" s="38"/>
      <c r="C89" s="31" t="s">
        <v>25</v>
      </c>
      <c r="D89" s="39"/>
      <c r="E89" s="39"/>
      <c r="F89" s="39"/>
      <c r="G89" s="39"/>
      <c r="H89" s="39"/>
      <c r="I89" s="39"/>
      <c r="J89" s="39"/>
      <c r="K89" s="39"/>
      <c r="L89" s="70" t="str">
        <f>IF(E11= "","",E11)</f>
        <v>Město Ostrov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33</v>
      </c>
      <c r="AJ89" s="39"/>
      <c r="AK89" s="39"/>
      <c r="AL89" s="39"/>
      <c r="AM89" s="79" t="str">
        <f>IF(E17="","",E17)</f>
        <v>Ing. Igor Hrazdil</v>
      </c>
      <c r="AN89" s="70"/>
      <c r="AO89" s="70"/>
      <c r="AP89" s="70"/>
      <c r="AQ89" s="39"/>
      <c r="AR89" s="43"/>
      <c r="AS89" s="80" t="s">
        <v>59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3"/>
      <c r="BG89" s="37"/>
    </row>
    <row r="90" s="2" customFormat="1" ht="15.15" customHeight="1">
      <c r="A90" s="37"/>
      <c r="B90" s="38"/>
      <c r="C90" s="31" t="s">
        <v>31</v>
      </c>
      <c r="D90" s="39"/>
      <c r="E90" s="39"/>
      <c r="F90" s="39"/>
      <c r="G90" s="39"/>
      <c r="H90" s="39"/>
      <c r="I90" s="39"/>
      <c r="J90" s="39"/>
      <c r="K90" s="39"/>
      <c r="L90" s="70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37</v>
      </c>
      <c r="AJ90" s="39"/>
      <c r="AK90" s="39"/>
      <c r="AL90" s="39"/>
      <c r="AM90" s="79" t="str">
        <f>IF(E20="","",E20)</f>
        <v>Ing. Igor Hrazdil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7"/>
      <c r="BG90" s="37"/>
    </row>
    <row r="91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1"/>
      <c r="BG91" s="37"/>
    </row>
    <row r="92" s="2" customFormat="1" ht="29.28" customHeight="1">
      <c r="A92" s="37"/>
      <c r="B92" s="38"/>
      <c r="C92" s="92" t="s">
        <v>60</v>
      </c>
      <c r="D92" s="93"/>
      <c r="E92" s="93"/>
      <c r="F92" s="93"/>
      <c r="G92" s="93"/>
      <c r="H92" s="94"/>
      <c r="I92" s="95" t="s">
        <v>61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62</v>
      </c>
      <c r="AH92" s="93"/>
      <c r="AI92" s="93"/>
      <c r="AJ92" s="93"/>
      <c r="AK92" s="93"/>
      <c r="AL92" s="93"/>
      <c r="AM92" s="93"/>
      <c r="AN92" s="95" t="s">
        <v>63</v>
      </c>
      <c r="AO92" s="93"/>
      <c r="AP92" s="97"/>
      <c r="AQ92" s="98" t="s">
        <v>64</v>
      </c>
      <c r="AR92" s="43"/>
      <c r="AS92" s="99" t="s">
        <v>65</v>
      </c>
      <c r="AT92" s="100" t="s">
        <v>66</v>
      </c>
      <c r="AU92" s="100" t="s">
        <v>67</v>
      </c>
      <c r="AV92" s="100" t="s">
        <v>68</v>
      </c>
      <c r="AW92" s="100" t="s">
        <v>69</v>
      </c>
      <c r="AX92" s="100" t="s">
        <v>70</v>
      </c>
      <c r="AY92" s="100" t="s">
        <v>71</v>
      </c>
      <c r="AZ92" s="100" t="s">
        <v>72</v>
      </c>
      <c r="BA92" s="100" t="s">
        <v>73</v>
      </c>
      <c r="BB92" s="100" t="s">
        <v>74</v>
      </c>
      <c r="BC92" s="100" t="s">
        <v>75</v>
      </c>
      <c r="BD92" s="100" t="s">
        <v>76</v>
      </c>
      <c r="BE92" s="100" t="s">
        <v>77</v>
      </c>
      <c r="BF92" s="101" t="s">
        <v>78</v>
      </c>
      <c r="BG92" s="37"/>
    </row>
    <row r="93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4"/>
      <c r="BG93" s="37"/>
    </row>
    <row r="94" s="6" customFormat="1" ht="32.4" customHeight="1">
      <c r="A94" s="6"/>
      <c r="B94" s="105"/>
      <c r="C94" s="106" t="s">
        <v>79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ROUND(SUM(AG95:AG98),2)</f>
        <v>0</v>
      </c>
      <c r="AH94" s="108"/>
      <c r="AI94" s="108"/>
      <c r="AJ94" s="108"/>
      <c r="AK94" s="108"/>
      <c r="AL94" s="108"/>
      <c r="AM94" s="108"/>
      <c r="AN94" s="109">
        <f>SUM(AG94,AV94)</f>
        <v>0</v>
      </c>
      <c r="AO94" s="109"/>
      <c r="AP94" s="109"/>
      <c r="AQ94" s="110" t="s">
        <v>1</v>
      </c>
      <c r="AR94" s="111"/>
      <c r="AS94" s="112">
        <f>ROUND(SUM(AS95:AS98),2)</f>
        <v>0</v>
      </c>
      <c r="AT94" s="113">
        <f>ROUND(SUM(AT95:AT98),2)</f>
        <v>0</v>
      </c>
      <c r="AU94" s="114">
        <f>ROUND(SUM(AU95:AU98),2)</f>
        <v>0</v>
      </c>
      <c r="AV94" s="114">
        <f>ROUND(SUM(AX94:AY94),2)</f>
        <v>0</v>
      </c>
      <c r="AW94" s="115">
        <f>ROUND(SUM(AW95:AW98),5)</f>
        <v>0</v>
      </c>
      <c r="AX94" s="114">
        <f>ROUND(BB94*L29,2)</f>
        <v>0</v>
      </c>
      <c r="AY94" s="114">
        <f>ROUND(BC94*L30,2)</f>
        <v>0</v>
      </c>
      <c r="AZ94" s="114">
        <f>ROUND(BD94*L29,2)</f>
        <v>0</v>
      </c>
      <c r="BA94" s="114">
        <f>ROUND(BE94*L30,2)</f>
        <v>0</v>
      </c>
      <c r="BB94" s="114">
        <f>ROUND(SUM(BB95:BB98),2)</f>
        <v>0</v>
      </c>
      <c r="BC94" s="114">
        <f>ROUND(SUM(BC95:BC98),2)</f>
        <v>0</v>
      </c>
      <c r="BD94" s="114">
        <f>ROUND(SUM(BD95:BD98),2)</f>
        <v>0</v>
      </c>
      <c r="BE94" s="114">
        <f>ROUND(SUM(BE95:BE98),2)</f>
        <v>0</v>
      </c>
      <c r="BF94" s="116">
        <f>ROUND(SUM(BF95:BF98),2)</f>
        <v>0</v>
      </c>
      <c r="BG94" s="6"/>
      <c r="BS94" s="117" t="s">
        <v>80</v>
      </c>
      <c r="BT94" s="117" t="s">
        <v>81</v>
      </c>
      <c r="BU94" s="118" t="s">
        <v>82</v>
      </c>
      <c r="BV94" s="117" t="s">
        <v>83</v>
      </c>
      <c r="BW94" s="117" t="s">
        <v>6</v>
      </c>
      <c r="BX94" s="117" t="s">
        <v>84</v>
      </c>
      <c r="CL94" s="117" t="s">
        <v>1</v>
      </c>
    </row>
    <row r="95" s="7" customFormat="1" ht="16.5" customHeight="1">
      <c r="A95" s="119" t="s">
        <v>85</v>
      </c>
      <c r="B95" s="120"/>
      <c r="C95" s="121"/>
      <c r="D95" s="122" t="s">
        <v>86</v>
      </c>
      <c r="E95" s="122"/>
      <c r="F95" s="122"/>
      <c r="G95" s="122"/>
      <c r="H95" s="122"/>
      <c r="I95" s="123"/>
      <c r="J95" s="122" t="s">
        <v>87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'SO001 - DIO SO101'!K32</f>
        <v>0</v>
      </c>
      <c r="AH95" s="123"/>
      <c r="AI95" s="123"/>
      <c r="AJ95" s="123"/>
      <c r="AK95" s="123"/>
      <c r="AL95" s="123"/>
      <c r="AM95" s="123"/>
      <c r="AN95" s="124">
        <f>SUM(AG95,AV95)</f>
        <v>0</v>
      </c>
      <c r="AO95" s="123"/>
      <c r="AP95" s="123"/>
      <c r="AQ95" s="125" t="s">
        <v>88</v>
      </c>
      <c r="AR95" s="126"/>
      <c r="AS95" s="127">
        <f>'SO001 - DIO SO101'!K30</f>
        <v>0</v>
      </c>
      <c r="AT95" s="128">
        <f>'SO001 - DIO SO101'!K31</f>
        <v>0</v>
      </c>
      <c r="AU95" s="128">
        <v>0</v>
      </c>
      <c r="AV95" s="128">
        <f>ROUND(SUM(AX95:AY95),2)</f>
        <v>0</v>
      </c>
      <c r="AW95" s="129">
        <f>'SO001 - DIO SO101'!T118</f>
        <v>0</v>
      </c>
      <c r="AX95" s="128">
        <f>'SO001 - DIO SO101'!K35</f>
        <v>0</v>
      </c>
      <c r="AY95" s="128">
        <f>'SO001 - DIO SO101'!K36</f>
        <v>0</v>
      </c>
      <c r="AZ95" s="128">
        <f>'SO001 - DIO SO101'!K37</f>
        <v>0</v>
      </c>
      <c r="BA95" s="128">
        <f>'SO001 - DIO SO101'!K38</f>
        <v>0</v>
      </c>
      <c r="BB95" s="128">
        <f>'SO001 - DIO SO101'!F35</f>
        <v>0</v>
      </c>
      <c r="BC95" s="128">
        <f>'SO001 - DIO SO101'!F36</f>
        <v>0</v>
      </c>
      <c r="BD95" s="128">
        <f>'SO001 - DIO SO101'!F37</f>
        <v>0</v>
      </c>
      <c r="BE95" s="128">
        <f>'SO001 - DIO SO101'!F38</f>
        <v>0</v>
      </c>
      <c r="BF95" s="130">
        <f>'SO001 - DIO SO101'!F39</f>
        <v>0</v>
      </c>
      <c r="BG95" s="7"/>
      <c r="BT95" s="131" t="s">
        <v>89</v>
      </c>
      <c r="BV95" s="131" t="s">
        <v>83</v>
      </c>
      <c r="BW95" s="131" t="s">
        <v>90</v>
      </c>
      <c r="BX95" s="131" t="s">
        <v>6</v>
      </c>
      <c r="CL95" s="131" t="s">
        <v>1</v>
      </c>
      <c r="CM95" s="131" t="s">
        <v>91</v>
      </c>
    </row>
    <row r="96" s="7" customFormat="1" ht="16.5" customHeight="1">
      <c r="A96" s="119" t="s">
        <v>85</v>
      </c>
      <c r="B96" s="120"/>
      <c r="C96" s="121"/>
      <c r="D96" s="122" t="s">
        <v>92</v>
      </c>
      <c r="E96" s="122"/>
      <c r="F96" s="122"/>
      <c r="G96" s="122"/>
      <c r="H96" s="122"/>
      <c r="I96" s="123"/>
      <c r="J96" s="122" t="s">
        <v>93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'SO002 - DIO SO102'!K32</f>
        <v>0</v>
      </c>
      <c r="AH96" s="123"/>
      <c r="AI96" s="123"/>
      <c r="AJ96" s="123"/>
      <c r="AK96" s="123"/>
      <c r="AL96" s="123"/>
      <c r="AM96" s="123"/>
      <c r="AN96" s="124">
        <f>SUM(AG96,AV96)</f>
        <v>0</v>
      </c>
      <c r="AO96" s="123"/>
      <c r="AP96" s="123"/>
      <c r="AQ96" s="125" t="s">
        <v>88</v>
      </c>
      <c r="AR96" s="126"/>
      <c r="AS96" s="127">
        <f>'SO002 - DIO SO102'!K30</f>
        <v>0</v>
      </c>
      <c r="AT96" s="128">
        <f>'SO002 - DIO SO102'!K31</f>
        <v>0</v>
      </c>
      <c r="AU96" s="128">
        <v>0</v>
      </c>
      <c r="AV96" s="128">
        <f>ROUND(SUM(AX96:AY96),2)</f>
        <v>0</v>
      </c>
      <c r="AW96" s="129">
        <f>'SO002 - DIO SO102'!T118</f>
        <v>0</v>
      </c>
      <c r="AX96" s="128">
        <f>'SO002 - DIO SO102'!K35</f>
        <v>0</v>
      </c>
      <c r="AY96" s="128">
        <f>'SO002 - DIO SO102'!K36</f>
        <v>0</v>
      </c>
      <c r="AZ96" s="128">
        <f>'SO002 - DIO SO102'!K37</f>
        <v>0</v>
      </c>
      <c r="BA96" s="128">
        <f>'SO002 - DIO SO102'!K38</f>
        <v>0</v>
      </c>
      <c r="BB96" s="128">
        <f>'SO002 - DIO SO102'!F35</f>
        <v>0</v>
      </c>
      <c r="BC96" s="128">
        <f>'SO002 - DIO SO102'!F36</f>
        <v>0</v>
      </c>
      <c r="BD96" s="128">
        <f>'SO002 - DIO SO102'!F37</f>
        <v>0</v>
      </c>
      <c r="BE96" s="128">
        <f>'SO002 - DIO SO102'!F38</f>
        <v>0</v>
      </c>
      <c r="BF96" s="130">
        <f>'SO002 - DIO SO102'!F39</f>
        <v>0</v>
      </c>
      <c r="BG96" s="7"/>
      <c r="BT96" s="131" t="s">
        <v>89</v>
      </c>
      <c r="BV96" s="131" t="s">
        <v>83</v>
      </c>
      <c r="BW96" s="131" t="s">
        <v>94</v>
      </c>
      <c r="BX96" s="131" t="s">
        <v>6</v>
      </c>
      <c r="CL96" s="131" t="s">
        <v>1</v>
      </c>
      <c r="CM96" s="131" t="s">
        <v>91</v>
      </c>
    </row>
    <row r="97" s="7" customFormat="1" ht="16.5" customHeight="1">
      <c r="A97" s="119" t="s">
        <v>85</v>
      </c>
      <c r="B97" s="120"/>
      <c r="C97" s="121"/>
      <c r="D97" s="122" t="s">
        <v>95</v>
      </c>
      <c r="E97" s="122"/>
      <c r="F97" s="122"/>
      <c r="G97" s="122"/>
      <c r="H97" s="122"/>
      <c r="I97" s="123"/>
      <c r="J97" s="122" t="s">
        <v>96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'SO101 - Přechod u ulice N...'!K32</f>
        <v>0</v>
      </c>
      <c r="AH97" s="123"/>
      <c r="AI97" s="123"/>
      <c r="AJ97" s="123"/>
      <c r="AK97" s="123"/>
      <c r="AL97" s="123"/>
      <c r="AM97" s="123"/>
      <c r="AN97" s="124">
        <f>SUM(AG97,AV97)</f>
        <v>0</v>
      </c>
      <c r="AO97" s="123"/>
      <c r="AP97" s="123"/>
      <c r="AQ97" s="125" t="s">
        <v>88</v>
      </c>
      <c r="AR97" s="126"/>
      <c r="AS97" s="127">
        <f>'SO101 - Přechod u ulice N...'!K30</f>
        <v>0</v>
      </c>
      <c r="AT97" s="128">
        <f>'SO101 - Přechod u ulice N...'!K31</f>
        <v>0</v>
      </c>
      <c r="AU97" s="128">
        <v>0</v>
      </c>
      <c r="AV97" s="128">
        <f>ROUND(SUM(AX97:AY97),2)</f>
        <v>0</v>
      </c>
      <c r="AW97" s="129">
        <f>'SO101 - Přechod u ulice N...'!T127</f>
        <v>0</v>
      </c>
      <c r="AX97" s="128">
        <f>'SO101 - Přechod u ulice N...'!K35</f>
        <v>0</v>
      </c>
      <c r="AY97" s="128">
        <f>'SO101 - Přechod u ulice N...'!K36</f>
        <v>0</v>
      </c>
      <c r="AZ97" s="128">
        <f>'SO101 - Přechod u ulice N...'!K37</f>
        <v>0</v>
      </c>
      <c r="BA97" s="128">
        <f>'SO101 - Přechod u ulice N...'!K38</f>
        <v>0</v>
      </c>
      <c r="BB97" s="128">
        <f>'SO101 - Přechod u ulice N...'!F35</f>
        <v>0</v>
      </c>
      <c r="BC97" s="128">
        <f>'SO101 - Přechod u ulice N...'!F36</f>
        <v>0</v>
      </c>
      <c r="BD97" s="128">
        <f>'SO101 - Přechod u ulice N...'!F37</f>
        <v>0</v>
      </c>
      <c r="BE97" s="128">
        <f>'SO101 - Přechod u ulice N...'!F38</f>
        <v>0</v>
      </c>
      <c r="BF97" s="130">
        <f>'SO101 - Přechod u ulice N...'!F39</f>
        <v>0</v>
      </c>
      <c r="BG97" s="7"/>
      <c r="BT97" s="131" t="s">
        <v>89</v>
      </c>
      <c r="BV97" s="131" t="s">
        <v>83</v>
      </c>
      <c r="BW97" s="131" t="s">
        <v>97</v>
      </c>
      <c r="BX97" s="131" t="s">
        <v>6</v>
      </c>
      <c r="CL97" s="131" t="s">
        <v>1</v>
      </c>
      <c r="CM97" s="131" t="s">
        <v>91</v>
      </c>
    </row>
    <row r="98" s="7" customFormat="1" ht="24.75" customHeight="1">
      <c r="A98" s="119" t="s">
        <v>85</v>
      </c>
      <c r="B98" s="120"/>
      <c r="C98" s="121"/>
      <c r="D98" s="122" t="s">
        <v>98</v>
      </c>
      <c r="E98" s="122"/>
      <c r="F98" s="122"/>
      <c r="G98" s="122"/>
      <c r="H98" s="122"/>
      <c r="I98" s="123"/>
      <c r="J98" s="122" t="s">
        <v>99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'SO102 - Přechod u křižova...'!K32</f>
        <v>0</v>
      </c>
      <c r="AH98" s="123"/>
      <c r="AI98" s="123"/>
      <c r="AJ98" s="123"/>
      <c r="AK98" s="123"/>
      <c r="AL98" s="123"/>
      <c r="AM98" s="123"/>
      <c r="AN98" s="124">
        <f>SUM(AG98,AV98)</f>
        <v>0</v>
      </c>
      <c r="AO98" s="123"/>
      <c r="AP98" s="123"/>
      <c r="AQ98" s="125" t="s">
        <v>88</v>
      </c>
      <c r="AR98" s="126"/>
      <c r="AS98" s="132">
        <f>'SO102 - Přechod u křižova...'!K30</f>
        <v>0</v>
      </c>
      <c r="AT98" s="133">
        <f>'SO102 - Přechod u křižova...'!K31</f>
        <v>0</v>
      </c>
      <c r="AU98" s="133">
        <v>0</v>
      </c>
      <c r="AV98" s="133">
        <f>ROUND(SUM(AX98:AY98),2)</f>
        <v>0</v>
      </c>
      <c r="AW98" s="134">
        <f>'SO102 - Přechod u křižova...'!T129</f>
        <v>0</v>
      </c>
      <c r="AX98" s="133">
        <f>'SO102 - Přechod u křižova...'!K35</f>
        <v>0</v>
      </c>
      <c r="AY98" s="133">
        <f>'SO102 - Přechod u křižova...'!K36</f>
        <v>0</v>
      </c>
      <c r="AZ98" s="133">
        <f>'SO102 - Přechod u křižova...'!K37</f>
        <v>0</v>
      </c>
      <c r="BA98" s="133">
        <f>'SO102 - Přechod u křižova...'!K38</f>
        <v>0</v>
      </c>
      <c r="BB98" s="133">
        <f>'SO102 - Přechod u křižova...'!F35</f>
        <v>0</v>
      </c>
      <c r="BC98" s="133">
        <f>'SO102 - Přechod u křižova...'!F36</f>
        <v>0</v>
      </c>
      <c r="BD98" s="133">
        <f>'SO102 - Přechod u křižova...'!F37</f>
        <v>0</v>
      </c>
      <c r="BE98" s="133">
        <f>'SO102 - Přechod u křižova...'!F38</f>
        <v>0</v>
      </c>
      <c r="BF98" s="135">
        <f>'SO102 - Přechod u křižova...'!F39</f>
        <v>0</v>
      </c>
      <c r="BG98" s="7"/>
      <c r="BT98" s="131" t="s">
        <v>89</v>
      </c>
      <c r="BV98" s="131" t="s">
        <v>83</v>
      </c>
      <c r="BW98" s="131" t="s">
        <v>100</v>
      </c>
      <c r="BX98" s="131" t="s">
        <v>6</v>
      </c>
      <c r="CL98" s="131" t="s">
        <v>1</v>
      </c>
      <c r="CM98" s="131" t="s">
        <v>91</v>
      </c>
    </row>
    <row r="99" s="2" customFormat="1" ht="30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43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</row>
    <row r="100" s="2" customFormat="1" ht="6.96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43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</row>
  </sheetData>
  <sheetProtection sheet="1" formatColumns="0" formatRows="0" objects="1" scenarios="1" spinCount="100000" saltValue="rt1AEd7V3acjCMzVyWpnnyN5yZvD+0hzs7ZBaJ6Zz/msTuAK4RTGQ4oyxStvSaYYXleVtTpXeIGmzpLNzntTyA==" hashValue="DJTS7H8tbS1ssGkp37+q/lBEeNlZuW6lzLb9tGOkdUQeXASD8MQyYCKsXs6aaaywOrPdeznHRYx8Ux+itg8kzQ==" algorithmName="SHA-512" password="CC35"/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G2"/>
  </mergeCells>
  <hyperlinks>
    <hyperlink ref="A95" location="'SO001 - DIO SO101'!C2" display="/"/>
    <hyperlink ref="A96" location="'SO002 - DIO SO102'!C2" display="/"/>
    <hyperlink ref="A97" location="'SO101 - Přechod u ulice N...'!C2" display="/"/>
    <hyperlink ref="A98" location="'SO102 - Přechod u křižova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6" customWidth="1"/>
    <col min="10" max="10" width="20.16016" style="136" customWidth="1"/>
    <col min="11" max="11" width="20.16016" style="1" customWidth="1"/>
    <col min="12" max="12" width="15.5" style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6"/>
      <c r="J2" s="13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90</v>
      </c>
      <c r="AZ2" s="137" t="s">
        <v>101</v>
      </c>
      <c r="BA2" s="137" t="s">
        <v>1</v>
      </c>
      <c r="BB2" s="137" t="s">
        <v>1</v>
      </c>
      <c r="BC2" s="137" t="s">
        <v>91</v>
      </c>
      <c r="BD2" s="137" t="s">
        <v>91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40"/>
      <c r="J3" s="140"/>
      <c r="K3" s="139"/>
      <c r="L3" s="139"/>
      <c r="M3" s="19"/>
      <c r="AT3" s="16" t="s">
        <v>91</v>
      </c>
      <c r="AZ3" s="137" t="s">
        <v>102</v>
      </c>
      <c r="BA3" s="137" t="s">
        <v>1</v>
      </c>
      <c r="BB3" s="137" t="s">
        <v>1</v>
      </c>
      <c r="BC3" s="137" t="s">
        <v>91</v>
      </c>
      <c r="BD3" s="137" t="s">
        <v>91</v>
      </c>
    </row>
    <row r="4" s="1" customFormat="1" ht="24.96" customHeight="1">
      <c r="B4" s="19"/>
      <c r="D4" s="141" t="s">
        <v>103</v>
      </c>
      <c r="I4" s="136"/>
      <c r="J4" s="136"/>
      <c r="M4" s="19"/>
      <c r="N4" s="142" t="s">
        <v>11</v>
      </c>
      <c r="AT4" s="16" t="s">
        <v>4</v>
      </c>
      <c r="AZ4" s="137" t="s">
        <v>104</v>
      </c>
      <c r="BA4" s="137" t="s">
        <v>1</v>
      </c>
      <c r="BB4" s="137" t="s">
        <v>1</v>
      </c>
      <c r="BC4" s="137" t="s">
        <v>89</v>
      </c>
      <c r="BD4" s="137" t="s">
        <v>91</v>
      </c>
    </row>
    <row r="5" s="1" customFormat="1" ht="6.96" customHeight="1">
      <c r="B5" s="19"/>
      <c r="I5" s="136"/>
      <c r="J5" s="136"/>
      <c r="M5" s="19"/>
      <c r="AZ5" s="137" t="s">
        <v>105</v>
      </c>
      <c r="BA5" s="137" t="s">
        <v>1</v>
      </c>
      <c r="BB5" s="137" t="s">
        <v>1</v>
      </c>
      <c r="BC5" s="137" t="s">
        <v>89</v>
      </c>
      <c r="BD5" s="137" t="s">
        <v>91</v>
      </c>
    </row>
    <row r="6" s="1" customFormat="1" ht="12" customHeight="1">
      <c r="B6" s="19"/>
      <c r="D6" s="143" t="s">
        <v>17</v>
      </c>
      <c r="I6" s="136"/>
      <c r="J6" s="136"/>
      <c r="M6" s="19"/>
      <c r="AZ6" s="137" t="s">
        <v>106</v>
      </c>
      <c r="BA6" s="137" t="s">
        <v>1</v>
      </c>
      <c r="BB6" s="137" t="s">
        <v>1</v>
      </c>
      <c r="BC6" s="137" t="s">
        <v>89</v>
      </c>
      <c r="BD6" s="137" t="s">
        <v>91</v>
      </c>
    </row>
    <row r="7" s="1" customFormat="1" ht="16.5" customHeight="1">
      <c r="B7" s="19"/>
      <c r="E7" s="144" t="str">
        <f>'Rekapitulace stavby'!K6</f>
        <v>Ostrov, bezpečné přecházení, Jáchymovská ulice - I. etapa</v>
      </c>
      <c r="F7" s="143"/>
      <c r="G7" s="143"/>
      <c r="H7" s="143"/>
      <c r="I7" s="136"/>
      <c r="J7" s="136"/>
      <c r="M7" s="19"/>
      <c r="AZ7" s="137" t="s">
        <v>107</v>
      </c>
      <c r="BA7" s="137" t="s">
        <v>1</v>
      </c>
      <c r="BB7" s="137" t="s">
        <v>1</v>
      </c>
      <c r="BC7" s="137" t="s">
        <v>89</v>
      </c>
      <c r="BD7" s="137" t="s">
        <v>91</v>
      </c>
    </row>
    <row r="8" s="2" customFormat="1" ht="12" customHeight="1">
      <c r="A8" s="37"/>
      <c r="B8" s="43"/>
      <c r="C8" s="37"/>
      <c r="D8" s="143" t="s">
        <v>108</v>
      </c>
      <c r="E8" s="37"/>
      <c r="F8" s="37"/>
      <c r="G8" s="37"/>
      <c r="H8" s="37"/>
      <c r="I8" s="145"/>
      <c r="J8" s="145"/>
      <c r="K8" s="37"/>
      <c r="L8" s="37"/>
      <c r="M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Z8" s="137" t="s">
        <v>109</v>
      </c>
      <c r="BA8" s="137" t="s">
        <v>1</v>
      </c>
      <c r="BB8" s="137" t="s">
        <v>1</v>
      </c>
      <c r="BC8" s="137" t="s">
        <v>110</v>
      </c>
      <c r="BD8" s="137" t="s">
        <v>91</v>
      </c>
    </row>
    <row r="9" s="2" customFormat="1" ht="16.5" customHeight="1">
      <c r="A9" s="37"/>
      <c r="B9" s="43"/>
      <c r="C9" s="37"/>
      <c r="D9" s="37"/>
      <c r="E9" s="146" t="s">
        <v>111</v>
      </c>
      <c r="F9" s="37"/>
      <c r="G9" s="37"/>
      <c r="H9" s="37"/>
      <c r="I9" s="145"/>
      <c r="J9" s="145"/>
      <c r="K9" s="37"/>
      <c r="L9" s="37"/>
      <c r="M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Z9" s="137" t="s">
        <v>112</v>
      </c>
      <c r="BA9" s="137" t="s">
        <v>1</v>
      </c>
      <c r="BB9" s="137" t="s">
        <v>1</v>
      </c>
      <c r="BC9" s="137" t="s">
        <v>113</v>
      </c>
      <c r="BD9" s="137" t="s">
        <v>91</v>
      </c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145"/>
      <c r="J10" s="145"/>
      <c r="K10" s="37"/>
      <c r="L10" s="37"/>
      <c r="M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43" t="s">
        <v>19</v>
      </c>
      <c r="E11" s="37"/>
      <c r="F11" s="147" t="s">
        <v>1</v>
      </c>
      <c r="G11" s="37"/>
      <c r="H11" s="37"/>
      <c r="I11" s="148" t="s">
        <v>20</v>
      </c>
      <c r="J11" s="149" t="s">
        <v>1</v>
      </c>
      <c r="K11" s="37"/>
      <c r="L11" s="37"/>
      <c r="M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43" t="s">
        <v>21</v>
      </c>
      <c r="E12" s="37"/>
      <c r="F12" s="147" t="s">
        <v>22</v>
      </c>
      <c r="G12" s="37"/>
      <c r="H12" s="37"/>
      <c r="I12" s="148" t="s">
        <v>23</v>
      </c>
      <c r="J12" s="150" t="str">
        <f>'Rekapitulace stavby'!AN8</f>
        <v>23. 2. 2020</v>
      </c>
      <c r="K12" s="37"/>
      <c r="L12" s="37"/>
      <c r="M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5"/>
      <c r="J13" s="145"/>
      <c r="K13" s="37"/>
      <c r="L13" s="37"/>
      <c r="M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43" t="s">
        <v>25</v>
      </c>
      <c r="E14" s="37"/>
      <c r="F14" s="37"/>
      <c r="G14" s="37"/>
      <c r="H14" s="37"/>
      <c r="I14" s="148" t="s">
        <v>26</v>
      </c>
      <c r="J14" s="149" t="s">
        <v>27</v>
      </c>
      <c r="K14" s="37"/>
      <c r="L14" s="37"/>
      <c r="M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7" t="s">
        <v>28</v>
      </c>
      <c r="F15" s="37"/>
      <c r="G15" s="37"/>
      <c r="H15" s="37"/>
      <c r="I15" s="148" t="s">
        <v>29</v>
      </c>
      <c r="J15" s="149" t="s">
        <v>30</v>
      </c>
      <c r="K15" s="37"/>
      <c r="L15" s="37"/>
      <c r="M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145"/>
      <c r="J16" s="145"/>
      <c r="K16" s="37"/>
      <c r="L16" s="37"/>
      <c r="M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43" t="s">
        <v>31</v>
      </c>
      <c r="E17" s="37"/>
      <c r="F17" s="37"/>
      <c r="G17" s="37"/>
      <c r="H17" s="37"/>
      <c r="I17" s="148" t="s">
        <v>26</v>
      </c>
      <c r="J17" s="32" t="str">
        <f>'Rekapitulace stavby'!AN13</f>
        <v>Vyplň údaj</v>
      </c>
      <c r="K17" s="37"/>
      <c r="L17" s="37"/>
      <c r="M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7"/>
      <c r="G18" s="147"/>
      <c r="H18" s="147"/>
      <c r="I18" s="148" t="s">
        <v>29</v>
      </c>
      <c r="J18" s="32" t="str">
        <f>'Rekapitulace stavby'!AN14</f>
        <v>Vyplň údaj</v>
      </c>
      <c r="K18" s="37"/>
      <c r="L18" s="37"/>
      <c r="M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145"/>
      <c r="J19" s="145"/>
      <c r="K19" s="37"/>
      <c r="L19" s="37"/>
      <c r="M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43" t="s">
        <v>33</v>
      </c>
      <c r="E20" s="37"/>
      <c r="F20" s="37"/>
      <c r="G20" s="37"/>
      <c r="H20" s="37"/>
      <c r="I20" s="148" t="s">
        <v>26</v>
      </c>
      <c r="J20" s="149" t="s">
        <v>34</v>
      </c>
      <c r="K20" s="37"/>
      <c r="L20" s="37"/>
      <c r="M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7" t="s">
        <v>35</v>
      </c>
      <c r="F21" s="37"/>
      <c r="G21" s="37"/>
      <c r="H21" s="37"/>
      <c r="I21" s="148" t="s">
        <v>29</v>
      </c>
      <c r="J21" s="149" t="s">
        <v>36</v>
      </c>
      <c r="K21" s="37"/>
      <c r="L21" s="37"/>
      <c r="M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145"/>
      <c r="J22" s="145"/>
      <c r="K22" s="37"/>
      <c r="L22" s="37"/>
      <c r="M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43" t="s">
        <v>37</v>
      </c>
      <c r="E23" s="37"/>
      <c r="F23" s="37"/>
      <c r="G23" s="37"/>
      <c r="H23" s="37"/>
      <c r="I23" s="148" t="s">
        <v>26</v>
      </c>
      <c r="J23" s="149" t="s">
        <v>34</v>
      </c>
      <c r="K23" s="37"/>
      <c r="L23" s="37"/>
      <c r="M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7" t="s">
        <v>35</v>
      </c>
      <c r="F24" s="37"/>
      <c r="G24" s="37"/>
      <c r="H24" s="37"/>
      <c r="I24" s="148" t="s">
        <v>29</v>
      </c>
      <c r="J24" s="149" t="s">
        <v>36</v>
      </c>
      <c r="K24" s="37"/>
      <c r="L24" s="37"/>
      <c r="M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145"/>
      <c r="J25" s="145"/>
      <c r="K25" s="37"/>
      <c r="L25" s="37"/>
      <c r="M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43" t="s">
        <v>38</v>
      </c>
      <c r="E26" s="37"/>
      <c r="F26" s="37"/>
      <c r="G26" s="37"/>
      <c r="H26" s="37"/>
      <c r="I26" s="145"/>
      <c r="J26" s="145"/>
      <c r="K26" s="37"/>
      <c r="L26" s="37"/>
      <c r="M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4"/>
      <c r="J27" s="154"/>
      <c r="K27" s="151"/>
      <c r="L27" s="151"/>
      <c r="M27" s="155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145"/>
      <c r="J28" s="145"/>
      <c r="K28" s="37"/>
      <c r="L28" s="37"/>
      <c r="M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56"/>
      <c r="E29" s="156"/>
      <c r="F29" s="156"/>
      <c r="G29" s="156"/>
      <c r="H29" s="156"/>
      <c r="I29" s="157"/>
      <c r="J29" s="157"/>
      <c r="K29" s="156"/>
      <c r="L29" s="156"/>
      <c r="M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>
      <c r="A30" s="37"/>
      <c r="B30" s="43"/>
      <c r="C30" s="37"/>
      <c r="D30" s="37"/>
      <c r="E30" s="143" t="s">
        <v>114</v>
      </c>
      <c r="F30" s="37"/>
      <c r="G30" s="37"/>
      <c r="H30" s="37"/>
      <c r="I30" s="145"/>
      <c r="J30" s="145"/>
      <c r="K30" s="158">
        <f>I96</f>
        <v>0</v>
      </c>
      <c r="L30" s="37"/>
      <c r="M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>
      <c r="A31" s="37"/>
      <c r="B31" s="43"/>
      <c r="C31" s="37"/>
      <c r="D31" s="37"/>
      <c r="E31" s="143" t="s">
        <v>115</v>
      </c>
      <c r="F31" s="37"/>
      <c r="G31" s="37"/>
      <c r="H31" s="37"/>
      <c r="I31" s="145"/>
      <c r="J31" s="145"/>
      <c r="K31" s="158">
        <f>J96</f>
        <v>0</v>
      </c>
      <c r="L31" s="37"/>
      <c r="M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25.44" customHeight="1">
      <c r="A32" s="37"/>
      <c r="B32" s="43"/>
      <c r="C32" s="37"/>
      <c r="D32" s="159" t="s">
        <v>39</v>
      </c>
      <c r="E32" s="37"/>
      <c r="F32" s="37"/>
      <c r="G32" s="37"/>
      <c r="H32" s="37"/>
      <c r="I32" s="145"/>
      <c r="J32" s="145"/>
      <c r="K32" s="160">
        <f>ROUND(K118, 2)</f>
        <v>0</v>
      </c>
      <c r="L32" s="37"/>
      <c r="M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6.96" customHeight="1">
      <c r="A33" s="37"/>
      <c r="B33" s="43"/>
      <c r="C33" s="37"/>
      <c r="D33" s="156"/>
      <c r="E33" s="156"/>
      <c r="F33" s="156"/>
      <c r="G33" s="156"/>
      <c r="H33" s="156"/>
      <c r="I33" s="157"/>
      <c r="J33" s="157"/>
      <c r="K33" s="156"/>
      <c r="L33" s="156"/>
      <c r="M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37"/>
      <c r="F34" s="161" t="s">
        <v>41</v>
      </c>
      <c r="G34" s="37"/>
      <c r="H34" s="37"/>
      <c r="I34" s="162" t="s">
        <v>40</v>
      </c>
      <c r="J34" s="145"/>
      <c r="K34" s="161" t="s">
        <v>42</v>
      </c>
      <c r="L34" s="37"/>
      <c r="M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2" customFormat="1" ht="14.4" customHeight="1">
      <c r="A35" s="37"/>
      <c r="B35" s="43"/>
      <c r="C35" s="37"/>
      <c r="D35" s="163" t="s">
        <v>43</v>
      </c>
      <c r="E35" s="143" t="s">
        <v>44</v>
      </c>
      <c r="F35" s="158">
        <f>ROUND((SUM(BE118:BE142)),  2)</f>
        <v>0</v>
      </c>
      <c r="G35" s="37"/>
      <c r="H35" s="37"/>
      <c r="I35" s="164">
        <v>0.20999999999999999</v>
      </c>
      <c r="J35" s="145"/>
      <c r="K35" s="158">
        <f>ROUND(((SUM(BE118:BE142))*I35),  2)</f>
        <v>0</v>
      </c>
      <c r="L35" s="37"/>
      <c r="M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14.4" customHeight="1">
      <c r="A36" s="37"/>
      <c r="B36" s="43"/>
      <c r="C36" s="37"/>
      <c r="D36" s="37"/>
      <c r="E36" s="143" t="s">
        <v>45</v>
      </c>
      <c r="F36" s="158">
        <f>ROUND((SUM(BF118:BF142)),  2)</f>
        <v>0</v>
      </c>
      <c r="G36" s="37"/>
      <c r="H36" s="37"/>
      <c r="I36" s="164">
        <v>0.14999999999999999</v>
      </c>
      <c r="J36" s="145"/>
      <c r="K36" s="158">
        <f>ROUND(((SUM(BF118:BF142))*I36),  2)</f>
        <v>0</v>
      </c>
      <c r="L36" s="37"/>
      <c r="M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43" t="s">
        <v>46</v>
      </c>
      <c r="F37" s="158">
        <f>ROUND((SUM(BG118:BG142)),  2)</f>
        <v>0</v>
      </c>
      <c r="G37" s="37"/>
      <c r="H37" s="37"/>
      <c r="I37" s="164">
        <v>0.20999999999999999</v>
      </c>
      <c r="J37" s="145"/>
      <c r="K37" s="158">
        <f>0</f>
        <v>0</v>
      </c>
      <c r="L37" s="37"/>
      <c r="M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2" customFormat="1" ht="14.4" customHeight="1">
      <c r="A38" s="37"/>
      <c r="B38" s="43"/>
      <c r="C38" s="37"/>
      <c r="D38" s="37"/>
      <c r="E38" s="143" t="s">
        <v>47</v>
      </c>
      <c r="F38" s="158">
        <f>ROUND((SUM(BH118:BH142)),  2)</f>
        <v>0</v>
      </c>
      <c r="G38" s="37"/>
      <c r="H38" s="37"/>
      <c r="I38" s="164">
        <v>0.14999999999999999</v>
      </c>
      <c r="J38" s="145"/>
      <c r="K38" s="158">
        <f>0</f>
        <v>0</v>
      </c>
      <c r="L38" s="37"/>
      <c r="M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14.4" customHeight="1">
      <c r="A39" s="37"/>
      <c r="B39" s="43"/>
      <c r="C39" s="37"/>
      <c r="D39" s="37"/>
      <c r="E39" s="143" t="s">
        <v>48</v>
      </c>
      <c r="F39" s="158">
        <f>ROUND((SUM(BI118:BI142)),  2)</f>
        <v>0</v>
      </c>
      <c r="G39" s="37"/>
      <c r="H39" s="37"/>
      <c r="I39" s="164">
        <v>0</v>
      </c>
      <c r="J39" s="145"/>
      <c r="K39" s="158">
        <f>0</f>
        <v>0</v>
      </c>
      <c r="L39" s="37"/>
      <c r="M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6.96" customHeight="1">
      <c r="A40" s="37"/>
      <c r="B40" s="43"/>
      <c r="C40" s="37"/>
      <c r="D40" s="37"/>
      <c r="E40" s="37"/>
      <c r="F40" s="37"/>
      <c r="G40" s="37"/>
      <c r="H40" s="37"/>
      <c r="I40" s="145"/>
      <c r="J40" s="145"/>
      <c r="K40" s="37"/>
      <c r="L40" s="37"/>
      <c r="M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2" customFormat="1" ht="25.44" customHeight="1">
      <c r="A41" s="37"/>
      <c r="B41" s="43"/>
      <c r="C41" s="165"/>
      <c r="D41" s="166" t="s">
        <v>49</v>
      </c>
      <c r="E41" s="167"/>
      <c r="F41" s="167"/>
      <c r="G41" s="168" t="s">
        <v>50</v>
      </c>
      <c r="H41" s="169" t="s">
        <v>51</v>
      </c>
      <c r="I41" s="170"/>
      <c r="J41" s="170"/>
      <c r="K41" s="171">
        <f>SUM(K32:K39)</f>
        <v>0</v>
      </c>
      <c r="L41" s="172"/>
      <c r="M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45"/>
      <c r="J42" s="145"/>
      <c r="K42" s="37"/>
      <c r="L42" s="37"/>
      <c r="M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="1" customFormat="1" ht="14.4" customHeight="1">
      <c r="B43" s="19"/>
      <c r="I43" s="136"/>
      <c r="J43" s="136"/>
      <c r="M43" s="19"/>
    </row>
    <row r="44" s="1" customFormat="1" ht="14.4" customHeight="1">
      <c r="B44" s="19"/>
      <c r="I44" s="136"/>
      <c r="J44" s="136"/>
      <c r="M44" s="19"/>
    </row>
    <row r="45" s="1" customFormat="1" ht="14.4" customHeight="1">
      <c r="B45" s="19"/>
      <c r="I45" s="136"/>
      <c r="J45" s="136"/>
      <c r="M45" s="19"/>
    </row>
    <row r="46" s="1" customFormat="1" ht="14.4" customHeight="1">
      <c r="B46" s="19"/>
      <c r="I46" s="136"/>
      <c r="J46" s="136"/>
      <c r="M46" s="19"/>
    </row>
    <row r="47" s="1" customFormat="1" ht="14.4" customHeight="1">
      <c r="B47" s="19"/>
      <c r="I47" s="136"/>
      <c r="J47" s="136"/>
      <c r="M47" s="19"/>
    </row>
    <row r="48" s="1" customFormat="1" ht="14.4" customHeight="1">
      <c r="B48" s="19"/>
      <c r="I48" s="136"/>
      <c r="J48" s="136"/>
      <c r="M48" s="19"/>
    </row>
    <row r="49" s="1" customFormat="1" ht="14.4" customHeight="1">
      <c r="B49" s="19"/>
      <c r="I49" s="136"/>
      <c r="J49" s="136"/>
      <c r="M49" s="19"/>
    </row>
    <row r="50" s="2" customFormat="1" ht="14.4" customHeight="1">
      <c r="B50" s="62"/>
      <c r="D50" s="173" t="s">
        <v>52</v>
      </c>
      <c r="E50" s="174"/>
      <c r="F50" s="174"/>
      <c r="G50" s="173" t="s">
        <v>53</v>
      </c>
      <c r="H50" s="174"/>
      <c r="I50" s="175"/>
      <c r="J50" s="175"/>
      <c r="K50" s="174"/>
      <c r="L50" s="174"/>
      <c r="M50" s="62"/>
    </row>
    <row r="51">
      <c r="B51" s="19"/>
      <c r="M51" s="19"/>
    </row>
    <row r="52">
      <c r="B52" s="19"/>
      <c r="M52" s="19"/>
    </row>
    <row r="53">
      <c r="B53" s="19"/>
      <c r="M53" s="19"/>
    </row>
    <row r="54">
      <c r="B54" s="19"/>
      <c r="M54" s="19"/>
    </row>
    <row r="55">
      <c r="B55" s="19"/>
      <c r="M55" s="19"/>
    </row>
    <row r="56">
      <c r="B56" s="19"/>
      <c r="M56" s="19"/>
    </row>
    <row r="57">
      <c r="B57" s="19"/>
      <c r="M57" s="19"/>
    </row>
    <row r="58">
      <c r="B58" s="19"/>
      <c r="M58" s="19"/>
    </row>
    <row r="59">
      <c r="B59" s="19"/>
      <c r="M59" s="19"/>
    </row>
    <row r="60">
      <c r="B60" s="19"/>
      <c r="M60" s="19"/>
    </row>
    <row r="61" s="2" customFormat="1">
      <c r="A61" s="37"/>
      <c r="B61" s="43"/>
      <c r="C61" s="37"/>
      <c r="D61" s="176" t="s">
        <v>54</v>
      </c>
      <c r="E61" s="177"/>
      <c r="F61" s="178" t="s">
        <v>55</v>
      </c>
      <c r="G61" s="176" t="s">
        <v>54</v>
      </c>
      <c r="H61" s="177"/>
      <c r="I61" s="179"/>
      <c r="J61" s="180" t="s">
        <v>55</v>
      </c>
      <c r="K61" s="177"/>
      <c r="L61" s="177"/>
      <c r="M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M62" s="19"/>
    </row>
    <row r="63">
      <c r="B63" s="19"/>
      <c r="M63" s="19"/>
    </row>
    <row r="64">
      <c r="B64" s="19"/>
      <c r="M64" s="19"/>
    </row>
    <row r="65" s="2" customFormat="1">
      <c r="A65" s="37"/>
      <c r="B65" s="43"/>
      <c r="C65" s="37"/>
      <c r="D65" s="173" t="s">
        <v>56</v>
      </c>
      <c r="E65" s="181"/>
      <c r="F65" s="181"/>
      <c r="G65" s="173" t="s">
        <v>57</v>
      </c>
      <c r="H65" s="181"/>
      <c r="I65" s="182"/>
      <c r="J65" s="182"/>
      <c r="K65" s="181"/>
      <c r="L65" s="181"/>
      <c r="M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M66" s="19"/>
    </row>
    <row r="67">
      <c r="B67" s="19"/>
      <c r="M67" s="19"/>
    </row>
    <row r="68">
      <c r="B68" s="19"/>
      <c r="M68" s="19"/>
    </row>
    <row r="69">
      <c r="B69" s="19"/>
      <c r="M69" s="19"/>
    </row>
    <row r="70">
      <c r="B70" s="19"/>
      <c r="M70" s="19"/>
    </row>
    <row r="71">
      <c r="B71" s="19"/>
      <c r="M71" s="19"/>
    </row>
    <row r="72">
      <c r="B72" s="19"/>
      <c r="M72" s="19"/>
    </row>
    <row r="73">
      <c r="B73" s="19"/>
      <c r="M73" s="19"/>
    </row>
    <row r="74">
      <c r="B74" s="19"/>
      <c r="M74" s="19"/>
    </row>
    <row r="75">
      <c r="B75" s="19"/>
      <c r="M75" s="19"/>
    </row>
    <row r="76" s="2" customFormat="1">
      <c r="A76" s="37"/>
      <c r="B76" s="43"/>
      <c r="C76" s="37"/>
      <c r="D76" s="176" t="s">
        <v>54</v>
      </c>
      <c r="E76" s="177"/>
      <c r="F76" s="178" t="s">
        <v>55</v>
      </c>
      <c r="G76" s="176" t="s">
        <v>54</v>
      </c>
      <c r="H76" s="177"/>
      <c r="I76" s="179"/>
      <c r="J76" s="180" t="s">
        <v>55</v>
      </c>
      <c r="K76" s="177"/>
      <c r="L76" s="177"/>
      <c r="M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3"/>
      <c r="C77" s="184"/>
      <c r="D77" s="184"/>
      <c r="E77" s="184"/>
      <c r="F77" s="184"/>
      <c r="G77" s="184"/>
      <c r="H77" s="184"/>
      <c r="I77" s="185"/>
      <c r="J77" s="185"/>
      <c r="K77" s="184"/>
      <c r="L77" s="184"/>
      <c r="M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86"/>
      <c r="C81" s="187"/>
      <c r="D81" s="187"/>
      <c r="E81" s="187"/>
      <c r="F81" s="187"/>
      <c r="G81" s="187"/>
      <c r="H81" s="187"/>
      <c r="I81" s="188"/>
      <c r="J81" s="188"/>
      <c r="K81" s="187"/>
      <c r="L81" s="187"/>
      <c r="M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116</v>
      </c>
      <c r="D82" s="39"/>
      <c r="E82" s="39"/>
      <c r="F82" s="39"/>
      <c r="G82" s="39"/>
      <c r="H82" s="39"/>
      <c r="I82" s="145"/>
      <c r="J82" s="145"/>
      <c r="K82" s="39"/>
      <c r="L82" s="39"/>
      <c r="M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145"/>
      <c r="J83" s="145"/>
      <c r="K83" s="39"/>
      <c r="L83" s="39"/>
      <c r="M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145"/>
      <c r="J84" s="145"/>
      <c r="K84" s="39"/>
      <c r="L84" s="39"/>
      <c r="M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89" t="str">
        <f>E7</f>
        <v>Ostrov, bezpečné přecházení, Jáchymovská ulice - I. etapa</v>
      </c>
      <c r="F85" s="31"/>
      <c r="G85" s="31"/>
      <c r="H85" s="31"/>
      <c r="I85" s="145"/>
      <c r="J85" s="145"/>
      <c r="K85" s="39"/>
      <c r="L85" s="39"/>
      <c r="M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108</v>
      </c>
      <c r="D86" s="39"/>
      <c r="E86" s="39"/>
      <c r="F86" s="39"/>
      <c r="G86" s="39"/>
      <c r="H86" s="39"/>
      <c r="I86" s="145"/>
      <c r="J86" s="145"/>
      <c r="K86" s="39"/>
      <c r="L86" s="39"/>
      <c r="M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SO001 - DIO SO101</v>
      </c>
      <c r="F87" s="39"/>
      <c r="G87" s="39"/>
      <c r="H87" s="39"/>
      <c r="I87" s="145"/>
      <c r="J87" s="145"/>
      <c r="K87" s="39"/>
      <c r="L87" s="39"/>
      <c r="M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145"/>
      <c r="J88" s="145"/>
      <c r="K88" s="39"/>
      <c r="L88" s="39"/>
      <c r="M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21</v>
      </c>
      <c r="D89" s="39"/>
      <c r="E89" s="39"/>
      <c r="F89" s="26" t="str">
        <f>F12</f>
        <v>Ostrov</v>
      </c>
      <c r="G89" s="39"/>
      <c r="H89" s="39"/>
      <c r="I89" s="148" t="s">
        <v>23</v>
      </c>
      <c r="J89" s="150" t="str">
        <f>IF(J12="","",J12)</f>
        <v>23. 2. 2020</v>
      </c>
      <c r="K89" s="39"/>
      <c r="L89" s="39"/>
      <c r="M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145"/>
      <c r="J90" s="145"/>
      <c r="K90" s="39"/>
      <c r="L90" s="39"/>
      <c r="M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25</v>
      </c>
      <c r="D91" s="39"/>
      <c r="E91" s="39"/>
      <c r="F91" s="26" t="str">
        <f>E15</f>
        <v>Město Ostrov</v>
      </c>
      <c r="G91" s="39"/>
      <c r="H91" s="39"/>
      <c r="I91" s="148" t="s">
        <v>33</v>
      </c>
      <c r="J91" s="190" t="str">
        <f>E21</f>
        <v>Ing. Igor Hrazdil</v>
      </c>
      <c r="K91" s="39"/>
      <c r="L91" s="39"/>
      <c r="M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31</v>
      </c>
      <c r="D92" s="39"/>
      <c r="E92" s="39"/>
      <c r="F92" s="26" t="str">
        <f>IF(E18="","",E18)</f>
        <v>Vyplň údaj</v>
      </c>
      <c r="G92" s="39"/>
      <c r="H92" s="39"/>
      <c r="I92" s="148" t="s">
        <v>37</v>
      </c>
      <c r="J92" s="190" t="str">
        <f>E24</f>
        <v>Ing. Igor Hrazdil</v>
      </c>
      <c r="K92" s="39"/>
      <c r="L92" s="39"/>
      <c r="M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145"/>
      <c r="J93" s="145"/>
      <c r="K93" s="39"/>
      <c r="L93" s="39"/>
      <c r="M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91" t="s">
        <v>117</v>
      </c>
      <c r="D94" s="192"/>
      <c r="E94" s="192"/>
      <c r="F94" s="192"/>
      <c r="G94" s="192"/>
      <c r="H94" s="192"/>
      <c r="I94" s="193" t="s">
        <v>118</v>
      </c>
      <c r="J94" s="193" t="s">
        <v>119</v>
      </c>
      <c r="K94" s="194" t="s">
        <v>120</v>
      </c>
      <c r="L94" s="192"/>
      <c r="M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145"/>
      <c r="J95" s="145"/>
      <c r="K95" s="39"/>
      <c r="L95" s="39"/>
      <c r="M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95" t="s">
        <v>121</v>
      </c>
      <c r="D96" s="39"/>
      <c r="E96" s="39"/>
      <c r="F96" s="39"/>
      <c r="G96" s="39"/>
      <c r="H96" s="39"/>
      <c r="I96" s="196">
        <f>Q118</f>
        <v>0</v>
      </c>
      <c r="J96" s="196">
        <f>R118</f>
        <v>0</v>
      </c>
      <c r="K96" s="109">
        <f>K118</f>
        <v>0</v>
      </c>
      <c r="L96" s="39"/>
      <c r="M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122</v>
      </c>
    </row>
    <row r="97" s="9" customFormat="1" ht="24.96" customHeight="1">
      <c r="A97" s="9"/>
      <c r="B97" s="197"/>
      <c r="C97" s="198"/>
      <c r="D97" s="199" t="s">
        <v>123</v>
      </c>
      <c r="E97" s="200"/>
      <c r="F97" s="200"/>
      <c r="G97" s="200"/>
      <c r="H97" s="200"/>
      <c r="I97" s="201">
        <f>Q119</f>
        <v>0</v>
      </c>
      <c r="J97" s="201">
        <f>R119</f>
        <v>0</v>
      </c>
      <c r="K97" s="202">
        <f>K119</f>
        <v>0</v>
      </c>
      <c r="L97" s="198"/>
      <c r="M97" s="20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4"/>
      <c r="C98" s="205"/>
      <c r="D98" s="206" t="s">
        <v>124</v>
      </c>
      <c r="E98" s="207"/>
      <c r="F98" s="207"/>
      <c r="G98" s="207"/>
      <c r="H98" s="207"/>
      <c r="I98" s="208">
        <f>Q120</f>
        <v>0</v>
      </c>
      <c r="J98" s="208">
        <f>R120</f>
        <v>0</v>
      </c>
      <c r="K98" s="209">
        <f>K120</f>
        <v>0</v>
      </c>
      <c r="L98" s="205"/>
      <c r="M98" s="2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2" customFormat="1" ht="21.84" customHeight="1">
      <c r="A99" s="37"/>
      <c r="B99" s="38"/>
      <c r="C99" s="39"/>
      <c r="D99" s="39"/>
      <c r="E99" s="39"/>
      <c r="F99" s="39"/>
      <c r="G99" s="39"/>
      <c r="H99" s="39"/>
      <c r="I99" s="145"/>
      <c r="J99" s="145"/>
      <c r="K99" s="39"/>
      <c r="L99" s="39"/>
      <c r="M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="2" customFormat="1" ht="6.96" customHeight="1">
      <c r="A100" s="37"/>
      <c r="B100" s="65"/>
      <c r="C100" s="66"/>
      <c r="D100" s="66"/>
      <c r="E100" s="66"/>
      <c r="F100" s="66"/>
      <c r="G100" s="66"/>
      <c r="H100" s="66"/>
      <c r="I100" s="185"/>
      <c r="J100" s="185"/>
      <c r="K100" s="66"/>
      <c r="L100" s="66"/>
      <c r="M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="2" customFormat="1" ht="6.96" customHeight="1">
      <c r="A104" s="37"/>
      <c r="B104" s="67"/>
      <c r="C104" s="68"/>
      <c r="D104" s="68"/>
      <c r="E104" s="68"/>
      <c r="F104" s="68"/>
      <c r="G104" s="68"/>
      <c r="H104" s="68"/>
      <c r="I104" s="188"/>
      <c r="J104" s="188"/>
      <c r="K104" s="68"/>
      <c r="L104" s="68"/>
      <c r="M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24.96" customHeight="1">
      <c r="A105" s="37"/>
      <c r="B105" s="38"/>
      <c r="C105" s="22" t="s">
        <v>125</v>
      </c>
      <c r="D105" s="39"/>
      <c r="E105" s="39"/>
      <c r="F105" s="39"/>
      <c r="G105" s="39"/>
      <c r="H105" s="39"/>
      <c r="I105" s="145"/>
      <c r="J105" s="145"/>
      <c r="K105" s="39"/>
      <c r="L105" s="39"/>
      <c r="M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6.96" customHeight="1">
      <c r="A106" s="37"/>
      <c r="B106" s="38"/>
      <c r="C106" s="39"/>
      <c r="D106" s="39"/>
      <c r="E106" s="39"/>
      <c r="F106" s="39"/>
      <c r="G106" s="39"/>
      <c r="H106" s="39"/>
      <c r="I106" s="145"/>
      <c r="J106" s="145"/>
      <c r="K106" s="39"/>
      <c r="L106" s="39"/>
      <c r="M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12" customHeight="1">
      <c r="A107" s="37"/>
      <c r="B107" s="38"/>
      <c r="C107" s="31" t="s">
        <v>17</v>
      </c>
      <c r="D107" s="39"/>
      <c r="E107" s="39"/>
      <c r="F107" s="39"/>
      <c r="G107" s="39"/>
      <c r="H107" s="39"/>
      <c r="I107" s="145"/>
      <c r="J107" s="145"/>
      <c r="K107" s="39"/>
      <c r="L107" s="39"/>
      <c r="M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16.5" customHeight="1">
      <c r="A108" s="37"/>
      <c r="B108" s="38"/>
      <c r="C108" s="39"/>
      <c r="D108" s="39"/>
      <c r="E108" s="189" t="str">
        <f>E7</f>
        <v>Ostrov, bezpečné přecházení, Jáchymovská ulice - I. etapa</v>
      </c>
      <c r="F108" s="31"/>
      <c r="G108" s="31"/>
      <c r="H108" s="31"/>
      <c r="I108" s="145"/>
      <c r="J108" s="145"/>
      <c r="K108" s="39"/>
      <c r="L108" s="39"/>
      <c r="M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12" customHeight="1">
      <c r="A109" s="37"/>
      <c r="B109" s="38"/>
      <c r="C109" s="31" t="s">
        <v>108</v>
      </c>
      <c r="D109" s="39"/>
      <c r="E109" s="39"/>
      <c r="F109" s="39"/>
      <c r="G109" s="39"/>
      <c r="H109" s="39"/>
      <c r="I109" s="145"/>
      <c r="J109" s="145"/>
      <c r="K109" s="39"/>
      <c r="L109" s="39"/>
      <c r="M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6.5" customHeight="1">
      <c r="A110" s="37"/>
      <c r="B110" s="38"/>
      <c r="C110" s="39"/>
      <c r="D110" s="39"/>
      <c r="E110" s="75" t="str">
        <f>E9</f>
        <v>SO001 - DIO SO101</v>
      </c>
      <c r="F110" s="39"/>
      <c r="G110" s="39"/>
      <c r="H110" s="39"/>
      <c r="I110" s="145"/>
      <c r="J110" s="145"/>
      <c r="K110" s="39"/>
      <c r="L110" s="39"/>
      <c r="M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38"/>
      <c r="C111" s="39"/>
      <c r="D111" s="39"/>
      <c r="E111" s="39"/>
      <c r="F111" s="39"/>
      <c r="G111" s="39"/>
      <c r="H111" s="39"/>
      <c r="I111" s="145"/>
      <c r="J111" s="145"/>
      <c r="K111" s="39"/>
      <c r="L111" s="39"/>
      <c r="M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2" customHeight="1">
      <c r="A112" s="37"/>
      <c r="B112" s="38"/>
      <c r="C112" s="31" t="s">
        <v>21</v>
      </c>
      <c r="D112" s="39"/>
      <c r="E112" s="39"/>
      <c r="F112" s="26" t="str">
        <f>F12</f>
        <v>Ostrov</v>
      </c>
      <c r="G112" s="39"/>
      <c r="H112" s="39"/>
      <c r="I112" s="148" t="s">
        <v>23</v>
      </c>
      <c r="J112" s="150" t="str">
        <f>IF(J12="","",J12)</f>
        <v>23. 2. 2020</v>
      </c>
      <c r="K112" s="39"/>
      <c r="L112" s="39"/>
      <c r="M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6.96" customHeight="1">
      <c r="A113" s="37"/>
      <c r="B113" s="38"/>
      <c r="C113" s="39"/>
      <c r="D113" s="39"/>
      <c r="E113" s="39"/>
      <c r="F113" s="39"/>
      <c r="G113" s="39"/>
      <c r="H113" s="39"/>
      <c r="I113" s="145"/>
      <c r="J113" s="145"/>
      <c r="K113" s="39"/>
      <c r="L113" s="39"/>
      <c r="M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5.15" customHeight="1">
      <c r="A114" s="37"/>
      <c r="B114" s="38"/>
      <c r="C114" s="31" t="s">
        <v>25</v>
      </c>
      <c r="D114" s="39"/>
      <c r="E114" s="39"/>
      <c r="F114" s="26" t="str">
        <f>E15</f>
        <v>Město Ostrov</v>
      </c>
      <c r="G114" s="39"/>
      <c r="H114" s="39"/>
      <c r="I114" s="148" t="s">
        <v>33</v>
      </c>
      <c r="J114" s="190" t="str">
        <f>E21</f>
        <v>Ing. Igor Hrazdil</v>
      </c>
      <c r="K114" s="39"/>
      <c r="L114" s="39"/>
      <c r="M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5.15" customHeight="1">
      <c r="A115" s="37"/>
      <c r="B115" s="38"/>
      <c r="C115" s="31" t="s">
        <v>31</v>
      </c>
      <c r="D115" s="39"/>
      <c r="E115" s="39"/>
      <c r="F115" s="26" t="str">
        <f>IF(E18="","",E18)</f>
        <v>Vyplň údaj</v>
      </c>
      <c r="G115" s="39"/>
      <c r="H115" s="39"/>
      <c r="I115" s="148" t="s">
        <v>37</v>
      </c>
      <c r="J115" s="190" t="str">
        <f>E24</f>
        <v>Ing. Igor Hrazdil</v>
      </c>
      <c r="K115" s="39"/>
      <c r="L115" s="39"/>
      <c r="M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0.32" customHeight="1">
      <c r="A116" s="37"/>
      <c r="B116" s="38"/>
      <c r="C116" s="39"/>
      <c r="D116" s="39"/>
      <c r="E116" s="39"/>
      <c r="F116" s="39"/>
      <c r="G116" s="39"/>
      <c r="H116" s="39"/>
      <c r="I116" s="145"/>
      <c r="J116" s="145"/>
      <c r="K116" s="39"/>
      <c r="L116" s="39"/>
      <c r="M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11" customFormat="1" ht="29.28" customHeight="1">
      <c r="A117" s="211"/>
      <c r="B117" s="212"/>
      <c r="C117" s="213" t="s">
        <v>126</v>
      </c>
      <c r="D117" s="214" t="s">
        <v>64</v>
      </c>
      <c r="E117" s="214" t="s">
        <v>60</v>
      </c>
      <c r="F117" s="214" t="s">
        <v>61</v>
      </c>
      <c r="G117" s="214" t="s">
        <v>127</v>
      </c>
      <c r="H117" s="214" t="s">
        <v>128</v>
      </c>
      <c r="I117" s="215" t="s">
        <v>129</v>
      </c>
      <c r="J117" s="215" t="s">
        <v>130</v>
      </c>
      <c r="K117" s="214" t="s">
        <v>120</v>
      </c>
      <c r="L117" s="216" t="s">
        <v>131</v>
      </c>
      <c r="M117" s="217"/>
      <c r="N117" s="99" t="s">
        <v>1</v>
      </c>
      <c r="O117" s="100" t="s">
        <v>43</v>
      </c>
      <c r="P117" s="100" t="s">
        <v>132</v>
      </c>
      <c r="Q117" s="100" t="s">
        <v>133</v>
      </c>
      <c r="R117" s="100" t="s">
        <v>134</v>
      </c>
      <c r="S117" s="100" t="s">
        <v>135</v>
      </c>
      <c r="T117" s="100" t="s">
        <v>136</v>
      </c>
      <c r="U117" s="100" t="s">
        <v>137</v>
      </c>
      <c r="V117" s="100" t="s">
        <v>138</v>
      </c>
      <c r="W117" s="100" t="s">
        <v>139</v>
      </c>
      <c r="X117" s="101" t="s">
        <v>140</v>
      </c>
      <c r="Y117" s="211"/>
      <c r="Z117" s="211"/>
      <c r="AA117" s="211"/>
      <c r="AB117" s="211"/>
      <c r="AC117" s="211"/>
      <c r="AD117" s="211"/>
      <c r="AE117" s="211"/>
    </row>
    <row r="118" s="2" customFormat="1" ht="22.8" customHeight="1">
      <c r="A118" s="37"/>
      <c r="B118" s="38"/>
      <c r="C118" s="106" t="s">
        <v>141</v>
      </c>
      <c r="D118" s="39"/>
      <c r="E118" s="39"/>
      <c r="F118" s="39"/>
      <c r="G118" s="39"/>
      <c r="H118" s="39"/>
      <c r="I118" s="145"/>
      <c r="J118" s="145"/>
      <c r="K118" s="218">
        <f>BK118</f>
        <v>0</v>
      </c>
      <c r="L118" s="39"/>
      <c r="M118" s="43"/>
      <c r="N118" s="102"/>
      <c r="O118" s="219"/>
      <c r="P118" s="103"/>
      <c r="Q118" s="220">
        <f>Q119</f>
        <v>0</v>
      </c>
      <c r="R118" s="220">
        <f>R119</f>
        <v>0</v>
      </c>
      <c r="S118" s="103"/>
      <c r="T118" s="221">
        <f>T119</f>
        <v>0</v>
      </c>
      <c r="U118" s="103"/>
      <c r="V118" s="221">
        <f>V119</f>
        <v>0</v>
      </c>
      <c r="W118" s="103"/>
      <c r="X118" s="222">
        <f>X119</f>
        <v>0</v>
      </c>
      <c r="Y118" s="37"/>
      <c r="Z118" s="37"/>
      <c r="AA118" s="37"/>
      <c r="AB118" s="37"/>
      <c r="AC118" s="37"/>
      <c r="AD118" s="37"/>
      <c r="AE118" s="37"/>
      <c r="AT118" s="16" t="s">
        <v>80</v>
      </c>
      <c r="AU118" s="16" t="s">
        <v>122</v>
      </c>
      <c r="BK118" s="223">
        <f>BK119</f>
        <v>0</v>
      </c>
    </row>
    <row r="119" s="12" customFormat="1" ht="25.92" customHeight="1">
      <c r="A119" s="12"/>
      <c r="B119" s="224"/>
      <c r="C119" s="225"/>
      <c r="D119" s="226" t="s">
        <v>80</v>
      </c>
      <c r="E119" s="227" t="s">
        <v>142</v>
      </c>
      <c r="F119" s="227" t="s">
        <v>143</v>
      </c>
      <c r="G119" s="225"/>
      <c r="H119" s="225"/>
      <c r="I119" s="228"/>
      <c r="J119" s="228"/>
      <c r="K119" s="229">
        <f>BK119</f>
        <v>0</v>
      </c>
      <c r="L119" s="225"/>
      <c r="M119" s="230"/>
      <c r="N119" s="231"/>
      <c r="O119" s="232"/>
      <c r="P119" s="232"/>
      <c r="Q119" s="233">
        <f>Q120</f>
        <v>0</v>
      </c>
      <c r="R119" s="233">
        <f>R120</f>
        <v>0</v>
      </c>
      <c r="S119" s="232"/>
      <c r="T119" s="234">
        <f>T120</f>
        <v>0</v>
      </c>
      <c r="U119" s="232"/>
      <c r="V119" s="234">
        <f>V120</f>
        <v>0</v>
      </c>
      <c r="W119" s="232"/>
      <c r="X119" s="235">
        <f>X120</f>
        <v>0</v>
      </c>
      <c r="Y119" s="12"/>
      <c r="Z119" s="12"/>
      <c r="AA119" s="12"/>
      <c r="AB119" s="12"/>
      <c r="AC119" s="12"/>
      <c r="AD119" s="12"/>
      <c r="AE119" s="12"/>
      <c r="AR119" s="236" t="s">
        <v>89</v>
      </c>
      <c r="AT119" s="237" t="s">
        <v>80</v>
      </c>
      <c r="AU119" s="237" t="s">
        <v>81</v>
      </c>
      <c r="AY119" s="236" t="s">
        <v>144</v>
      </c>
      <c r="BK119" s="238">
        <f>BK120</f>
        <v>0</v>
      </c>
    </row>
    <row r="120" s="12" customFormat="1" ht="22.8" customHeight="1">
      <c r="A120" s="12"/>
      <c r="B120" s="224"/>
      <c r="C120" s="225"/>
      <c r="D120" s="226" t="s">
        <v>80</v>
      </c>
      <c r="E120" s="239" t="s">
        <v>145</v>
      </c>
      <c r="F120" s="239" t="s">
        <v>146</v>
      </c>
      <c r="G120" s="225"/>
      <c r="H120" s="225"/>
      <c r="I120" s="228"/>
      <c r="J120" s="228"/>
      <c r="K120" s="240">
        <f>BK120</f>
        <v>0</v>
      </c>
      <c r="L120" s="225"/>
      <c r="M120" s="230"/>
      <c r="N120" s="231"/>
      <c r="O120" s="232"/>
      <c r="P120" s="232"/>
      <c r="Q120" s="233">
        <f>SUM(Q121:Q142)</f>
        <v>0</v>
      </c>
      <c r="R120" s="233">
        <f>SUM(R121:R142)</f>
        <v>0</v>
      </c>
      <c r="S120" s="232"/>
      <c r="T120" s="234">
        <f>SUM(T121:T142)</f>
        <v>0</v>
      </c>
      <c r="U120" s="232"/>
      <c r="V120" s="234">
        <f>SUM(V121:V142)</f>
        <v>0</v>
      </c>
      <c r="W120" s="232"/>
      <c r="X120" s="235">
        <f>SUM(X121:X142)</f>
        <v>0</v>
      </c>
      <c r="Y120" s="12"/>
      <c r="Z120" s="12"/>
      <c r="AA120" s="12"/>
      <c r="AB120" s="12"/>
      <c r="AC120" s="12"/>
      <c r="AD120" s="12"/>
      <c r="AE120" s="12"/>
      <c r="AR120" s="236" t="s">
        <v>89</v>
      </c>
      <c r="AT120" s="237" t="s">
        <v>80</v>
      </c>
      <c r="AU120" s="237" t="s">
        <v>89</v>
      </c>
      <c r="AY120" s="236" t="s">
        <v>144</v>
      </c>
      <c r="BK120" s="238">
        <f>SUM(BK121:BK142)</f>
        <v>0</v>
      </c>
    </row>
    <row r="121" s="2" customFormat="1" ht="21.75" customHeight="1">
      <c r="A121" s="37"/>
      <c r="B121" s="38"/>
      <c r="C121" s="241" t="s">
        <v>89</v>
      </c>
      <c r="D121" s="241" t="s">
        <v>147</v>
      </c>
      <c r="E121" s="242" t="s">
        <v>148</v>
      </c>
      <c r="F121" s="243" t="s">
        <v>149</v>
      </c>
      <c r="G121" s="244" t="s">
        <v>150</v>
      </c>
      <c r="H121" s="245">
        <v>22</v>
      </c>
      <c r="I121" s="246"/>
      <c r="J121" s="246"/>
      <c r="K121" s="247">
        <f>ROUND(P121*H121,2)</f>
        <v>0</v>
      </c>
      <c r="L121" s="243" t="s">
        <v>151</v>
      </c>
      <c r="M121" s="43"/>
      <c r="N121" s="248" t="s">
        <v>1</v>
      </c>
      <c r="O121" s="249" t="s">
        <v>44</v>
      </c>
      <c r="P121" s="250">
        <f>I121+J121</f>
        <v>0</v>
      </c>
      <c r="Q121" s="250">
        <f>ROUND(I121*H121,2)</f>
        <v>0</v>
      </c>
      <c r="R121" s="250">
        <f>ROUND(J121*H121,2)</f>
        <v>0</v>
      </c>
      <c r="S121" s="90"/>
      <c r="T121" s="251">
        <f>S121*H121</f>
        <v>0</v>
      </c>
      <c r="U121" s="251">
        <v>0</v>
      </c>
      <c r="V121" s="251">
        <f>U121*H121</f>
        <v>0</v>
      </c>
      <c r="W121" s="251">
        <v>0</v>
      </c>
      <c r="X121" s="252">
        <f>W121*H121</f>
        <v>0</v>
      </c>
      <c r="Y121" s="37"/>
      <c r="Z121" s="37"/>
      <c r="AA121" s="37"/>
      <c r="AB121" s="37"/>
      <c r="AC121" s="37"/>
      <c r="AD121" s="37"/>
      <c r="AE121" s="37"/>
      <c r="AR121" s="253" t="s">
        <v>152</v>
      </c>
      <c r="AT121" s="253" t="s">
        <v>147</v>
      </c>
      <c r="AU121" s="253" t="s">
        <v>91</v>
      </c>
      <c r="AY121" s="16" t="s">
        <v>144</v>
      </c>
      <c r="BE121" s="254">
        <f>IF(O121="základní",K121,0)</f>
        <v>0</v>
      </c>
      <c r="BF121" s="254">
        <f>IF(O121="snížená",K121,0)</f>
        <v>0</v>
      </c>
      <c r="BG121" s="254">
        <f>IF(O121="zákl. přenesená",K121,0)</f>
        <v>0</v>
      </c>
      <c r="BH121" s="254">
        <f>IF(O121="sníž. přenesená",K121,0)</f>
        <v>0</v>
      </c>
      <c r="BI121" s="254">
        <f>IF(O121="nulová",K121,0)</f>
        <v>0</v>
      </c>
      <c r="BJ121" s="16" t="s">
        <v>89</v>
      </c>
      <c r="BK121" s="254">
        <f>ROUND(P121*H121,2)</f>
        <v>0</v>
      </c>
      <c r="BL121" s="16" t="s">
        <v>152</v>
      </c>
      <c r="BM121" s="253" t="s">
        <v>153</v>
      </c>
    </row>
    <row r="122" s="13" customFormat="1">
      <c r="A122" s="13"/>
      <c r="B122" s="255"/>
      <c r="C122" s="256"/>
      <c r="D122" s="257" t="s">
        <v>154</v>
      </c>
      <c r="E122" s="258" t="s">
        <v>101</v>
      </c>
      <c r="F122" s="259" t="s">
        <v>91</v>
      </c>
      <c r="G122" s="256"/>
      <c r="H122" s="260">
        <v>2</v>
      </c>
      <c r="I122" s="261"/>
      <c r="J122" s="261"/>
      <c r="K122" s="256"/>
      <c r="L122" s="256"/>
      <c r="M122" s="262"/>
      <c r="N122" s="263"/>
      <c r="O122" s="264"/>
      <c r="P122" s="264"/>
      <c r="Q122" s="264"/>
      <c r="R122" s="264"/>
      <c r="S122" s="264"/>
      <c r="T122" s="264"/>
      <c r="U122" s="264"/>
      <c r="V122" s="264"/>
      <c r="W122" s="264"/>
      <c r="X122" s="265"/>
      <c r="Y122" s="13"/>
      <c r="Z122" s="13"/>
      <c r="AA122" s="13"/>
      <c r="AB122" s="13"/>
      <c r="AC122" s="13"/>
      <c r="AD122" s="13"/>
      <c r="AE122" s="13"/>
      <c r="AT122" s="266" t="s">
        <v>154</v>
      </c>
      <c r="AU122" s="266" t="s">
        <v>91</v>
      </c>
      <c r="AV122" s="13" t="s">
        <v>91</v>
      </c>
      <c r="AW122" s="13" t="s">
        <v>5</v>
      </c>
      <c r="AX122" s="13" t="s">
        <v>81</v>
      </c>
      <c r="AY122" s="266" t="s">
        <v>144</v>
      </c>
    </row>
    <row r="123" s="13" customFormat="1">
      <c r="A123" s="13"/>
      <c r="B123" s="255"/>
      <c r="C123" s="256"/>
      <c r="D123" s="257" t="s">
        <v>154</v>
      </c>
      <c r="E123" s="258" t="s">
        <v>105</v>
      </c>
      <c r="F123" s="259" t="s">
        <v>89</v>
      </c>
      <c r="G123" s="256"/>
      <c r="H123" s="260">
        <v>1</v>
      </c>
      <c r="I123" s="261"/>
      <c r="J123" s="261"/>
      <c r="K123" s="256"/>
      <c r="L123" s="256"/>
      <c r="M123" s="262"/>
      <c r="N123" s="263"/>
      <c r="O123" s="264"/>
      <c r="P123" s="264"/>
      <c r="Q123" s="264"/>
      <c r="R123" s="264"/>
      <c r="S123" s="264"/>
      <c r="T123" s="264"/>
      <c r="U123" s="264"/>
      <c r="V123" s="264"/>
      <c r="W123" s="264"/>
      <c r="X123" s="265"/>
      <c r="Y123" s="13"/>
      <c r="Z123" s="13"/>
      <c r="AA123" s="13"/>
      <c r="AB123" s="13"/>
      <c r="AC123" s="13"/>
      <c r="AD123" s="13"/>
      <c r="AE123" s="13"/>
      <c r="AT123" s="266" t="s">
        <v>154</v>
      </c>
      <c r="AU123" s="266" t="s">
        <v>91</v>
      </c>
      <c r="AV123" s="13" t="s">
        <v>91</v>
      </c>
      <c r="AW123" s="13" t="s">
        <v>5</v>
      </c>
      <c r="AX123" s="13" t="s">
        <v>81</v>
      </c>
      <c r="AY123" s="266" t="s">
        <v>144</v>
      </c>
    </row>
    <row r="124" s="13" customFormat="1">
      <c r="A124" s="13"/>
      <c r="B124" s="255"/>
      <c r="C124" s="256"/>
      <c r="D124" s="257" t="s">
        <v>154</v>
      </c>
      <c r="E124" s="258" t="s">
        <v>106</v>
      </c>
      <c r="F124" s="259" t="s">
        <v>89</v>
      </c>
      <c r="G124" s="256"/>
      <c r="H124" s="260">
        <v>1</v>
      </c>
      <c r="I124" s="261"/>
      <c r="J124" s="261"/>
      <c r="K124" s="256"/>
      <c r="L124" s="256"/>
      <c r="M124" s="262"/>
      <c r="N124" s="263"/>
      <c r="O124" s="264"/>
      <c r="P124" s="264"/>
      <c r="Q124" s="264"/>
      <c r="R124" s="264"/>
      <c r="S124" s="264"/>
      <c r="T124" s="264"/>
      <c r="U124" s="264"/>
      <c r="V124" s="264"/>
      <c r="W124" s="264"/>
      <c r="X124" s="265"/>
      <c r="Y124" s="13"/>
      <c r="Z124" s="13"/>
      <c r="AA124" s="13"/>
      <c r="AB124" s="13"/>
      <c r="AC124" s="13"/>
      <c r="AD124" s="13"/>
      <c r="AE124" s="13"/>
      <c r="AT124" s="266" t="s">
        <v>154</v>
      </c>
      <c r="AU124" s="266" t="s">
        <v>91</v>
      </c>
      <c r="AV124" s="13" t="s">
        <v>91</v>
      </c>
      <c r="AW124" s="13" t="s">
        <v>5</v>
      </c>
      <c r="AX124" s="13" t="s">
        <v>81</v>
      </c>
      <c r="AY124" s="266" t="s">
        <v>144</v>
      </c>
    </row>
    <row r="125" s="13" customFormat="1">
      <c r="A125" s="13"/>
      <c r="B125" s="255"/>
      <c r="C125" s="256"/>
      <c r="D125" s="257" t="s">
        <v>154</v>
      </c>
      <c r="E125" s="258" t="s">
        <v>104</v>
      </c>
      <c r="F125" s="259" t="s">
        <v>89</v>
      </c>
      <c r="G125" s="256"/>
      <c r="H125" s="260">
        <v>1</v>
      </c>
      <c r="I125" s="261"/>
      <c r="J125" s="261"/>
      <c r="K125" s="256"/>
      <c r="L125" s="256"/>
      <c r="M125" s="262"/>
      <c r="N125" s="263"/>
      <c r="O125" s="264"/>
      <c r="P125" s="264"/>
      <c r="Q125" s="264"/>
      <c r="R125" s="264"/>
      <c r="S125" s="264"/>
      <c r="T125" s="264"/>
      <c r="U125" s="264"/>
      <c r="V125" s="264"/>
      <c r="W125" s="264"/>
      <c r="X125" s="265"/>
      <c r="Y125" s="13"/>
      <c r="Z125" s="13"/>
      <c r="AA125" s="13"/>
      <c r="AB125" s="13"/>
      <c r="AC125" s="13"/>
      <c r="AD125" s="13"/>
      <c r="AE125" s="13"/>
      <c r="AT125" s="266" t="s">
        <v>154</v>
      </c>
      <c r="AU125" s="266" t="s">
        <v>91</v>
      </c>
      <c r="AV125" s="13" t="s">
        <v>91</v>
      </c>
      <c r="AW125" s="13" t="s">
        <v>5</v>
      </c>
      <c r="AX125" s="13" t="s">
        <v>81</v>
      </c>
      <c r="AY125" s="266" t="s">
        <v>144</v>
      </c>
    </row>
    <row r="126" s="13" customFormat="1">
      <c r="A126" s="13"/>
      <c r="B126" s="255"/>
      <c r="C126" s="256"/>
      <c r="D126" s="257" t="s">
        <v>154</v>
      </c>
      <c r="E126" s="258" t="s">
        <v>109</v>
      </c>
      <c r="F126" s="259" t="s">
        <v>110</v>
      </c>
      <c r="G126" s="256"/>
      <c r="H126" s="260">
        <v>5</v>
      </c>
      <c r="I126" s="261"/>
      <c r="J126" s="261"/>
      <c r="K126" s="256"/>
      <c r="L126" s="256"/>
      <c r="M126" s="262"/>
      <c r="N126" s="263"/>
      <c r="O126" s="264"/>
      <c r="P126" s="264"/>
      <c r="Q126" s="264"/>
      <c r="R126" s="264"/>
      <c r="S126" s="264"/>
      <c r="T126" s="264"/>
      <c r="U126" s="264"/>
      <c r="V126" s="264"/>
      <c r="W126" s="264"/>
      <c r="X126" s="265"/>
      <c r="Y126" s="13"/>
      <c r="Z126" s="13"/>
      <c r="AA126" s="13"/>
      <c r="AB126" s="13"/>
      <c r="AC126" s="13"/>
      <c r="AD126" s="13"/>
      <c r="AE126" s="13"/>
      <c r="AT126" s="266" t="s">
        <v>154</v>
      </c>
      <c r="AU126" s="266" t="s">
        <v>91</v>
      </c>
      <c r="AV126" s="13" t="s">
        <v>91</v>
      </c>
      <c r="AW126" s="13" t="s">
        <v>5</v>
      </c>
      <c r="AX126" s="13" t="s">
        <v>81</v>
      </c>
      <c r="AY126" s="266" t="s">
        <v>144</v>
      </c>
    </row>
    <row r="127" s="13" customFormat="1">
      <c r="A127" s="13"/>
      <c r="B127" s="255"/>
      <c r="C127" s="256"/>
      <c r="D127" s="257" t="s">
        <v>154</v>
      </c>
      <c r="E127" s="258" t="s">
        <v>102</v>
      </c>
      <c r="F127" s="259" t="s">
        <v>91</v>
      </c>
      <c r="G127" s="256"/>
      <c r="H127" s="260">
        <v>2</v>
      </c>
      <c r="I127" s="261"/>
      <c r="J127" s="261"/>
      <c r="K127" s="256"/>
      <c r="L127" s="256"/>
      <c r="M127" s="262"/>
      <c r="N127" s="263"/>
      <c r="O127" s="264"/>
      <c r="P127" s="264"/>
      <c r="Q127" s="264"/>
      <c r="R127" s="264"/>
      <c r="S127" s="264"/>
      <c r="T127" s="264"/>
      <c r="U127" s="264"/>
      <c r="V127" s="264"/>
      <c r="W127" s="264"/>
      <c r="X127" s="265"/>
      <c r="Y127" s="13"/>
      <c r="Z127" s="13"/>
      <c r="AA127" s="13"/>
      <c r="AB127" s="13"/>
      <c r="AC127" s="13"/>
      <c r="AD127" s="13"/>
      <c r="AE127" s="13"/>
      <c r="AT127" s="266" t="s">
        <v>154</v>
      </c>
      <c r="AU127" s="266" t="s">
        <v>91</v>
      </c>
      <c r="AV127" s="13" t="s">
        <v>91</v>
      </c>
      <c r="AW127" s="13" t="s">
        <v>5</v>
      </c>
      <c r="AX127" s="13" t="s">
        <v>81</v>
      </c>
      <c r="AY127" s="266" t="s">
        <v>144</v>
      </c>
    </row>
    <row r="128" s="13" customFormat="1">
      <c r="A128" s="13"/>
      <c r="B128" s="255"/>
      <c r="C128" s="256"/>
      <c r="D128" s="257" t="s">
        <v>154</v>
      </c>
      <c r="E128" s="258" t="s">
        <v>112</v>
      </c>
      <c r="F128" s="259" t="s">
        <v>113</v>
      </c>
      <c r="G128" s="256"/>
      <c r="H128" s="260">
        <v>10</v>
      </c>
      <c r="I128" s="261"/>
      <c r="J128" s="261"/>
      <c r="K128" s="256"/>
      <c r="L128" s="256"/>
      <c r="M128" s="262"/>
      <c r="N128" s="263"/>
      <c r="O128" s="264"/>
      <c r="P128" s="264"/>
      <c r="Q128" s="264"/>
      <c r="R128" s="264"/>
      <c r="S128" s="264"/>
      <c r="T128" s="264"/>
      <c r="U128" s="264"/>
      <c r="V128" s="264"/>
      <c r="W128" s="264"/>
      <c r="X128" s="265"/>
      <c r="Y128" s="13"/>
      <c r="Z128" s="13"/>
      <c r="AA128" s="13"/>
      <c r="AB128" s="13"/>
      <c r="AC128" s="13"/>
      <c r="AD128" s="13"/>
      <c r="AE128" s="13"/>
      <c r="AT128" s="266" t="s">
        <v>154</v>
      </c>
      <c r="AU128" s="266" t="s">
        <v>91</v>
      </c>
      <c r="AV128" s="13" t="s">
        <v>91</v>
      </c>
      <c r="AW128" s="13" t="s">
        <v>5</v>
      </c>
      <c r="AX128" s="13" t="s">
        <v>81</v>
      </c>
      <c r="AY128" s="266" t="s">
        <v>144</v>
      </c>
    </row>
    <row r="129" s="14" customFormat="1">
      <c r="A129" s="14"/>
      <c r="B129" s="267"/>
      <c r="C129" s="268"/>
      <c r="D129" s="257" t="s">
        <v>154</v>
      </c>
      <c r="E129" s="269" t="s">
        <v>1</v>
      </c>
      <c r="F129" s="270" t="s">
        <v>155</v>
      </c>
      <c r="G129" s="268"/>
      <c r="H129" s="271">
        <v>22</v>
      </c>
      <c r="I129" s="272"/>
      <c r="J129" s="272"/>
      <c r="K129" s="268"/>
      <c r="L129" s="268"/>
      <c r="M129" s="273"/>
      <c r="N129" s="274"/>
      <c r="O129" s="275"/>
      <c r="P129" s="275"/>
      <c r="Q129" s="275"/>
      <c r="R129" s="275"/>
      <c r="S129" s="275"/>
      <c r="T129" s="275"/>
      <c r="U129" s="275"/>
      <c r="V129" s="275"/>
      <c r="W129" s="275"/>
      <c r="X129" s="276"/>
      <c r="Y129" s="14"/>
      <c r="Z129" s="14"/>
      <c r="AA129" s="14"/>
      <c r="AB129" s="14"/>
      <c r="AC129" s="14"/>
      <c r="AD129" s="14"/>
      <c r="AE129" s="14"/>
      <c r="AT129" s="277" t="s">
        <v>154</v>
      </c>
      <c r="AU129" s="277" t="s">
        <v>91</v>
      </c>
      <c r="AV129" s="14" t="s">
        <v>152</v>
      </c>
      <c r="AW129" s="14" t="s">
        <v>5</v>
      </c>
      <c r="AX129" s="14" t="s">
        <v>89</v>
      </c>
      <c r="AY129" s="277" t="s">
        <v>144</v>
      </c>
    </row>
    <row r="130" s="2" customFormat="1" ht="21.75" customHeight="1">
      <c r="A130" s="37"/>
      <c r="B130" s="38"/>
      <c r="C130" s="241" t="s">
        <v>91</v>
      </c>
      <c r="D130" s="241" t="s">
        <v>147</v>
      </c>
      <c r="E130" s="242" t="s">
        <v>156</v>
      </c>
      <c r="F130" s="243" t="s">
        <v>157</v>
      </c>
      <c r="G130" s="244" t="s">
        <v>150</v>
      </c>
      <c r="H130" s="245">
        <v>231</v>
      </c>
      <c r="I130" s="246"/>
      <c r="J130" s="246"/>
      <c r="K130" s="247">
        <f>ROUND(P130*H130,2)</f>
        <v>0</v>
      </c>
      <c r="L130" s="243" t="s">
        <v>151</v>
      </c>
      <c r="M130" s="43"/>
      <c r="N130" s="248" t="s">
        <v>1</v>
      </c>
      <c r="O130" s="249" t="s">
        <v>44</v>
      </c>
      <c r="P130" s="250">
        <f>I130+J130</f>
        <v>0</v>
      </c>
      <c r="Q130" s="250">
        <f>ROUND(I130*H130,2)</f>
        <v>0</v>
      </c>
      <c r="R130" s="250">
        <f>ROUND(J130*H130,2)</f>
        <v>0</v>
      </c>
      <c r="S130" s="90"/>
      <c r="T130" s="251">
        <f>S130*H130</f>
        <v>0</v>
      </c>
      <c r="U130" s="251">
        <v>0</v>
      </c>
      <c r="V130" s="251">
        <f>U130*H130</f>
        <v>0</v>
      </c>
      <c r="W130" s="251">
        <v>0</v>
      </c>
      <c r="X130" s="252">
        <f>W130*H130</f>
        <v>0</v>
      </c>
      <c r="Y130" s="37"/>
      <c r="Z130" s="37"/>
      <c r="AA130" s="37"/>
      <c r="AB130" s="37"/>
      <c r="AC130" s="37"/>
      <c r="AD130" s="37"/>
      <c r="AE130" s="37"/>
      <c r="AR130" s="253" t="s">
        <v>152</v>
      </c>
      <c r="AT130" s="253" t="s">
        <v>147</v>
      </c>
      <c r="AU130" s="253" t="s">
        <v>91</v>
      </c>
      <c r="AY130" s="16" t="s">
        <v>144</v>
      </c>
      <c r="BE130" s="254">
        <f>IF(O130="základní",K130,0)</f>
        <v>0</v>
      </c>
      <c r="BF130" s="254">
        <f>IF(O130="snížená",K130,0)</f>
        <v>0</v>
      </c>
      <c r="BG130" s="254">
        <f>IF(O130="zákl. přenesená",K130,0)</f>
        <v>0</v>
      </c>
      <c r="BH130" s="254">
        <f>IF(O130="sníž. přenesená",K130,0)</f>
        <v>0</v>
      </c>
      <c r="BI130" s="254">
        <f>IF(O130="nulová",K130,0)</f>
        <v>0</v>
      </c>
      <c r="BJ130" s="16" t="s">
        <v>89</v>
      </c>
      <c r="BK130" s="254">
        <f>ROUND(P130*H130,2)</f>
        <v>0</v>
      </c>
      <c r="BL130" s="16" t="s">
        <v>152</v>
      </c>
      <c r="BM130" s="253" t="s">
        <v>158</v>
      </c>
    </row>
    <row r="131" s="13" customFormat="1">
      <c r="A131" s="13"/>
      <c r="B131" s="255"/>
      <c r="C131" s="256"/>
      <c r="D131" s="257" t="s">
        <v>154</v>
      </c>
      <c r="E131" s="258" t="s">
        <v>1</v>
      </c>
      <c r="F131" s="259" t="s">
        <v>159</v>
      </c>
      <c r="G131" s="256"/>
      <c r="H131" s="260">
        <v>42</v>
      </c>
      <c r="I131" s="261"/>
      <c r="J131" s="261"/>
      <c r="K131" s="256"/>
      <c r="L131" s="256"/>
      <c r="M131" s="262"/>
      <c r="N131" s="263"/>
      <c r="O131" s="264"/>
      <c r="P131" s="264"/>
      <c r="Q131" s="264"/>
      <c r="R131" s="264"/>
      <c r="S131" s="264"/>
      <c r="T131" s="264"/>
      <c r="U131" s="264"/>
      <c r="V131" s="264"/>
      <c r="W131" s="264"/>
      <c r="X131" s="265"/>
      <c r="Y131" s="13"/>
      <c r="Z131" s="13"/>
      <c r="AA131" s="13"/>
      <c r="AB131" s="13"/>
      <c r="AC131" s="13"/>
      <c r="AD131" s="13"/>
      <c r="AE131" s="13"/>
      <c r="AT131" s="266" t="s">
        <v>154</v>
      </c>
      <c r="AU131" s="266" t="s">
        <v>91</v>
      </c>
      <c r="AV131" s="13" t="s">
        <v>91</v>
      </c>
      <c r="AW131" s="13" t="s">
        <v>5</v>
      </c>
      <c r="AX131" s="13" t="s">
        <v>81</v>
      </c>
      <c r="AY131" s="266" t="s">
        <v>144</v>
      </c>
    </row>
    <row r="132" s="13" customFormat="1">
      <c r="A132" s="13"/>
      <c r="B132" s="255"/>
      <c r="C132" s="256"/>
      <c r="D132" s="257" t="s">
        <v>154</v>
      </c>
      <c r="E132" s="258" t="s">
        <v>1</v>
      </c>
      <c r="F132" s="259" t="s">
        <v>160</v>
      </c>
      <c r="G132" s="256"/>
      <c r="H132" s="260">
        <v>14</v>
      </c>
      <c r="I132" s="261"/>
      <c r="J132" s="261"/>
      <c r="K132" s="256"/>
      <c r="L132" s="256"/>
      <c r="M132" s="262"/>
      <c r="N132" s="263"/>
      <c r="O132" s="264"/>
      <c r="P132" s="264"/>
      <c r="Q132" s="264"/>
      <c r="R132" s="264"/>
      <c r="S132" s="264"/>
      <c r="T132" s="264"/>
      <c r="U132" s="264"/>
      <c r="V132" s="264"/>
      <c r="W132" s="264"/>
      <c r="X132" s="265"/>
      <c r="Y132" s="13"/>
      <c r="Z132" s="13"/>
      <c r="AA132" s="13"/>
      <c r="AB132" s="13"/>
      <c r="AC132" s="13"/>
      <c r="AD132" s="13"/>
      <c r="AE132" s="13"/>
      <c r="AT132" s="266" t="s">
        <v>154</v>
      </c>
      <c r="AU132" s="266" t="s">
        <v>91</v>
      </c>
      <c r="AV132" s="13" t="s">
        <v>91</v>
      </c>
      <c r="AW132" s="13" t="s">
        <v>5</v>
      </c>
      <c r="AX132" s="13" t="s">
        <v>81</v>
      </c>
      <c r="AY132" s="266" t="s">
        <v>144</v>
      </c>
    </row>
    <row r="133" s="13" customFormat="1">
      <c r="A133" s="13"/>
      <c r="B133" s="255"/>
      <c r="C133" s="256"/>
      <c r="D133" s="257" t="s">
        <v>154</v>
      </c>
      <c r="E133" s="258" t="s">
        <v>1</v>
      </c>
      <c r="F133" s="259" t="s">
        <v>161</v>
      </c>
      <c r="G133" s="256"/>
      <c r="H133" s="260">
        <v>14</v>
      </c>
      <c r="I133" s="261"/>
      <c r="J133" s="261"/>
      <c r="K133" s="256"/>
      <c r="L133" s="256"/>
      <c r="M133" s="262"/>
      <c r="N133" s="263"/>
      <c r="O133" s="264"/>
      <c r="P133" s="264"/>
      <c r="Q133" s="264"/>
      <c r="R133" s="264"/>
      <c r="S133" s="264"/>
      <c r="T133" s="264"/>
      <c r="U133" s="264"/>
      <c r="V133" s="264"/>
      <c r="W133" s="264"/>
      <c r="X133" s="265"/>
      <c r="Y133" s="13"/>
      <c r="Z133" s="13"/>
      <c r="AA133" s="13"/>
      <c r="AB133" s="13"/>
      <c r="AC133" s="13"/>
      <c r="AD133" s="13"/>
      <c r="AE133" s="13"/>
      <c r="AT133" s="266" t="s">
        <v>154</v>
      </c>
      <c r="AU133" s="266" t="s">
        <v>91</v>
      </c>
      <c r="AV133" s="13" t="s">
        <v>91</v>
      </c>
      <c r="AW133" s="13" t="s">
        <v>5</v>
      </c>
      <c r="AX133" s="13" t="s">
        <v>81</v>
      </c>
      <c r="AY133" s="266" t="s">
        <v>144</v>
      </c>
    </row>
    <row r="134" s="13" customFormat="1">
      <c r="A134" s="13"/>
      <c r="B134" s="255"/>
      <c r="C134" s="256"/>
      <c r="D134" s="257" t="s">
        <v>154</v>
      </c>
      <c r="E134" s="258" t="s">
        <v>1</v>
      </c>
      <c r="F134" s="259" t="s">
        <v>162</v>
      </c>
      <c r="G134" s="256"/>
      <c r="H134" s="260">
        <v>70</v>
      </c>
      <c r="I134" s="261"/>
      <c r="J134" s="261"/>
      <c r="K134" s="256"/>
      <c r="L134" s="256"/>
      <c r="M134" s="262"/>
      <c r="N134" s="263"/>
      <c r="O134" s="264"/>
      <c r="P134" s="264"/>
      <c r="Q134" s="264"/>
      <c r="R134" s="264"/>
      <c r="S134" s="264"/>
      <c r="T134" s="264"/>
      <c r="U134" s="264"/>
      <c r="V134" s="264"/>
      <c r="W134" s="264"/>
      <c r="X134" s="265"/>
      <c r="Y134" s="13"/>
      <c r="Z134" s="13"/>
      <c r="AA134" s="13"/>
      <c r="AB134" s="13"/>
      <c r="AC134" s="13"/>
      <c r="AD134" s="13"/>
      <c r="AE134" s="13"/>
      <c r="AT134" s="266" t="s">
        <v>154</v>
      </c>
      <c r="AU134" s="266" t="s">
        <v>91</v>
      </c>
      <c r="AV134" s="13" t="s">
        <v>91</v>
      </c>
      <c r="AW134" s="13" t="s">
        <v>5</v>
      </c>
      <c r="AX134" s="13" t="s">
        <v>81</v>
      </c>
      <c r="AY134" s="266" t="s">
        <v>144</v>
      </c>
    </row>
    <row r="135" s="13" customFormat="1">
      <c r="A135" s="13"/>
      <c r="B135" s="255"/>
      <c r="C135" s="256"/>
      <c r="D135" s="257" t="s">
        <v>154</v>
      </c>
      <c r="E135" s="258" t="s">
        <v>1</v>
      </c>
      <c r="F135" s="259" t="s">
        <v>163</v>
      </c>
      <c r="G135" s="256"/>
      <c r="H135" s="260">
        <v>7</v>
      </c>
      <c r="I135" s="261"/>
      <c r="J135" s="261"/>
      <c r="K135" s="256"/>
      <c r="L135" s="256"/>
      <c r="M135" s="262"/>
      <c r="N135" s="263"/>
      <c r="O135" s="264"/>
      <c r="P135" s="264"/>
      <c r="Q135" s="264"/>
      <c r="R135" s="264"/>
      <c r="S135" s="264"/>
      <c r="T135" s="264"/>
      <c r="U135" s="264"/>
      <c r="V135" s="264"/>
      <c r="W135" s="264"/>
      <c r="X135" s="265"/>
      <c r="Y135" s="13"/>
      <c r="Z135" s="13"/>
      <c r="AA135" s="13"/>
      <c r="AB135" s="13"/>
      <c r="AC135" s="13"/>
      <c r="AD135" s="13"/>
      <c r="AE135" s="13"/>
      <c r="AT135" s="266" t="s">
        <v>154</v>
      </c>
      <c r="AU135" s="266" t="s">
        <v>91</v>
      </c>
      <c r="AV135" s="13" t="s">
        <v>91</v>
      </c>
      <c r="AW135" s="13" t="s">
        <v>5</v>
      </c>
      <c r="AX135" s="13" t="s">
        <v>81</v>
      </c>
      <c r="AY135" s="266" t="s">
        <v>144</v>
      </c>
    </row>
    <row r="136" s="13" customFormat="1">
      <c r="A136" s="13"/>
      <c r="B136" s="255"/>
      <c r="C136" s="256"/>
      <c r="D136" s="257" t="s">
        <v>154</v>
      </c>
      <c r="E136" s="258" t="s">
        <v>1</v>
      </c>
      <c r="F136" s="259" t="s">
        <v>164</v>
      </c>
      <c r="G136" s="256"/>
      <c r="H136" s="260">
        <v>14</v>
      </c>
      <c r="I136" s="261"/>
      <c r="J136" s="261"/>
      <c r="K136" s="256"/>
      <c r="L136" s="256"/>
      <c r="M136" s="262"/>
      <c r="N136" s="263"/>
      <c r="O136" s="264"/>
      <c r="P136" s="264"/>
      <c r="Q136" s="264"/>
      <c r="R136" s="264"/>
      <c r="S136" s="264"/>
      <c r="T136" s="264"/>
      <c r="U136" s="264"/>
      <c r="V136" s="264"/>
      <c r="W136" s="264"/>
      <c r="X136" s="265"/>
      <c r="Y136" s="13"/>
      <c r="Z136" s="13"/>
      <c r="AA136" s="13"/>
      <c r="AB136" s="13"/>
      <c r="AC136" s="13"/>
      <c r="AD136" s="13"/>
      <c r="AE136" s="13"/>
      <c r="AT136" s="266" t="s">
        <v>154</v>
      </c>
      <c r="AU136" s="266" t="s">
        <v>91</v>
      </c>
      <c r="AV136" s="13" t="s">
        <v>91</v>
      </c>
      <c r="AW136" s="13" t="s">
        <v>5</v>
      </c>
      <c r="AX136" s="13" t="s">
        <v>81</v>
      </c>
      <c r="AY136" s="266" t="s">
        <v>144</v>
      </c>
    </row>
    <row r="137" s="13" customFormat="1">
      <c r="A137" s="13"/>
      <c r="B137" s="255"/>
      <c r="C137" s="256"/>
      <c r="D137" s="257" t="s">
        <v>154</v>
      </c>
      <c r="E137" s="258" t="s">
        <v>1</v>
      </c>
      <c r="F137" s="259" t="s">
        <v>165</v>
      </c>
      <c r="G137" s="256"/>
      <c r="H137" s="260">
        <v>70</v>
      </c>
      <c r="I137" s="261"/>
      <c r="J137" s="261"/>
      <c r="K137" s="256"/>
      <c r="L137" s="256"/>
      <c r="M137" s="262"/>
      <c r="N137" s="263"/>
      <c r="O137" s="264"/>
      <c r="P137" s="264"/>
      <c r="Q137" s="264"/>
      <c r="R137" s="264"/>
      <c r="S137" s="264"/>
      <c r="T137" s="264"/>
      <c r="U137" s="264"/>
      <c r="V137" s="264"/>
      <c r="W137" s="264"/>
      <c r="X137" s="265"/>
      <c r="Y137" s="13"/>
      <c r="Z137" s="13"/>
      <c r="AA137" s="13"/>
      <c r="AB137" s="13"/>
      <c r="AC137" s="13"/>
      <c r="AD137" s="13"/>
      <c r="AE137" s="13"/>
      <c r="AT137" s="266" t="s">
        <v>154</v>
      </c>
      <c r="AU137" s="266" t="s">
        <v>91</v>
      </c>
      <c r="AV137" s="13" t="s">
        <v>91</v>
      </c>
      <c r="AW137" s="13" t="s">
        <v>5</v>
      </c>
      <c r="AX137" s="13" t="s">
        <v>81</v>
      </c>
      <c r="AY137" s="266" t="s">
        <v>144</v>
      </c>
    </row>
    <row r="138" s="14" customFormat="1">
      <c r="A138" s="14"/>
      <c r="B138" s="267"/>
      <c r="C138" s="268"/>
      <c r="D138" s="257" t="s">
        <v>154</v>
      </c>
      <c r="E138" s="269" t="s">
        <v>1</v>
      </c>
      <c r="F138" s="270" t="s">
        <v>155</v>
      </c>
      <c r="G138" s="268"/>
      <c r="H138" s="271">
        <v>231</v>
      </c>
      <c r="I138" s="272"/>
      <c r="J138" s="272"/>
      <c r="K138" s="268"/>
      <c r="L138" s="268"/>
      <c r="M138" s="273"/>
      <c r="N138" s="274"/>
      <c r="O138" s="275"/>
      <c r="P138" s="275"/>
      <c r="Q138" s="275"/>
      <c r="R138" s="275"/>
      <c r="S138" s="275"/>
      <c r="T138" s="275"/>
      <c r="U138" s="275"/>
      <c r="V138" s="275"/>
      <c r="W138" s="275"/>
      <c r="X138" s="276"/>
      <c r="Y138" s="14"/>
      <c r="Z138" s="14"/>
      <c r="AA138" s="14"/>
      <c r="AB138" s="14"/>
      <c r="AC138" s="14"/>
      <c r="AD138" s="14"/>
      <c r="AE138" s="14"/>
      <c r="AT138" s="277" t="s">
        <v>154</v>
      </c>
      <c r="AU138" s="277" t="s">
        <v>91</v>
      </c>
      <c r="AV138" s="14" t="s">
        <v>152</v>
      </c>
      <c r="AW138" s="14" t="s">
        <v>5</v>
      </c>
      <c r="AX138" s="14" t="s">
        <v>89</v>
      </c>
      <c r="AY138" s="277" t="s">
        <v>144</v>
      </c>
    </row>
    <row r="139" s="2" customFormat="1" ht="21.75" customHeight="1">
      <c r="A139" s="37"/>
      <c r="B139" s="38"/>
      <c r="C139" s="241" t="s">
        <v>166</v>
      </c>
      <c r="D139" s="241" t="s">
        <v>147</v>
      </c>
      <c r="E139" s="242" t="s">
        <v>167</v>
      </c>
      <c r="F139" s="243" t="s">
        <v>168</v>
      </c>
      <c r="G139" s="244" t="s">
        <v>150</v>
      </c>
      <c r="H139" s="245">
        <v>1</v>
      </c>
      <c r="I139" s="246"/>
      <c r="J139" s="246"/>
      <c r="K139" s="247">
        <f>ROUND(P139*H139,2)</f>
        <v>0</v>
      </c>
      <c r="L139" s="243" t="s">
        <v>151</v>
      </c>
      <c r="M139" s="43"/>
      <c r="N139" s="248" t="s">
        <v>1</v>
      </c>
      <c r="O139" s="249" t="s">
        <v>44</v>
      </c>
      <c r="P139" s="250">
        <f>I139+J139</f>
        <v>0</v>
      </c>
      <c r="Q139" s="250">
        <f>ROUND(I139*H139,2)</f>
        <v>0</v>
      </c>
      <c r="R139" s="250">
        <f>ROUND(J139*H139,2)</f>
        <v>0</v>
      </c>
      <c r="S139" s="90"/>
      <c r="T139" s="251">
        <f>S139*H139</f>
        <v>0</v>
      </c>
      <c r="U139" s="251">
        <v>0</v>
      </c>
      <c r="V139" s="251">
        <f>U139*H139</f>
        <v>0</v>
      </c>
      <c r="W139" s="251">
        <v>0</v>
      </c>
      <c r="X139" s="252">
        <f>W139*H139</f>
        <v>0</v>
      </c>
      <c r="Y139" s="37"/>
      <c r="Z139" s="37"/>
      <c r="AA139" s="37"/>
      <c r="AB139" s="37"/>
      <c r="AC139" s="37"/>
      <c r="AD139" s="37"/>
      <c r="AE139" s="37"/>
      <c r="AR139" s="253" t="s">
        <v>152</v>
      </c>
      <c r="AT139" s="253" t="s">
        <v>147</v>
      </c>
      <c r="AU139" s="253" t="s">
        <v>91</v>
      </c>
      <c r="AY139" s="16" t="s">
        <v>144</v>
      </c>
      <c r="BE139" s="254">
        <f>IF(O139="základní",K139,0)</f>
        <v>0</v>
      </c>
      <c r="BF139" s="254">
        <f>IF(O139="snížená",K139,0)</f>
        <v>0</v>
      </c>
      <c r="BG139" s="254">
        <f>IF(O139="zákl. přenesená",K139,0)</f>
        <v>0</v>
      </c>
      <c r="BH139" s="254">
        <f>IF(O139="sníž. přenesená",K139,0)</f>
        <v>0</v>
      </c>
      <c r="BI139" s="254">
        <f>IF(O139="nulová",K139,0)</f>
        <v>0</v>
      </c>
      <c r="BJ139" s="16" t="s">
        <v>89</v>
      </c>
      <c r="BK139" s="254">
        <f>ROUND(P139*H139,2)</f>
        <v>0</v>
      </c>
      <c r="BL139" s="16" t="s">
        <v>152</v>
      </c>
      <c r="BM139" s="253" t="s">
        <v>169</v>
      </c>
    </row>
    <row r="140" s="13" customFormat="1">
      <c r="A140" s="13"/>
      <c r="B140" s="255"/>
      <c r="C140" s="256"/>
      <c r="D140" s="257" t="s">
        <v>154</v>
      </c>
      <c r="E140" s="258" t="s">
        <v>107</v>
      </c>
      <c r="F140" s="259" t="s">
        <v>89</v>
      </c>
      <c r="G140" s="256"/>
      <c r="H140" s="260">
        <v>1</v>
      </c>
      <c r="I140" s="261"/>
      <c r="J140" s="261"/>
      <c r="K140" s="256"/>
      <c r="L140" s="256"/>
      <c r="M140" s="262"/>
      <c r="N140" s="263"/>
      <c r="O140" s="264"/>
      <c r="P140" s="264"/>
      <c r="Q140" s="264"/>
      <c r="R140" s="264"/>
      <c r="S140" s="264"/>
      <c r="T140" s="264"/>
      <c r="U140" s="264"/>
      <c r="V140" s="264"/>
      <c r="W140" s="264"/>
      <c r="X140" s="265"/>
      <c r="Y140" s="13"/>
      <c r="Z140" s="13"/>
      <c r="AA140" s="13"/>
      <c r="AB140" s="13"/>
      <c r="AC140" s="13"/>
      <c r="AD140" s="13"/>
      <c r="AE140" s="13"/>
      <c r="AT140" s="266" t="s">
        <v>154</v>
      </c>
      <c r="AU140" s="266" t="s">
        <v>91</v>
      </c>
      <c r="AV140" s="13" t="s">
        <v>91</v>
      </c>
      <c r="AW140" s="13" t="s">
        <v>5</v>
      </c>
      <c r="AX140" s="13" t="s">
        <v>89</v>
      </c>
      <c r="AY140" s="266" t="s">
        <v>144</v>
      </c>
    </row>
    <row r="141" s="2" customFormat="1" ht="21.75" customHeight="1">
      <c r="A141" s="37"/>
      <c r="B141" s="38"/>
      <c r="C141" s="241" t="s">
        <v>152</v>
      </c>
      <c r="D141" s="241" t="s">
        <v>147</v>
      </c>
      <c r="E141" s="242" t="s">
        <v>170</v>
      </c>
      <c r="F141" s="243" t="s">
        <v>171</v>
      </c>
      <c r="G141" s="244" t="s">
        <v>150</v>
      </c>
      <c r="H141" s="245">
        <v>14</v>
      </c>
      <c r="I141" s="246"/>
      <c r="J141" s="246"/>
      <c r="K141" s="247">
        <f>ROUND(P141*H141,2)</f>
        <v>0</v>
      </c>
      <c r="L141" s="243" t="s">
        <v>151</v>
      </c>
      <c r="M141" s="43"/>
      <c r="N141" s="248" t="s">
        <v>1</v>
      </c>
      <c r="O141" s="249" t="s">
        <v>44</v>
      </c>
      <c r="P141" s="250">
        <f>I141+J141</f>
        <v>0</v>
      </c>
      <c r="Q141" s="250">
        <f>ROUND(I141*H141,2)</f>
        <v>0</v>
      </c>
      <c r="R141" s="250">
        <f>ROUND(J141*H141,2)</f>
        <v>0</v>
      </c>
      <c r="S141" s="90"/>
      <c r="T141" s="251">
        <f>S141*H141</f>
        <v>0</v>
      </c>
      <c r="U141" s="251">
        <v>0</v>
      </c>
      <c r="V141" s="251">
        <f>U141*H141</f>
        <v>0</v>
      </c>
      <c r="W141" s="251">
        <v>0</v>
      </c>
      <c r="X141" s="252">
        <f>W141*H141</f>
        <v>0</v>
      </c>
      <c r="Y141" s="37"/>
      <c r="Z141" s="37"/>
      <c r="AA141" s="37"/>
      <c r="AB141" s="37"/>
      <c r="AC141" s="37"/>
      <c r="AD141" s="37"/>
      <c r="AE141" s="37"/>
      <c r="AR141" s="253" t="s">
        <v>152</v>
      </c>
      <c r="AT141" s="253" t="s">
        <v>147</v>
      </c>
      <c r="AU141" s="253" t="s">
        <v>91</v>
      </c>
      <c r="AY141" s="16" t="s">
        <v>144</v>
      </c>
      <c r="BE141" s="254">
        <f>IF(O141="základní",K141,0)</f>
        <v>0</v>
      </c>
      <c r="BF141" s="254">
        <f>IF(O141="snížená",K141,0)</f>
        <v>0</v>
      </c>
      <c r="BG141" s="254">
        <f>IF(O141="zákl. přenesená",K141,0)</f>
        <v>0</v>
      </c>
      <c r="BH141" s="254">
        <f>IF(O141="sníž. přenesená",K141,0)</f>
        <v>0</v>
      </c>
      <c r="BI141" s="254">
        <f>IF(O141="nulová",K141,0)</f>
        <v>0</v>
      </c>
      <c r="BJ141" s="16" t="s">
        <v>89</v>
      </c>
      <c r="BK141" s="254">
        <f>ROUND(P141*H141,2)</f>
        <v>0</v>
      </c>
      <c r="BL141" s="16" t="s">
        <v>152</v>
      </c>
      <c r="BM141" s="253" t="s">
        <v>172</v>
      </c>
    </row>
    <row r="142" s="13" customFormat="1">
      <c r="A142" s="13"/>
      <c r="B142" s="255"/>
      <c r="C142" s="256"/>
      <c r="D142" s="257" t="s">
        <v>154</v>
      </c>
      <c r="E142" s="258" t="s">
        <v>1</v>
      </c>
      <c r="F142" s="259" t="s">
        <v>173</v>
      </c>
      <c r="G142" s="256"/>
      <c r="H142" s="260">
        <v>14</v>
      </c>
      <c r="I142" s="261"/>
      <c r="J142" s="261"/>
      <c r="K142" s="256"/>
      <c r="L142" s="256"/>
      <c r="M142" s="262"/>
      <c r="N142" s="278"/>
      <c r="O142" s="279"/>
      <c r="P142" s="279"/>
      <c r="Q142" s="279"/>
      <c r="R142" s="279"/>
      <c r="S142" s="279"/>
      <c r="T142" s="279"/>
      <c r="U142" s="279"/>
      <c r="V142" s="279"/>
      <c r="W142" s="279"/>
      <c r="X142" s="280"/>
      <c r="Y142" s="13"/>
      <c r="Z142" s="13"/>
      <c r="AA142" s="13"/>
      <c r="AB142" s="13"/>
      <c r="AC142" s="13"/>
      <c r="AD142" s="13"/>
      <c r="AE142" s="13"/>
      <c r="AT142" s="266" t="s">
        <v>154</v>
      </c>
      <c r="AU142" s="266" t="s">
        <v>91</v>
      </c>
      <c r="AV142" s="13" t="s">
        <v>91</v>
      </c>
      <c r="AW142" s="13" t="s">
        <v>5</v>
      </c>
      <c r="AX142" s="13" t="s">
        <v>89</v>
      </c>
      <c r="AY142" s="266" t="s">
        <v>144</v>
      </c>
    </row>
    <row r="143" s="2" customFormat="1" ht="6.96" customHeight="1">
      <c r="A143" s="37"/>
      <c r="B143" s="65"/>
      <c r="C143" s="66"/>
      <c r="D143" s="66"/>
      <c r="E143" s="66"/>
      <c r="F143" s="66"/>
      <c r="G143" s="66"/>
      <c r="H143" s="66"/>
      <c r="I143" s="185"/>
      <c r="J143" s="185"/>
      <c r="K143" s="66"/>
      <c r="L143" s="66"/>
      <c r="M143" s="43"/>
      <c r="N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</row>
  </sheetData>
  <sheetProtection sheet="1" autoFilter="0" formatColumns="0" formatRows="0" objects="1" scenarios="1" spinCount="100000" saltValue="vGAZh4oFWRCDWkhLuwNtvVjXc7vMIkT4ijTidMqMpTtmV0zz0j7iYvyvfki71GqswBIYrznTicbBqkR89mRWaA==" hashValue="8erHYhcA/QfiQnbHRDwOMpALRfZ+kHzp9cja5Qw0LqZhNvYvuiR4F4XZzJluucKKKNkVrsoRFcqqXEd6Wti0KA==" algorithmName="SHA-512" password="CC35"/>
  <autoFilter ref="C117:L142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6" customWidth="1"/>
    <col min="10" max="10" width="20.16016" style="136" customWidth="1"/>
    <col min="11" max="11" width="20.16016" style="1" customWidth="1"/>
    <col min="12" max="12" width="15.5" style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6"/>
      <c r="J2" s="13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94</v>
      </c>
      <c r="AZ2" s="137" t="s">
        <v>101</v>
      </c>
      <c r="BA2" s="137" t="s">
        <v>1</v>
      </c>
      <c r="BB2" s="137" t="s">
        <v>1</v>
      </c>
      <c r="BC2" s="137" t="s">
        <v>91</v>
      </c>
      <c r="BD2" s="137" t="s">
        <v>91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40"/>
      <c r="J3" s="140"/>
      <c r="K3" s="139"/>
      <c r="L3" s="139"/>
      <c r="M3" s="19"/>
      <c r="AT3" s="16" t="s">
        <v>91</v>
      </c>
      <c r="AZ3" s="137" t="s">
        <v>174</v>
      </c>
      <c r="BA3" s="137" t="s">
        <v>1</v>
      </c>
      <c r="BB3" s="137" t="s">
        <v>1</v>
      </c>
      <c r="BC3" s="137" t="s">
        <v>89</v>
      </c>
      <c r="BD3" s="137" t="s">
        <v>91</v>
      </c>
    </row>
    <row r="4" s="1" customFormat="1" ht="24.96" customHeight="1">
      <c r="B4" s="19"/>
      <c r="D4" s="141" t="s">
        <v>103</v>
      </c>
      <c r="I4" s="136"/>
      <c r="J4" s="136"/>
      <c r="M4" s="19"/>
      <c r="N4" s="142" t="s">
        <v>11</v>
      </c>
      <c r="AT4" s="16" t="s">
        <v>4</v>
      </c>
      <c r="AZ4" s="137" t="s">
        <v>175</v>
      </c>
      <c r="BA4" s="137" t="s">
        <v>1</v>
      </c>
      <c r="BB4" s="137" t="s">
        <v>1</v>
      </c>
      <c r="BC4" s="137" t="s">
        <v>89</v>
      </c>
      <c r="BD4" s="137" t="s">
        <v>91</v>
      </c>
    </row>
    <row r="5" s="1" customFormat="1" ht="6.96" customHeight="1">
      <c r="B5" s="19"/>
      <c r="I5" s="136"/>
      <c r="J5" s="136"/>
      <c r="M5" s="19"/>
      <c r="AZ5" s="137" t="s">
        <v>176</v>
      </c>
      <c r="BA5" s="137" t="s">
        <v>1</v>
      </c>
      <c r="BB5" s="137" t="s">
        <v>1</v>
      </c>
      <c r="BC5" s="137" t="s">
        <v>89</v>
      </c>
      <c r="BD5" s="137" t="s">
        <v>91</v>
      </c>
    </row>
    <row r="6" s="1" customFormat="1" ht="12" customHeight="1">
      <c r="B6" s="19"/>
      <c r="D6" s="143" t="s">
        <v>17</v>
      </c>
      <c r="I6" s="136"/>
      <c r="J6" s="136"/>
      <c r="M6" s="19"/>
      <c r="AZ6" s="137" t="s">
        <v>177</v>
      </c>
      <c r="BA6" s="137" t="s">
        <v>1</v>
      </c>
      <c r="BB6" s="137" t="s">
        <v>1</v>
      </c>
      <c r="BC6" s="137" t="s">
        <v>89</v>
      </c>
      <c r="BD6" s="137" t="s">
        <v>91</v>
      </c>
    </row>
    <row r="7" s="1" customFormat="1" ht="16.5" customHeight="1">
      <c r="B7" s="19"/>
      <c r="E7" s="144" t="str">
        <f>'Rekapitulace stavby'!K6</f>
        <v>Ostrov, bezpečné přecházení, Jáchymovská ulice - I. etapa</v>
      </c>
      <c r="F7" s="143"/>
      <c r="G7" s="143"/>
      <c r="H7" s="143"/>
      <c r="I7" s="136"/>
      <c r="J7" s="136"/>
      <c r="M7" s="19"/>
      <c r="AZ7" s="137" t="s">
        <v>178</v>
      </c>
      <c r="BA7" s="137" t="s">
        <v>1</v>
      </c>
      <c r="BB7" s="137" t="s">
        <v>1</v>
      </c>
      <c r="BC7" s="137" t="s">
        <v>89</v>
      </c>
      <c r="BD7" s="137" t="s">
        <v>91</v>
      </c>
    </row>
    <row r="8" s="2" customFormat="1" ht="12" customHeight="1">
      <c r="A8" s="37"/>
      <c r="B8" s="43"/>
      <c r="C8" s="37"/>
      <c r="D8" s="143" t="s">
        <v>108</v>
      </c>
      <c r="E8" s="37"/>
      <c r="F8" s="37"/>
      <c r="G8" s="37"/>
      <c r="H8" s="37"/>
      <c r="I8" s="145"/>
      <c r="J8" s="145"/>
      <c r="K8" s="37"/>
      <c r="L8" s="37"/>
      <c r="M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Z8" s="137" t="s">
        <v>102</v>
      </c>
      <c r="BA8" s="137" t="s">
        <v>1</v>
      </c>
      <c r="BB8" s="137" t="s">
        <v>1</v>
      </c>
      <c r="BC8" s="137" t="s">
        <v>89</v>
      </c>
      <c r="BD8" s="137" t="s">
        <v>91</v>
      </c>
    </row>
    <row r="9" s="2" customFormat="1" ht="16.5" customHeight="1">
      <c r="A9" s="37"/>
      <c r="B9" s="43"/>
      <c r="C9" s="37"/>
      <c r="D9" s="37"/>
      <c r="E9" s="146" t="s">
        <v>179</v>
      </c>
      <c r="F9" s="37"/>
      <c r="G9" s="37"/>
      <c r="H9" s="37"/>
      <c r="I9" s="145"/>
      <c r="J9" s="145"/>
      <c r="K9" s="37"/>
      <c r="L9" s="37"/>
      <c r="M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Z9" s="137" t="s">
        <v>180</v>
      </c>
      <c r="BA9" s="137" t="s">
        <v>1</v>
      </c>
      <c r="BB9" s="137" t="s">
        <v>1</v>
      </c>
      <c r="BC9" s="137" t="s">
        <v>89</v>
      </c>
      <c r="BD9" s="137" t="s">
        <v>91</v>
      </c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145"/>
      <c r="J10" s="145"/>
      <c r="K10" s="37"/>
      <c r="L10" s="37"/>
      <c r="M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Z10" s="137" t="s">
        <v>107</v>
      </c>
      <c r="BA10" s="137" t="s">
        <v>1</v>
      </c>
      <c r="BB10" s="137" t="s">
        <v>1</v>
      </c>
      <c r="BC10" s="137" t="s">
        <v>91</v>
      </c>
      <c r="BD10" s="137" t="s">
        <v>91</v>
      </c>
    </row>
    <row r="11" s="2" customFormat="1" ht="12" customHeight="1">
      <c r="A11" s="37"/>
      <c r="B11" s="43"/>
      <c r="C11" s="37"/>
      <c r="D11" s="143" t="s">
        <v>19</v>
      </c>
      <c r="E11" s="37"/>
      <c r="F11" s="147" t="s">
        <v>1</v>
      </c>
      <c r="G11" s="37"/>
      <c r="H11" s="37"/>
      <c r="I11" s="148" t="s">
        <v>20</v>
      </c>
      <c r="J11" s="149" t="s">
        <v>1</v>
      </c>
      <c r="K11" s="37"/>
      <c r="L11" s="37"/>
      <c r="M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Z11" s="137" t="s">
        <v>181</v>
      </c>
      <c r="BA11" s="137" t="s">
        <v>1</v>
      </c>
      <c r="BB11" s="137" t="s">
        <v>1</v>
      </c>
      <c r="BC11" s="137" t="s">
        <v>182</v>
      </c>
      <c r="BD11" s="137" t="s">
        <v>91</v>
      </c>
    </row>
    <row r="12" s="2" customFormat="1" ht="12" customHeight="1">
      <c r="A12" s="37"/>
      <c r="B12" s="43"/>
      <c r="C12" s="37"/>
      <c r="D12" s="143" t="s">
        <v>21</v>
      </c>
      <c r="E12" s="37"/>
      <c r="F12" s="147" t="s">
        <v>22</v>
      </c>
      <c r="G12" s="37"/>
      <c r="H12" s="37"/>
      <c r="I12" s="148" t="s">
        <v>23</v>
      </c>
      <c r="J12" s="150" t="str">
        <f>'Rekapitulace stavby'!AN8</f>
        <v>23. 2. 2020</v>
      </c>
      <c r="K12" s="37"/>
      <c r="L12" s="37"/>
      <c r="M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5"/>
      <c r="J13" s="145"/>
      <c r="K13" s="37"/>
      <c r="L13" s="37"/>
      <c r="M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43" t="s">
        <v>25</v>
      </c>
      <c r="E14" s="37"/>
      <c r="F14" s="37"/>
      <c r="G14" s="37"/>
      <c r="H14" s="37"/>
      <c r="I14" s="148" t="s">
        <v>26</v>
      </c>
      <c r="J14" s="149" t="s">
        <v>27</v>
      </c>
      <c r="K14" s="37"/>
      <c r="L14" s="37"/>
      <c r="M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7" t="s">
        <v>28</v>
      </c>
      <c r="F15" s="37"/>
      <c r="G15" s="37"/>
      <c r="H15" s="37"/>
      <c r="I15" s="148" t="s">
        <v>29</v>
      </c>
      <c r="J15" s="149" t="s">
        <v>30</v>
      </c>
      <c r="K15" s="37"/>
      <c r="L15" s="37"/>
      <c r="M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145"/>
      <c r="J16" s="145"/>
      <c r="K16" s="37"/>
      <c r="L16" s="37"/>
      <c r="M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43" t="s">
        <v>31</v>
      </c>
      <c r="E17" s="37"/>
      <c r="F17" s="37"/>
      <c r="G17" s="37"/>
      <c r="H17" s="37"/>
      <c r="I17" s="148" t="s">
        <v>26</v>
      </c>
      <c r="J17" s="32" t="str">
        <f>'Rekapitulace stavby'!AN13</f>
        <v>Vyplň údaj</v>
      </c>
      <c r="K17" s="37"/>
      <c r="L17" s="37"/>
      <c r="M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7"/>
      <c r="G18" s="147"/>
      <c r="H18" s="147"/>
      <c r="I18" s="148" t="s">
        <v>29</v>
      </c>
      <c r="J18" s="32" t="str">
        <f>'Rekapitulace stavby'!AN14</f>
        <v>Vyplň údaj</v>
      </c>
      <c r="K18" s="37"/>
      <c r="L18" s="37"/>
      <c r="M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145"/>
      <c r="J19" s="145"/>
      <c r="K19" s="37"/>
      <c r="L19" s="37"/>
      <c r="M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43" t="s">
        <v>33</v>
      </c>
      <c r="E20" s="37"/>
      <c r="F20" s="37"/>
      <c r="G20" s="37"/>
      <c r="H20" s="37"/>
      <c r="I20" s="148" t="s">
        <v>26</v>
      </c>
      <c r="J20" s="149" t="s">
        <v>34</v>
      </c>
      <c r="K20" s="37"/>
      <c r="L20" s="37"/>
      <c r="M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7" t="s">
        <v>35</v>
      </c>
      <c r="F21" s="37"/>
      <c r="G21" s="37"/>
      <c r="H21" s="37"/>
      <c r="I21" s="148" t="s">
        <v>29</v>
      </c>
      <c r="J21" s="149" t="s">
        <v>36</v>
      </c>
      <c r="K21" s="37"/>
      <c r="L21" s="37"/>
      <c r="M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145"/>
      <c r="J22" s="145"/>
      <c r="K22" s="37"/>
      <c r="L22" s="37"/>
      <c r="M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43" t="s">
        <v>37</v>
      </c>
      <c r="E23" s="37"/>
      <c r="F23" s="37"/>
      <c r="G23" s="37"/>
      <c r="H23" s="37"/>
      <c r="I23" s="148" t="s">
        <v>26</v>
      </c>
      <c r="J23" s="149" t="s">
        <v>34</v>
      </c>
      <c r="K23" s="37"/>
      <c r="L23" s="37"/>
      <c r="M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7" t="s">
        <v>35</v>
      </c>
      <c r="F24" s="37"/>
      <c r="G24" s="37"/>
      <c r="H24" s="37"/>
      <c r="I24" s="148" t="s">
        <v>29</v>
      </c>
      <c r="J24" s="149" t="s">
        <v>36</v>
      </c>
      <c r="K24" s="37"/>
      <c r="L24" s="37"/>
      <c r="M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145"/>
      <c r="J25" s="145"/>
      <c r="K25" s="37"/>
      <c r="L25" s="37"/>
      <c r="M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43" t="s">
        <v>38</v>
      </c>
      <c r="E26" s="37"/>
      <c r="F26" s="37"/>
      <c r="G26" s="37"/>
      <c r="H26" s="37"/>
      <c r="I26" s="145"/>
      <c r="J26" s="145"/>
      <c r="K26" s="37"/>
      <c r="L26" s="37"/>
      <c r="M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4"/>
      <c r="J27" s="154"/>
      <c r="K27" s="151"/>
      <c r="L27" s="151"/>
      <c r="M27" s="155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145"/>
      <c r="J28" s="145"/>
      <c r="K28" s="37"/>
      <c r="L28" s="37"/>
      <c r="M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56"/>
      <c r="E29" s="156"/>
      <c r="F29" s="156"/>
      <c r="G29" s="156"/>
      <c r="H29" s="156"/>
      <c r="I29" s="157"/>
      <c r="J29" s="157"/>
      <c r="K29" s="156"/>
      <c r="L29" s="156"/>
      <c r="M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>
      <c r="A30" s="37"/>
      <c r="B30" s="43"/>
      <c r="C30" s="37"/>
      <c r="D30" s="37"/>
      <c r="E30" s="143" t="s">
        <v>114</v>
      </c>
      <c r="F30" s="37"/>
      <c r="G30" s="37"/>
      <c r="H30" s="37"/>
      <c r="I30" s="145"/>
      <c r="J30" s="145"/>
      <c r="K30" s="158">
        <f>I96</f>
        <v>0</v>
      </c>
      <c r="L30" s="37"/>
      <c r="M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>
      <c r="A31" s="37"/>
      <c r="B31" s="43"/>
      <c r="C31" s="37"/>
      <c r="D31" s="37"/>
      <c r="E31" s="143" t="s">
        <v>115</v>
      </c>
      <c r="F31" s="37"/>
      <c r="G31" s="37"/>
      <c r="H31" s="37"/>
      <c r="I31" s="145"/>
      <c r="J31" s="145"/>
      <c r="K31" s="158">
        <f>J96</f>
        <v>0</v>
      </c>
      <c r="L31" s="37"/>
      <c r="M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25.44" customHeight="1">
      <c r="A32" s="37"/>
      <c r="B32" s="43"/>
      <c r="C32" s="37"/>
      <c r="D32" s="159" t="s">
        <v>39</v>
      </c>
      <c r="E32" s="37"/>
      <c r="F32" s="37"/>
      <c r="G32" s="37"/>
      <c r="H32" s="37"/>
      <c r="I32" s="145"/>
      <c r="J32" s="145"/>
      <c r="K32" s="160">
        <f>ROUND(K118, 2)</f>
        <v>0</v>
      </c>
      <c r="L32" s="37"/>
      <c r="M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6.96" customHeight="1">
      <c r="A33" s="37"/>
      <c r="B33" s="43"/>
      <c r="C33" s="37"/>
      <c r="D33" s="156"/>
      <c r="E33" s="156"/>
      <c r="F33" s="156"/>
      <c r="G33" s="156"/>
      <c r="H33" s="156"/>
      <c r="I33" s="157"/>
      <c r="J33" s="157"/>
      <c r="K33" s="156"/>
      <c r="L33" s="156"/>
      <c r="M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37"/>
      <c r="F34" s="161" t="s">
        <v>41</v>
      </c>
      <c r="G34" s="37"/>
      <c r="H34" s="37"/>
      <c r="I34" s="162" t="s">
        <v>40</v>
      </c>
      <c r="J34" s="145"/>
      <c r="K34" s="161" t="s">
        <v>42</v>
      </c>
      <c r="L34" s="37"/>
      <c r="M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2" customFormat="1" ht="14.4" customHeight="1">
      <c r="A35" s="37"/>
      <c r="B35" s="43"/>
      <c r="C35" s="37"/>
      <c r="D35" s="163" t="s">
        <v>43</v>
      </c>
      <c r="E35" s="143" t="s">
        <v>44</v>
      </c>
      <c r="F35" s="158">
        <f>ROUND((SUM(BE118:BE140)),  2)</f>
        <v>0</v>
      </c>
      <c r="G35" s="37"/>
      <c r="H35" s="37"/>
      <c r="I35" s="164">
        <v>0.20999999999999999</v>
      </c>
      <c r="J35" s="145"/>
      <c r="K35" s="158">
        <f>ROUND(((SUM(BE118:BE140))*I35),  2)</f>
        <v>0</v>
      </c>
      <c r="L35" s="37"/>
      <c r="M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14.4" customHeight="1">
      <c r="A36" s="37"/>
      <c r="B36" s="43"/>
      <c r="C36" s="37"/>
      <c r="D36" s="37"/>
      <c r="E36" s="143" t="s">
        <v>45</v>
      </c>
      <c r="F36" s="158">
        <f>ROUND((SUM(BF118:BF140)),  2)</f>
        <v>0</v>
      </c>
      <c r="G36" s="37"/>
      <c r="H36" s="37"/>
      <c r="I36" s="164">
        <v>0.14999999999999999</v>
      </c>
      <c r="J36" s="145"/>
      <c r="K36" s="158">
        <f>ROUND(((SUM(BF118:BF140))*I36),  2)</f>
        <v>0</v>
      </c>
      <c r="L36" s="37"/>
      <c r="M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43" t="s">
        <v>46</v>
      </c>
      <c r="F37" s="158">
        <f>ROUND((SUM(BG118:BG140)),  2)</f>
        <v>0</v>
      </c>
      <c r="G37" s="37"/>
      <c r="H37" s="37"/>
      <c r="I37" s="164">
        <v>0.20999999999999999</v>
      </c>
      <c r="J37" s="145"/>
      <c r="K37" s="158">
        <f>0</f>
        <v>0</v>
      </c>
      <c r="L37" s="37"/>
      <c r="M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2" customFormat="1" ht="14.4" customHeight="1">
      <c r="A38" s="37"/>
      <c r="B38" s="43"/>
      <c r="C38" s="37"/>
      <c r="D38" s="37"/>
      <c r="E38" s="143" t="s">
        <v>47</v>
      </c>
      <c r="F38" s="158">
        <f>ROUND((SUM(BH118:BH140)),  2)</f>
        <v>0</v>
      </c>
      <c r="G38" s="37"/>
      <c r="H38" s="37"/>
      <c r="I38" s="164">
        <v>0.14999999999999999</v>
      </c>
      <c r="J38" s="145"/>
      <c r="K38" s="158">
        <f>0</f>
        <v>0</v>
      </c>
      <c r="L38" s="37"/>
      <c r="M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14.4" customHeight="1">
      <c r="A39" s="37"/>
      <c r="B39" s="43"/>
      <c r="C39" s="37"/>
      <c r="D39" s="37"/>
      <c r="E39" s="143" t="s">
        <v>48</v>
      </c>
      <c r="F39" s="158">
        <f>ROUND((SUM(BI118:BI140)),  2)</f>
        <v>0</v>
      </c>
      <c r="G39" s="37"/>
      <c r="H39" s="37"/>
      <c r="I39" s="164">
        <v>0</v>
      </c>
      <c r="J39" s="145"/>
      <c r="K39" s="158">
        <f>0</f>
        <v>0</v>
      </c>
      <c r="L39" s="37"/>
      <c r="M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6.96" customHeight="1">
      <c r="A40" s="37"/>
      <c r="B40" s="43"/>
      <c r="C40" s="37"/>
      <c r="D40" s="37"/>
      <c r="E40" s="37"/>
      <c r="F40" s="37"/>
      <c r="G40" s="37"/>
      <c r="H40" s="37"/>
      <c r="I40" s="145"/>
      <c r="J40" s="145"/>
      <c r="K40" s="37"/>
      <c r="L40" s="37"/>
      <c r="M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2" customFormat="1" ht="25.44" customHeight="1">
      <c r="A41" s="37"/>
      <c r="B41" s="43"/>
      <c r="C41" s="165"/>
      <c r="D41" s="166" t="s">
        <v>49</v>
      </c>
      <c r="E41" s="167"/>
      <c r="F41" s="167"/>
      <c r="G41" s="168" t="s">
        <v>50</v>
      </c>
      <c r="H41" s="169" t="s">
        <v>51</v>
      </c>
      <c r="I41" s="170"/>
      <c r="J41" s="170"/>
      <c r="K41" s="171">
        <f>SUM(K32:K39)</f>
        <v>0</v>
      </c>
      <c r="L41" s="172"/>
      <c r="M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45"/>
      <c r="J42" s="145"/>
      <c r="K42" s="37"/>
      <c r="L42" s="37"/>
      <c r="M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="1" customFormat="1" ht="14.4" customHeight="1">
      <c r="B43" s="19"/>
      <c r="I43" s="136"/>
      <c r="J43" s="136"/>
      <c r="M43" s="19"/>
    </row>
    <row r="44" s="1" customFormat="1" ht="14.4" customHeight="1">
      <c r="B44" s="19"/>
      <c r="I44" s="136"/>
      <c r="J44" s="136"/>
      <c r="M44" s="19"/>
    </row>
    <row r="45" s="1" customFormat="1" ht="14.4" customHeight="1">
      <c r="B45" s="19"/>
      <c r="I45" s="136"/>
      <c r="J45" s="136"/>
      <c r="M45" s="19"/>
    </row>
    <row r="46" s="1" customFormat="1" ht="14.4" customHeight="1">
      <c r="B46" s="19"/>
      <c r="I46" s="136"/>
      <c r="J46" s="136"/>
      <c r="M46" s="19"/>
    </row>
    <row r="47" s="1" customFormat="1" ht="14.4" customHeight="1">
      <c r="B47" s="19"/>
      <c r="I47" s="136"/>
      <c r="J47" s="136"/>
      <c r="M47" s="19"/>
    </row>
    <row r="48" s="1" customFormat="1" ht="14.4" customHeight="1">
      <c r="B48" s="19"/>
      <c r="I48" s="136"/>
      <c r="J48" s="136"/>
      <c r="M48" s="19"/>
    </row>
    <row r="49" s="1" customFormat="1" ht="14.4" customHeight="1">
      <c r="B49" s="19"/>
      <c r="I49" s="136"/>
      <c r="J49" s="136"/>
      <c r="M49" s="19"/>
    </row>
    <row r="50" s="2" customFormat="1" ht="14.4" customHeight="1">
      <c r="B50" s="62"/>
      <c r="D50" s="173" t="s">
        <v>52</v>
      </c>
      <c r="E50" s="174"/>
      <c r="F50" s="174"/>
      <c r="G50" s="173" t="s">
        <v>53</v>
      </c>
      <c r="H50" s="174"/>
      <c r="I50" s="175"/>
      <c r="J50" s="175"/>
      <c r="K50" s="174"/>
      <c r="L50" s="174"/>
      <c r="M50" s="62"/>
    </row>
    <row r="51">
      <c r="B51" s="19"/>
      <c r="M51" s="19"/>
    </row>
    <row r="52">
      <c r="B52" s="19"/>
      <c r="M52" s="19"/>
    </row>
    <row r="53">
      <c r="B53" s="19"/>
      <c r="M53" s="19"/>
    </row>
    <row r="54">
      <c r="B54" s="19"/>
      <c r="M54" s="19"/>
    </row>
    <row r="55">
      <c r="B55" s="19"/>
      <c r="M55" s="19"/>
    </row>
    <row r="56">
      <c r="B56" s="19"/>
      <c r="M56" s="19"/>
    </row>
    <row r="57">
      <c r="B57" s="19"/>
      <c r="M57" s="19"/>
    </row>
    <row r="58">
      <c r="B58" s="19"/>
      <c r="M58" s="19"/>
    </row>
    <row r="59">
      <c r="B59" s="19"/>
      <c r="M59" s="19"/>
    </row>
    <row r="60">
      <c r="B60" s="19"/>
      <c r="M60" s="19"/>
    </row>
    <row r="61" s="2" customFormat="1">
      <c r="A61" s="37"/>
      <c r="B61" s="43"/>
      <c r="C61" s="37"/>
      <c r="D61" s="176" t="s">
        <v>54</v>
      </c>
      <c r="E61" s="177"/>
      <c r="F61" s="178" t="s">
        <v>55</v>
      </c>
      <c r="G61" s="176" t="s">
        <v>54</v>
      </c>
      <c r="H61" s="177"/>
      <c r="I61" s="179"/>
      <c r="J61" s="180" t="s">
        <v>55</v>
      </c>
      <c r="K61" s="177"/>
      <c r="L61" s="177"/>
      <c r="M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M62" s="19"/>
    </row>
    <row r="63">
      <c r="B63" s="19"/>
      <c r="M63" s="19"/>
    </row>
    <row r="64">
      <c r="B64" s="19"/>
      <c r="M64" s="19"/>
    </row>
    <row r="65" s="2" customFormat="1">
      <c r="A65" s="37"/>
      <c r="B65" s="43"/>
      <c r="C65" s="37"/>
      <c r="D65" s="173" t="s">
        <v>56</v>
      </c>
      <c r="E65" s="181"/>
      <c r="F65" s="181"/>
      <c r="G65" s="173" t="s">
        <v>57</v>
      </c>
      <c r="H65" s="181"/>
      <c r="I65" s="182"/>
      <c r="J65" s="182"/>
      <c r="K65" s="181"/>
      <c r="L65" s="181"/>
      <c r="M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M66" s="19"/>
    </row>
    <row r="67">
      <c r="B67" s="19"/>
      <c r="M67" s="19"/>
    </row>
    <row r="68">
      <c r="B68" s="19"/>
      <c r="M68" s="19"/>
    </row>
    <row r="69">
      <c r="B69" s="19"/>
      <c r="M69" s="19"/>
    </row>
    <row r="70">
      <c r="B70" s="19"/>
      <c r="M70" s="19"/>
    </row>
    <row r="71">
      <c r="B71" s="19"/>
      <c r="M71" s="19"/>
    </row>
    <row r="72">
      <c r="B72" s="19"/>
      <c r="M72" s="19"/>
    </row>
    <row r="73">
      <c r="B73" s="19"/>
      <c r="M73" s="19"/>
    </row>
    <row r="74">
      <c r="B74" s="19"/>
      <c r="M74" s="19"/>
    </row>
    <row r="75">
      <c r="B75" s="19"/>
      <c r="M75" s="19"/>
    </row>
    <row r="76" s="2" customFormat="1">
      <c r="A76" s="37"/>
      <c r="B76" s="43"/>
      <c r="C76" s="37"/>
      <c r="D76" s="176" t="s">
        <v>54</v>
      </c>
      <c r="E76" s="177"/>
      <c r="F76" s="178" t="s">
        <v>55</v>
      </c>
      <c r="G76" s="176" t="s">
        <v>54</v>
      </c>
      <c r="H76" s="177"/>
      <c r="I76" s="179"/>
      <c r="J76" s="180" t="s">
        <v>55</v>
      </c>
      <c r="K76" s="177"/>
      <c r="L76" s="177"/>
      <c r="M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3"/>
      <c r="C77" s="184"/>
      <c r="D77" s="184"/>
      <c r="E77" s="184"/>
      <c r="F77" s="184"/>
      <c r="G77" s="184"/>
      <c r="H77" s="184"/>
      <c r="I77" s="185"/>
      <c r="J77" s="185"/>
      <c r="K77" s="184"/>
      <c r="L77" s="184"/>
      <c r="M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86"/>
      <c r="C81" s="187"/>
      <c r="D81" s="187"/>
      <c r="E81" s="187"/>
      <c r="F81" s="187"/>
      <c r="G81" s="187"/>
      <c r="H81" s="187"/>
      <c r="I81" s="188"/>
      <c r="J81" s="188"/>
      <c r="K81" s="187"/>
      <c r="L81" s="187"/>
      <c r="M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116</v>
      </c>
      <c r="D82" s="39"/>
      <c r="E82" s="39"/>
      <c r="F82" s="39"/>
      <c r="G82" s="39"/>
      <c r="H82" s="39"/>
      <c r="I82" s="145"/>
      <c r="J82" s="145"/>
      <c r="K82" s="39"/>
      <c r="L82" s="39"/>
      <c r="M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145"/>
      <c r="J83" s="145"/>
      <c r="K83" s="39"/>
      <c r="L83" s="39"/>
      <c r="M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145"/>
      <c r="J84" s="145"/>
      <c r="K84" s="39"/>
      <c r="L84" s="39"/>
      <c r="M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89" t="str">
        <f>E7</f>
        <v>Ostrov, bezpečné přecházení, Jáchymovská ulice - I. etapa</v>
      </c>
      <c r="F85" s="31"/>
      <c r="G85" s="31"/>
      <c r="H85" s="31"/>
      <c r="I85" s="145"/>
      <c r="J85" s="145"/>
      <c r="K85" s="39"/>
      <c r="L85" s="39"/>
      <c r="M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108</v>
      </c>
      <c r="D86" s="39"/>
      <c r="E86" s="39"/>
      <c r="F86" s="39"/>
      <c r="G86" s="39"/>
      <c r="H86" s="39"/>
      <c r="I86" s="145"/>
      <c r="J86" s="145"/>
      <c r="K86" s="39"/>
      <c r="L86" s="39"/>
      <c r="M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SO002 - DIO SO102</v>
      </c>
      <c r="F87" s="39"/>
      <c r="G87" s="39"/>
      <c r="H87" s="39"/>
      <c r="I87" s="145"/>
      <c r="J87" s="145"/>
      <c r="K87" s="39"/>
      <c r="L87" s="39"/>
      <c r="M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145"/>
      <c r="J88" s="145"/>
      <c r="K88" s="39"/>
      <c r="L88" s="39"/>
      <c r="M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21</v>
      </c>
      <c r="D89" s="39"/>
      <c r="E89" s="39"/>
      <c r="F89" s="26" t="str">
        <f>F12</f>
        <v>Ostrov</v>
      </c>
      <c r="G89" s="39"/>
      <c r="H89" s="39"/>
      <c r="I89" s="148" t="s">
        <v>23</v>
      </c>
      <c r="J89" s="150" t="str">
        <f>IF(J12="","",J12)</f>
        <v>23. 2. 2020</v>
      </c>
      <c r="K89" s="39"/>
      <c r="L89" s="39"/>
      <c r="M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145"/>
      <c r="J90" s="145"/>
      <c r="K90" s="39"/>
      <c r="L90" s="39"/>
      <c r="M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25</v>
      </c>
      <c r="D91" s="39"/>
      <c r="E91" s="39"/>
      <c r="F91" s="26" t="str">
        <f>E15</f>
        <v>Město Ostrov</v>
      </c>
      <c r="G91" s="39"/>
      <c r="H91" s="39"/>
      <c r="I91" s="148" t="s">
        <v>33</v>
      </c>
      <c r="J91" s="190" t="str">
        <f>E21</f>
        <v>Ing. Igor Hrazdil</v>
      </c>
      <c r="K91" s="39"/>
      <c r="L91" s="39"/>
      <c r="M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31</v>
      </c>
      <c r="D92" s="39"/>
      <c r="E92" s="39"/>
      <c r="F92" s="26" t="str">
        <f>IF(E18="","",E18)</f>
        <v>Vyplň údaj</v>
      </c>
      <c r="G92" s="39"/>
      <c r="H92" s="39"/>
      <c r="I92" s="148" t="s">
        <v>37</v>
      </c>
      <c r="J92" s="190" t="str">
        <f>E24</f>
        <v>Ing. Igor Hrazdil</v>
      </c>
      <c r="K92" s="39"/>
      <c r="L92" s="39"/>
      <c r="M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145"/>
      <c r="J93" s="145"/>
      <c r="K93" s="39"/>
      <c r="L93" s="39"/>
      <c r="M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91" t="s">
        <v>117</v>
      </c>
      <c r="D94" s="192"/>
      <c r="E94" s="192"/>
      <c r="F94" s="192"/>
      <c r="G94" s="192"/>
      <c r="H94" s="192"/>
      <c r="I94" s="193" t="s">
        <v>118</v>
      </c>
      <c r="J94" s="193" t="s">
        <v>119</v>
      </c>
      <c r="K94" s="194" t="s">
        <v>120</v>
      </c>
      <c r="L94" s="192"/>
      <c r="M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145"/>
      <c r="J95" s="145"/>
      <c r="K95" s="39"/>
      <c r="L95" s="39"/>
      <c r="M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95" t="s">
        <v>121</v>
      </c>
      <c r="D96" s="39"/>
      <c r="E96" s="39"/>
      <c r="F96" s="39"/>
      <c r="G96" s="39"/>
      <c r="H96" s="39"/>
      <c r="I96" s="196">
        <f>Q118</f>
        <v>0</v>
      </c>
      <c r="J96" s="196">
        <f>R118</f>
        <v>0</v>
      </c>
      <c r="K96" s="109">
        <f>K118</f>
        <v>0</v>
      </c>
      <c r="L96" s="39"/>
      <c r="M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122</v>
      </c>
    </row>
    <row r="97" s="9" customFormat="1" ht="24.96" customHeight="1">
      <c r="A97" s="9"/>
      <c r="B97" s="197"/>
      <c r="C97" s="198"/>
      <c r="D97" s="199" t="s">
        <v>123</v>
      </c>
      <c r="E97" s="200"/>
      <c r="F97" s="200"/>
      <c r="G97" s="200"/>
      <c r="H97" s="200"/>
      <c r="I97" s="201">
        <f>Q119</f>
        <v>0</v>
      </c>
      <c r="J97" s="201">
        <f>R119</f>
        <v>0</v>
      </c>
      <c r="K97" s="202">
        <f>K119</f>
        <v>0</v>
      </c>
      <c r="L97" s="198"/>
      <c r="M97" s="20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4"/>
      <c r="C98" s="205"/>
      <c r="D98" s="206" t="s">
        <v>124</v>
      </c>
      <c r="E98" s="207"/>
      <c r="F98" s="207"/>
      <c r="G98" s="207"/>
      <c r="H98" s="207"/>
      <c r="I98" s="208">
        <f>Q120</f>
        <v>0</v>
      </c>
      <c r="J98" s="208">
        <f>R120</f>
        <v>0</v>
      </c>
      <c r="K98" s="209">
        <f>K120</f>
        <v>0</v>
      </c>
      <c r="L98" s="205"/>
      <c r="M98" s="2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2" customFormat="1" ht="21.84" customHeight="1">
      <c r="A99" s="37"/>
      <c r="B99" s="38"/>
      <c r="C99" s="39"/>
      <c r="D99" s="39"/>
      <c r="E99" s="39"/>
      <c r="F99" s="39"/>
      <c r="G99" s="39"/>
      <c r="H99" s="39"/>
      <c r="I99" s="145"/>
      <c r="J99" s="145"/>
      <c r="K99" s="39"/>
      <c r="L99" s="39"/>
      <c r="M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="2" customFormat="1" ht="6.96" customHeight="1">
      <c r="A100" s="37"/>
      <c r="B100" s="65"/>
      <c r="C100" s="66"/>
      <c r="D100" s="66"/>
      <c r="E100" s="66"/>
      <c r="F100" s="66"/>
      <c r="G100" s="66"/>
      <c r="H100" s="66"/>
      <c r="I100" s="185"/>
      <c r="J100" s="185"/>
      <c r="K100" s="66"/>
      <c r="L100" s="66"/>
      <c r="M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="2" customFormat="1" ht="6.96" customHeight="1">
      <c r="A104" s="37"/>
      <c r="B104" s="67"/>
      <c r="C104" s="68"/>
      <c r="D104" s="68"/>
      <c r="E104" s="68"/>
      <c r="F104" s="68"/>
      <c r="G104" s="68"/>
      <c r="H104" s="68"/>
      <c r="I104" s="188"/>
      <c r="J104" s="188"/>
      <c r="K104" s="68"/>
      <c r="L104" s="68"/>
      <c r="M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24.96" customHeight="1">
      <c r="A105" s="37"/>
      <c r="B105" s="38"/>
      <c r="C105" s="22" t="s">
        <v>125</v>
      </c>
      <c r="D105" s="39"/>
      <c r="E105" s="39"/>
      <c r="F105" s="39"/>
      <c r="G105" s="39"/>
      <c r="H105" s="39"/>
      <c r="I105" s="145"/>
      <c r="J105" s="145"/>
      <c r="K105" s="39"/>
      <c r="L105" s="39"/>
      <c r="M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6.96" customHeight="1">
      <c r="A106" s="37"/>
      <c r="B106" s="38"/>
      <c r="C106" s="39"/>
      <c r="D106" s="39"/>
      <c r="E106" s="39"/>
      <c r="F106" s="39"/>
      <c r="G106" s="39"/>
      <c r="H106" s="39"/>
      <c r="I106" s="145"/>
      <c r="J106" s="145"/>
      <c r="K106" s="39"/>
      <c r="L106" s="39"/>
      <c r="M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12" customHeight="1">
      <c r="A107" s="37"/>
      <c r="B107" s="38"/>
      <c r="C107" s="31" t="s">
        <v>17</v>
      </c>
      <c r="D107" s="39"/>
      <c r="E107" s="39"/>
      <c r="F107" s="39"/>
      <c r="G107" s="39"/>
      <c r="H107" s="39"/>
      <c r="I107" s="145"/>
      <c r="J107" s="145"/>
      <c r="K107" s="39"/>
      <c r="L107" s="39"/>
      <c r="M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16.5" customHeight="1">
      <c r="A108" s="37"/>
      <c r="B108" s="38"/>
      <c r="C108" s="39"/>
      <c r="D108" s="39"/>
      <c r="E108" s="189" t="str">
        <f>E7</f>
        <v>Ostrov, bezpečné přecházení, Jáchymovská ulice - I. etapa</v>
      </c>
      <c r="F108" s="31"/>
      <c r="G108" s="31"/>
      <c r="H108" s="31"/>
      <c r="I108" s="145"/>
      <c r="J108" s="145"/>
      <c r="K108" s="39"/>
      <c r="L108" s="39"/>
      <c r="M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12" customHeight="1">
      <c r="A109" s="37"/>
      <c r="B109" s="38"/>
      <c r="C109" s="31" t="s">
        <v>108</v>
      </c>
      <c r="D109" s="39"/>
      <c r="E109" s="39"/>
      <c r="F109" s="39"/>
      <c r="G109" s="39"/>
      <c r="H109" s="39"/>
      <c r="I109" s="145"/>
      <c r="J109" s="145"/>
      <c r="K109" s="39"/>
      <c r="L109" s="39"/>
      <c r="M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6.5" customHeight="1">
      <c r="A110" s="37"/>
      <c r="B110" s="38"/>
      <c r="C110" s="39"/>
      <c r="D110" s="39"/>
      <c r="E110" s="75" t="str">
        <f>E9</f>
        <v>SO002 - DIO SO102</v>
      </c>
      <c r="F110" s="39"/>
      <c r="G110" s="39"/>
      <c r="H110" s="39"/>
      <c r="I110" s="145"/>
      <c r="J110" s="145"/>
      <c r="K110" s="39"/>
      <c r="L110" s="39"/>
      <c r="M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38"/>
      <c r="C111" s="39"/>
      <c r="D111" s="39"/>
      <c r="E111" s="39"/>
      <c r="F111" s="39"/>
      <c r="G111" s="39"/>
      <c r="H111" s="39"/>
      <c r="I111" s="145"/>
      <c r="J111" s="145"/>
      <c r="K111" s="39"/>
      <c r="L111" s="39"/>
      <c r="M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2" customHeight="1">
      <c r="A112" s="37"/>
      <c r="B112" s="38"/>
      <c r="C112" s="31" t="s">
        <v>21</v>
      </c>
      <c r="D112" s="39"/>
      <c r="E112" s="39"/>
      <c r="F112" s="26" t="str">
        <f>F12</f>
        <v>Ostrov</v>
      </c>
      <c r="G112" s="39"/>
      <c r="H112" s="39"/>
      <c r="I112" s="148" t="s">
        <v>23</v>
      </c>
      <c r="J112" s="150" t="str">
        <f>IF(J12="","",J12)</f>
        <v>23. 2. 2020</v>
      </c>
      <c r="K112" s="39"/>
      <c r="L112" s="39"/>
      <c r="M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6.96" customHeight="1">
      <c r="A113" s="37"/>
      <c r="B113" s="38"/>
      <c r="C113" s="39"/>
      <c r="D113" s="39"/>
      <c r="E113" s="39"/>
      <c r="F113" s="39"/>
      <c r="G113" s="39"/>
      <c r="H113" s="39"/>
      <c r="I113" s="145"/>
      <c r="J113" s="145"/>
      <c r="K113" s="39"/>
      <c r="L113" s="39"/>
      <c r="M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5.15" customHeight="1">
      <c r="A114" s="37"/>
      <c r="B114" s="38"/>
      <c r="C114" s="31" t="s">
        <v>25</v>
      </c>
      <c r="D114" s="39"/>
      <c r="E114" s="39"/>
      <c r="F114" s="26" t="str">
        <f>E15</f>
        <v>Město Ostrov</v>
      </c>
      <c r="G114" s="39"/>
      <c r="H114" s="39"/>
      <c r="I114" s="148" t="s">
        <v>33</v>
      </c>
      <c r="J114" s="190" t="str">
        <f>E21</f>
        <v>Ing. Igor Hrazdil</v>
      </c>
      <c r="K114" s="39"/>
      <c r="L114" s="39"/>
      <c r="M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5.15" customHeight="1">
      <c r="A115" s="37"/>
      <c r="B115" s="38"/>
      <c r="C115" s="31" t="s">
        <v>31</v>
      </c>
      <c r="D115" s="39"/>
      <c r="E115" s="39"/>
      <c r="F115" s="26" t="str">
        <f>IF(E18="","",E18)</f>
        <v>Vyplň údaj</v>
      </c>
      <c r="G115" s="39"/>
      <c r="H115" s="39"/>
      <c r="I115" s="148" t="s">
        <v>37</v>
      </c>
      <c r="J115" s="190" t="str">
        <f>E24</f>
        <v>Ing. Igor Hrazdil</v>
      </c>
      <c r="K115" s="39"/>
      <c r="L115" s="39"/>
      <c r="M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0.32" customHeight="1">
      <c r="A116" s="37"/>
      <c r="B116" s="38"/>
      <c r="C116" s="39"/>
      <c r="D116" s="39"/>
      <c r="E116" s="39"/>
      <c r="F116" s="39"/>
      <c r="G116" s="39"/>
      <c r="H116" s="39"/>
      <c r="I116" s="145"/>
      <c r="J116" s="145"/>
      <c r="K116" s="39"/>
      <c r="L116" s="39"/>
      <c r="M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11" customFormat="1" ht="29.28" customHeight="1">
      <c r="A117" s="211"/>
      <c r="B117" s="212"/>
      <c r="C117" s="213" t="s">
        <v>126</v>
      </c>
      <c r="D117" s="214" t="s">
        <v>64</v>
      </c>
      <c r="E117" s="214" t="s">
        <v>60</v>
      </c>
      <c r="F117" s="214" t="s">
        <v>61</v>
      </c>
      <c r="G117" s="214" t="s">
        <v>127</v>
      </c>
      <c r="H117" s="214" t="s">
        <v>128</v>
      </c>
      <c r="I117" s="215" t="s">
        <v>129</v>
      </c>
      <c r="J117" s="215" t="s">
        <v>130</v>
      </c>
      <c r="K117" s="214" t="s">
        <v>120</v>
      </c>
      <c r="L117" s="216" t="s">
        <v>131</v>
      </c>
      <c r="M117" s="217"/>
      <c r="N117" s="99" t="s">
        <v>1</v>
      </c>
      <c r="O117" s="100" t="s">
        <v>43</v>
      </c>
      <c r="P117" s="100" t="s">
        <v>132</v>
      </c>
      <c r="Q117" s="100" t="s">
        <v>133</v>
      </c>
      <c r="R117" s="100" t="s">
        <v>134</v>
      </c>
      <c r="S117" s="100" t="s">
        <v>135</v>
      </c>
      <c r="T117" s="100" t="s">
        <v>136</v>
      </c>
      <c r="U117" s="100" t="s">
        <v>137</v>
      </c>
      <c r="V117" s="100" t="s">
        <v>138</v>
      </c>
      <c r="W117" s="100" t="s">
        <v>139</v>
      </c>
      <c r="X117" s="101" t="s">
        <v>140</v>
      </c>
      <c r="Y117" s="211"/>
      <c r="Z117" s="211"/>
      <c r="AA117" s="211"/>
      <c r="AB117" s="211"/>
      <c r="AC117" s="211"/>
      <c r="AD117" s="211"/>
      <c r="AE117" s="211"/>
    </row>
    <row r="118" s="2" customFormat="1" ht="22.8" customHeight="1">
      <c r="A118" s="37"/>
      <c r="B118" s="38"/>
      <c r="C118" s="106" t="s">
        <v>141</v>
      </c>
      <c r="D118" s="39"/>
      <c r="E118" s="39"/>
      <c r="F118" s="39"/>
      <c r="G118" s="39"/>
      <c r="H118" s="39"/>
      <c r="I118" s="145"/>
      <c r="J118" s="145"/>
      <c r="K118" s="218">
        <f>BK118</f>
        <v>0</v>
      </c>
      <c r="L118" s="39"/>
      <c r="M118" s="43"/>
      <c r="N118" s="102"/>
      <c r="O118" s="219"/>
      <c r="P118" s="103"/>
      <c r="Q118" s="220">
        <f>Q119</f>
        <v>0</v>
      </c>
      <c r="R118" s="220">
        <f>R119</f>
        <v>0</v>
      </c>
      <c r="S118" s="103"/>
      <c r="T118" s="221">
        <f>T119</f>
        <v>0</v>
      </c>
      <c r="U118" s="103"/>
      <c r="V118" s="221">
        <f>V119</f>
        <v>0</v>
      </c>
      <c r="W118" s="103"/>
      <c r="X118" s="222">
        <f>X119</f>
        <v>0</v>
      </c>
      <c r="Y118" s="37"/>
      <c r="Z118" s="37"/>
      <c r="AA118" s="37"/>
      <c r="AB118" s="37"/>
      <c r="AC118" s="37"/>
      <c r="AD118" s="37"/>
      <c r="AE118" s="37"/>
      <c r="AT118" s="16" t="s">
        <v>80</v>
      </c>
      <c r="AU118" s="16" t="s">
        <v>122</v>
      </c>
      <c r="BK118" s="223">
        <f>BK119</f>
        <v>0</v>
      </c>
    </row>
    <row r="119" s="12" customFormat="1" ht="25.92" customHeight="1">
      <c r="A119" s="12"/>
      <c r="B119" s="224"/>
      <c r="C119" s="225"/>
      <c r="D119" s="226" t="s">
        <v>80</v>
      </c>
      <c r="E119" s="227" t="s">
        <v>142</v>
      </c>
      <c r="F119" s="227" t="s">
        <v>143</v>
      </c>
      <c r="G119" s="225"/>
      <c r="H119" s="225"/>
      <c r="I119" s="228"/>
      <c r="J119" s="228"/>
      <c r="K119" s="229">
        <f>BK119</f>
        <v>0</v>
      </c>
      <c r="L119" s="225"/>
      <c r="M119" s="230"/>
      <c r="N119" s="231"/>
      <c r="O119" s="232"/>
      <c r="P119" s="232"/>
      <c r="Q119" s="233">
        <f>Q120</f>
        <v>0</v>
      </c>
      <c r="R119" s="233">
        <f>R120</f>
        <v>0</v>
      </c>
      <c r="S119" s="232"/>
      <c r="T119" s="234">
        <f>T120</f>
        <v>0</v>
      </c>
      <c r="U119" s="232"/>
      <c r="V119" s="234">
        <f>V120</f>
        <v>0</v>
      </c>
      <c r="W119" s="232"/>
      <c r="X119" s="235">
        <f>X120</f>
        <v>0</v>
      </c>
      <c r="Y119" s="12"/>
      <c r="Z119" s="12"/>
      <c r="AA119" s="12"/>
      <c r="AB119" s="12"/>
      <c r="AC119" s="12"/>
      <c r="AD119" s="12"/>
      <c r="AE119" s="12"/>
      <c r="AR119" s="236" t="s">
        <v>89</v>
      </c>
      <c r="AT119" s="237" t="s">
        <v>80</v>
      </c>
      <c r="AU119" s="237" t="s">
        <v>81</v>
      </c>
      <c r="AY119" s="236" t="s">
        <v>144</v>
      </c>
      <c r="BK119" s="238">
        <f>BK120</f>
        <v>0</v>
      </c>
    </row>
    <row r="120" s="12" customFormat="1" ht="22.8" customHeight="1">
      <c r="A120" s="12"/>
      <c r="B120" s="224"/>
      <c r="C120" s="225"/>
      <c r="D120" s="226" t="s">
        <v>80</v>
      </c>
      <c r="E120" s="239" t="s">
        <v>145</v>
      </c>
      <c r="F120" s="239" t="s">
        <v>146</v>
      </c>
      <c r="G120" s="225"/>
      <c r="H120" s="225"/>
      <c r="I120" s="228"/>
      <c r="J120" s="228"/>
      <c r="K120" s="240">
        <f>BK120</f>
        <v>0</v>
      </c>
      <c r="L120" s="225"/>
      <c r="M120" s="230"/>
      <c r="N120" s="231"/>
      <c r="O120" s="232"/>
      <c r="P120" s="232"/>
      <c r="Q120" s="233">
        <f>SUM(Q121:Q140)</f>
        <v>0</v>
      </c>
      <c r="R120" s="233">
        <f>SUM(R121:R140)</f>
        <v>0</v>
      </c>
      <c r="S120" s="232"/>
      <c r="T120" s="234">
        <f>SUM(T121:T140)</f>
        <v>0</v>
      </c>
      <c r="U120" s="232"/>
      <c r="V120" s="234">
        <f>SUM(V121:V140)</f>
        <v>0</v>
      </c>
      <c r="W120" s="232"/>
      <c r="X120" s="235">
        <f>SUM(X121:X140)</f>
        <v>0</v>
      </c>
      <c r="Y120" s="12"/>
      <c r="Z120" s="12"/>
      <c r="AA120" s="12"/>
      <c r="AB120" s="12"/>
      <c r="AC120" s="12"/>
      <c r="AD120" s="12"/>
      <c r="AE120" s="12"/>
      <c r="AR120" s="236" t="s">
        <v>89</v>
      </c>
      <c r="AT120" s="237" t="s">
        <v>80</v>
      </c>
      <c r="AU120" s="237" t="s">
        <v>89</v>
      </c>
      <c r="AY120" s="236" t="s">
        <v>144</v>
      </c>
      <c r="BK120" s="238">
        <f>SUM(BK121:BK140)</f>
        <v>0</v>
      </c>
    </row>
    <row r="121" s="2" customFormat="1" ht="21.75" customHeight="1">
      <c r="A121" s="37"/>
      <c r="B121" s="38"/>
      <c r="C121" s="241" t="s">
        <v>89</v>
      </c>
      <c r="D121" s="241" t="s">
        <v>147</v>
      </c>
      <c r="E121" s="242" t="s">
        <v>148</v>
      </c>
      <c r="F121" s="243" t="s">
        <v>149</v>
      </c>
      <c r="G121" s="244" t="s">
        <v>150</v>
      </c>
      <c r="H121" s="245">
        <v>16</v>
      </c>
      <c r="I121" s="246"/>
      <c r="J121" s="246"/>
      <c r="K121" s="247">
        <f>ROUND(P121*H121,2)</f>
        <v>0</v>
      </c>
      <c r="L121" s="243" t="s">
        <v>151</v>
      </c>
      <c r="M121" s="43"/>
      <c r="N121" s="248" t="s">
        <v>1</v>
      </c>
      <c r="O121" s="249" t="s">
        <v>44</v>
      </c>
      <c r="P121" s="250">
        <f>I121+J121</f>
        <v>0</v>
      </c>
      <c r="Q121" s="250">
        <f>ROUND(I121*H121,2)</f>
        <v>0</v>
      </c>
      <c r="R121" s="250">
        <f>ROUND(J121*H121,2)</f>
        <v>0</v>
      </c>
      <c r="S121" s="90"/>
      <c r="T121" s="251">
        <f>S121*H121</f>
        <v>0</v>
      </c>
      <c r="U121" s="251">
        <v>0</v>
      </c>
      <c r="V121" s="251">
        <f>U121*H121</f>
        <v>0</v>
      </c>
      <c r="W121" s="251">
        <v>0</v>
      </c>
      <c r="X121" s="252">
        <f>W121*H121</f>
        <v>0</v>
      </c>
      <c r="Y121" s="37"/>
      <c r="Z121" s="37"/>
      <c r="AA121" s="37"/>
      <c r="AB121" s="37"/>
      <c r="AC121" s="37"/>
      <c r="AD121" s="37"/>
      <c r="AE121" s="37"/>
      <c r="AR121" s="253" t="s">
        <v>152</v>
      </c>
      <c r="AT121" s="253" t="s">
        <v>147</v>
      </c>
      <c r="AU121" s="253" t="s">
        <v>91</v>
      </c>
      <c r="AY121" s="16" t="s">
        <v>144</v>
      </c>
      <c r="BE121" s="254">
        <f>IF(O121="základní",K121,0)</f>
        <v>0</v>
      </c>
      <c r="BF121" s="254">
        <f>IF(O121="snížená",K121,0)</f>
        <v>0</v>
      </c>
      <c r="BG121" s="254">
        <f>IF(O121="zákl. přenesená",K121,0)</f>
        <v>0</v>
      </c>
      <c r="BH121" s="254">
        <f>IF(O121="sníž. přenesená",K121,0)</f>
        <v>0</v>
      </c>
      <c r="BI121" s="254">
        <f>IF(O121="nulová",K121,0)</f>
        <v>0</v>
      </c>
      <c r="BJ121" s="16" t="s">
        <v>89</v>
      </c>
      <c r="BK121" s="254">
        <f>ROUND(P121*H121,2)</f>
        <v>0</v>
      </c>
      <c r="BL121" s="16" t="s">
        <v>152</v>
      </c>
      <c r="BM121" s="253" t="s">
        <v>183</v>
      </c>
    </row>
    <row r="122" s="13" customFormat="1">
      <c r="A122" s="13"/>
      <c r="B122" s="255"/>
      <c r="C122" s="256"/>
      <c r="D122" s="257" t="s">
        <v>154</v>
      </c>
      <c r="E122" s="258" t="s">
        <v>101</v>
      </c>
      <c r="F122" s="259" t="s">
        <v>91</v>
      </c>
      <c r="G122" s="256"/>
      <c r="H122" s="260">
        <v>2</v>
      </c>
      <c r="I122" s="261"/>
      <c r="J122" s="261"/>
      <c r="K122" s="256"/>
      <c r="L122" s="256"/>
      <c r="M122" s="262"/>
      <c r="N122" s="263"/>
      <c r="O122" s="264"/>
      <c r="P122" s="264"/>
      <c r="Q122" s="264"/>
      <c r="R122" s="264"/>
      <c r="S122" s="264"/>
      <c r="T122" s="264"/>
      <c r="U122" s="264"/>
      <c r="V122" s="264"/>
      <c r="W122" s="264"/>
      <c r="X122" s="265"/>
      <c r="Y122" s="13"/>
      <c r="Z122" s="13"/>
      <c r="AA122" s="13"/>
      <c r="AB122" s="13"/>
      <c r="AC122" s="13"/>
      <c r="AD122" s="13"/>
      <c r="AE122" s="13"/>
      <c r="AT122" s="266" t="s">
        <v>154</v>
      </c>
      <c r="AU122" s="266" t="s">
        <v>91</v>
      </c>
      <c r="AV122" s="13" t="s">
        <v>91</v>
      </c>
      <c r="AW122" s="13" t="s">
        <v>5</v>
      </c>
      <c r="AX122" s="13" t="s">
        <v>81</v>
      </c>
      <c r="AY122" s="266" t="s">
        <v>144</v>
      </c>
    </row>
    <row r="123" s="13" customFormat="1">
      <c r="A123" s="13"/>
      <c r="B123" s="255"/>
      <c r="C123" s="256"/>
      <c r="D123" s="257" t="s">
        <v>154</v>
      </c>
      <c r="E123" s="258" t="s">
        <v>102</v>
      </c>
      <c r="F123" s="259" t="s">
        <v>89</v>
      </c>
      <c r="G123" s="256"/>
      <c r="H123" s="260">
        <v>1</v>
      </c>
      <c r="I123" s="261"/>
      <c r="J123" s="261"/>
      <c r="K123" s="256"/>
      <c r="L123" s="256"/>
      <c r="M123" s="262"/>
      <c r="N123" s="263"/>
      <c r="O123" s="264"/>
      <c r="P123" s="264"/>
      <c r="Q123" s="264"/>
      <c r="R123" s="264"/>
      <c r="S123" s="264"/>
      <c r="T123" s="264"/>
      <c r="U123" s="264"/>
      <c r="V123" s="264"/>
      <c r="W123" s="264"/>
      <c r="X123" s="265"/>
      <c r="Y123" s="13"/>
      <c r="Z123" s="13"/>
      <c r="AA123" s="13"/>
      <c r="AB123" s="13"/>
      <c r="AC123" s="13"/>
      <c r="AD123" s="13"/>
      <c r="AE123" s="13"/>
      <c r="AT123" s="266" t="s">
        <v>154</v>
      </c>
      <c r="AU123" s="266" t="s">
        <v>91</v>
      </c>
      <c r="AV123" s="13" t="s">
        <v>91</v>
      </c>
      <c r="AW123" s="13" t="s">
        <v>5</v>
      </c>
      <c r="AX123" s="13" t="s">
        <v>81</v>
      </c>
      <c r="AY123" s="266" t="s">
        <v>144</v>
      </c>
    </row>
    <row r="124" s="13" customFormat="1">
      <c r="A124" s="13"/>
      <c r="B124" s="255"/>
      <c r="C124" s="256"/>
      <c r="D124" s="257" t="s">
        <v>154</v>
      </c>
      <c r="E124" s="258" t="s">
        <v>175</v>
      </c>
      <c r="F124" s="259" t="s">
        <v>89</v>
      </c>
      <c r="G124" s="256"/>
      <c r="H124" s="260">
        <v>1</v>
      </c>
      <c r="I124" s="261"/>
      <c r="J124" s="261"/>
      <c r="K124" s="256"/>
      <c r="L124" s="256"/>
      <c r="M124" s="262"/>
      <c r="N124" s="263"/>
      <c r="O124" s="264"/>
      <c r="P124" s="264"/>
      <c r="Q124" s="264"/>
      <c r="R124" s="264"/>
      <c r="S124" s="264"/>
      <c r="T124" s="264"/>
      <c r="U124" s="264"/>
      <c r="V124" s="264"/>
      <c r="W124" s="264"/>
      <c r="X124" s="265"/>
      <c r="Y124" s="13"/>
      <c r="Z124" s="13"/>
      <c r="AA124" s="13"/>
      <c r="AB124" s="13"/>
      <c r="AC124" s="13"/>
      <c r="AD124" s="13"/>
      <c r="AE124" s="13"/>
      <c r="AT124" s="266" t="s">
        <v>154</v>
      </c>
      <c r="AU124" s="266" t="s">
        <v>91</v>
      </c>
      <c r="AV124" s="13" t="s">
        <v>91</v>
      </c>
      <c r="AW124" s="13" t="s">
        <v>5</v>
      </c>
      <c r="AX124" s="13" t="s">
        <v>81</v>
      </c>
      <c r="AY124" s="266" t="s">
        <v>144</v>
      </c>
    </row>
    <row r="125" s="13" customFormat="1">
      <c r="A125" s="13"/>
      <c r="B125" s="255"/>
      <c r="C125" s="256"/>
      <c r="D125" s="257" t="s">
        <v>154</v>
      </c>
      <c r="E125" s="258" t="s">
        <v>176</v>
      </c>
      <c r="F125" s="259" t="s">
        <v>89</v>
      </c>
      <c r="G125" s="256"/>
      <c r="H125" s="260">
        <v>1</v>
      </c>
      <c r="I125" s="261"/>
      <c r="J125" s="261"/>
      <c r="K125" s="256"/>
      <c r="L125" s="256"/>
      <c r="M125" s="262"/>
      <c r="N125" s="263"/>
      <c r="O125" s="264"/>
      <c r="P125" s="264"/>
      <c r="Q125" s="264"/>
      <c r="R125" s="264"/>
      <c r="S125" s="264"/>
      <c r="T125" s="264"/>
      <c r="U125" s="264"/>
      <c r="V125" s="264"/>
      <c r="W125" s="264"/>
      <c r="X125" s="265"/>
      <c r="Y125" s="13"/>
      <c r="Z125" s="13"/>
      <c r="AA125" s="13"/>
      <c r="AB125" s="13"/>
      <c r="AC125" s="13"/>
      <c r="AD125" s="13"/>
      <c r="AE125" s="13"/>
      <c r="AT125" s="266" t="s">
        <v>154</v>
      </c>
      <c r="AU125" s="266" t="s">
        <v>91</v>
      </c>
      <c r="AV125" s="13" t="s">
        <v>91</v>
      </c>
      <c r="AW125" s="13" t="s">
        <v>5</v>
      </c>
      <c r="AX125" s="13" t="s">
        <v>81</v>
      </c>
      <c r="AY125" s="266" t="s">
        <v>144</v>
      </c>
    </row>
    <row r="126" s="13" customFormat="1">
      <c r="A126" s="13"/>
      <c r="B126" s="255"/>
      <c r="C126" s="256"/>
      <c r="D126" s="257" t="s">
        <v>154</v>
      </c>
      <c r="E126" s="258" t="s">
        <v>177</v>
      </c>
      <c r="F126" s="259" t="s">
        <v>89</v>
      </c>
      <c r="G126" s="256"/>
      <c r="H126" s="260">
        <v>1</v>
      </c>
      <c r="I126" s="261"/>
      <c r="J126" s="261"/>
      <c r="K126" s="256"/>
      <c r="L126" s="256"/>
      <c r="M126" s="262"/>
      <c r="N126" s="263"/>
      <c r="O126" s="264"/>
      <c r="P126" s="264"/>
      <c r="Q126" s="264"/>
      <c r="R126" s="264"/>
      <c r="S126" s="264"/>
      <c r="T126" s="264"/>
      <c r="U126" s="264"/>
      <c r="V126" s="264"/>
      <c r="W126" s="264"/>
      <c r="X126" s="265"/>
      <c r="Y126" s="13"/>
      <c r="Z126" s="13"/>
      <c r="AA126" s="13"/>
      <c r="AB126" s="13"/>
      <c r="AC126" s="13"/>
      <c r="AD126" s="13"/>
      <c r="AE126" s="13"/>
      <c r="AT126" s="266" t="s">
        <v>154</v>
      </c>
      <c r="AU126" s="266" t="s">
        <v>91</v>
      </c>
      <c r="AV126" s="13" t="s">
        <v>91</v>
      </c>
      <c r="AW126" s="13" t="s">
        <v>5</v>
      </c>
      <c r="AX126" s="13" t="s">
        <v>81</v>
      </c>
      <c r="AY126" s="266" t="s">
        <v>144</v>
      </c>
    </row>
    <row r="127" s="13" customFormat="1">
      <c r="A127" s="13"/>
      <c r="B127" s="255"/>
      <c r="C127" s="256"/>
      <c r="D127" s="257" t="s">
        <v>154</v>
      </c>
      <c r="E127" s="258" t="s">
        <v>174</v>
      </c>
      <c r="F127" s="259" t="s">
        <v>89</v>
      </c>
      <c r="G127" s="256"/>
      <c r="H127" s="260">
        <v>1</v>
      </c>
      <c r="I127" s="261"/>
      <c r="J127" s="261"/>
      <c r="K127" s="256"/>
      <c r="L127" s="256"/>
      <c r="M127" s="262"/>
      <c r="N127" s="263"/>
      <c r="O127" s="264"/>
      <c r="P127" s="264"/>
      <c r="Q127" s="264"/>
      <c r="R127" s="264"/>
      <c r="S127" s="264"/>
      <c r="T127" s="264"/>
      <c r="U127" s="264"/>
      <c r="V127" s="264"/>
      <c r="W127" s="264"/>
      <c r="X127" s="265"/>
      <c r="Y127" s="13"/>
      <c r="Z127" s="13"/>
      <c r="AA127" s="13"/>
      <c r="AB127" s="13"/>
      <c r="AC127" s="13"/>
      <c r="AD127" s="13"/>
      <c r="AE127" s="13"/>
      <c r="AT127" s="266" t="s">
        <v>154</v>
      </c>
      <c r="AU127" s="266" t="s">
        <v>91</v>
      </c>
      <c r="AV127" s="13" t="s">
        <v>91</v>
      </c>
      <c r="AW127" s="13" t="s">
        <v>5</v>
      </c>
      <c r="AX127" s="13" t="s">
        <v>81</v>
      </c>
      <c r="AY127" s="266" t="s">
        <v>144</v>
      </c>
    </row>
    <row r="128" s="13" customFormat="1">
      <c r="A128" s="13"/>
      <c r="B128" s="255"/>
      <c r="C128" s="256"/>
      <c r="D128" s="257" t="s">
        <v>154</v>
      </c>
      <c r="E128" s="258" t="s">
        <v>180</v>
      </c>
      <c r="F128" s="259" t="s">
        <v>89</v>
      </c>
      <c r="G128" s="256"/>
      <c r="H128" s="260">
        <v>1</v>
      </c>
      <c r="I128" s="261"/>
      <c r="J128" s="261"/>
      <c r="K128" s="256"/>
      <c r="L128" s="256"/>
      <c r="M128" s="262"/>
      <c r="N128" s="263"/>
      <c r="O128" s="264"/>
      <c r="P128" s="264"/>
      <c r="Q128" s="264"/>
      <c r="R128" s="264"/>
      <c r="S128" s="264"/>
      <c r="T128" s="264"/>
      <c r="U128" s="264"/>
      <c r="V128" s="264"/>
      <c r="W128" s="264"/>
      <c r="X128" s="265"/>
      <c r="Y128" s="13"/>
      <c r="Z128" s="13"/>
      <c r="AA128" s="13"/>
      <c r="AB128" s="13"/>
      <c r="AC128" s="13"/>
      <c r="AD128" s="13"/>
      <c r="AE128" s="13"/>
      <c r="AT128" s="266" t="s">
        <v>154</v>
      </c>
      <c r="AU128" s="266" t="s">
        <v>91</v>
      </c>
      <c r="AV128" s="13" t="s">
        <v>91</v>
      </c>
      <c r="AW128" s="13" t="s">
        <v>5</v>
      </c>
      <c r="AX128" s="13" t="s">
        <v>81</v>
      </c>
      <c r="AY128" s="266" t="s">
        <v>144</v>
      </c>
    </row>
    <row r="129" s="13" customFormat="1">
      <c r="A129" s="13"/>
      <c r="B129" s="255"/>
      <c r="C129" s="256"/>
      <c r="D129" s="257" t="s">
        <v>154</v>
      </c>
      <c r="E129" s="258" t="s">
        <v>178</v>
      </c>
      <c r="F129" s="259" t="s">
        <v>89</v>
      </c>
      <c r="G129" s="256"/>
      <c r="H129" s="260">
        <v>1</v>
      </c>
      <c r="I129" s="261"/>
      <c r="J129" s="261"/>
      <c r="K129" s="256"/>
      <c r="L129" s="256"/>
      <c r="M129" s="262"/>
      <c r="N129" s="263"/>
      <c r="O129" s="264"/>
      <c r="P129" s="264"/>
      <c r="Q129" s="264"/>
      <c r="R129" s="264"/>
      <c r="S129" s="264"/>
      <c r="T129" s="264"/>
      <c r="U129" s="264"/>
      <c r="V129" s="264"/>
      <c r="W129" s="264"/>
      <c r="X129" s="265"/>
      <c r="Y129" s="13"/>
      <c r="Z129" s="13"/>
      <c r="AA129" s="13"/>
      <c r="AB129" s="13"/>
      <c r="AC129" s="13"/>
      <c r="AD129" s="13"/>
      <c r="AE129" s="13"/>
      <c r="AT129" s="266" t="s">
        <v>154</v>
      </c>
      <c r="AU129" s="266" t="s">
        <v>91</v>
      </c>
      <c r="AV129" s="13" t="s">
        <v>91</v>
      </c>
      <c r="AW129" s="13" t="s">
        <v>5</v>
      </c>
      <c r="AX129" s="13" t="s">
        <v>81</v>
      </c>
      <c r="AY129" s="266" t="s">
        <v>144</v>
      </c>
    </row>
    <row r="130" s="13" customFormat="1">
      <c r="A130" s="13"/>
      <c r="B130" s="255"/>
      <c r="C130" s="256"/>
      <c r="D130" s="257" t="s">
        <v>154</v>
      </c>
      <c r="E130" s="258" t="s">
        <v>181</v>
      </c>
      <c r="F130" s="259" t="s">
        <v>182</v>
      </c>
      <c r="G130" s="256"/>
      <c r="H130" s="260">
        <v>7</v>
      </c>
      <c r="I130" s="261"/>
      <c r="J130" s="261"/>
      <c r="K130" s="256"/>
      <c r="L130" s="256"/>
      <c r="M130" s="262"/>
      <c r="N130" s="263"/>
      <c r="O130" s="264"/>
      <c r="P130" s="264"/>
      <c r="Q130" s="264"/>
      <c r="R130" s="264"/>
      <c r="S130" s="264"/>
      <c r="T130" s="264"/>
      <c r="U130" s="264"/>
      <c r="V130" s="264"/>
      <c r="W130" s="264"/>
      <c r="X130" s="265"/>
      <c r="Y130" s="13"/>
      <c r="Z130" s="13"/>
      <c r="AA130" s="13"/>
      <c r="AB130" s="13"/>
      <c r="AC130" s="13"/>
      <c r="AD130" s="13"/>
      <c r="AE130" s="13"/>
      <c r="AT130" s="266" t="s">
        <v>154</v>
      </c>
      <c r="AU130" s="266" t="s">
        <v>91</v>
      </c>
      <c r="AV130" s="13" t="s">
        <v>91</v>
      </c>
      <c r="AW130" s="13" t="s">
        <v>5</v>
      </c>
      <c r="AX130" s="13" t="s">
        <v>81</v>
      </c>
      <c r="AY130" s="266" t="s">
        <v>144</v>
      </c>
    </row>
    <row r="131" s="14" customFormat="1">
      <c r="A131" s="14"/>
      <c r="B131" s="267"/>
      <c r="C131" s="268"/>
      <c r="D131" s="257" t="s">
        <v>154</v>
      </c>
      <c r="E131" s="269" t="s">
        <v>1</v>
      </c>
      <c r="F131" s="270" t="s">
        <v>155</v>
      </c>
      <c r="G131" s="268"/>
      <c r="H131" s="271">
        <v>16</v>
      </c>
      <c r="I131" s="272"/>
      <c r="J131" s="272"/>
      <c r="K131" s="268"/>
      <c r="L131" s="268"/>
      <c r="M131" s="273"/>
      <c r="N131" s="274"/>
      <c r="O131" s="275"/>
      <c r="P131" s="275"/>
      <c r="Q131" s="275"/>
      <c r="R131" s="275"/>
      <c r="S131" s="275"/>
      <c r="T131" s="275"/>
      <c r="U131" s="275"/>
      <c r="V131" s="275"/>
      <c r="W131" s="275"/>
      <c r="X131" s="276"/>
      <c r="Y131" s="14"/>
      <c r="Z131" s="14"/>
      <c r="AA131" s="14"/>
      <c r="AB131" s="14"/>
      <c r="AC131" s="14"/>
      <c r="AD131" s="14"/>
      <c r="AE131" s="14"/>
      <c r="AT131" s="277" t="s">
        <v>154</v>
      </c>
      <c r="AU131" s="277" t="s">
        <v>91</v>
      </c>
      <c r="AV131" s="14" t="s">
        <v>152</v>
      </c>
      <c r="AW131" s="14" t="s">
        <v>5</v>
      </c>
      <c r="AX131" s="14" t="s">
        <v>89</v>
      </c>
      <c r="AY131" s="277" t="s">
        <v>144</v>
      </c>
    </row>
    <row r="132" s="2" customFormat="1" ht="21.75" customHeight="1">
      <c r="A132" s="37"/>
      <c r="B132" s="38"/>
      <c r="C132" s="241" t="s">
        <v>91</v>
      </c>
      <c r="D132" s="241" t="s">
        <v>147</v>
      </c>
      <c r="E132" s="242" t="s">
        <v>156</v>
      </c>
      <c r="F132" s="243" t="s">
        <v>157</v>
      </c>
      <c r="G132" s="244" t="s">
        <v>150</v>
      </c>
      <c r="H132" s="245">
        <v>256</v>
      </c>
      <c r="I132" s="246"/>
      <c r="J132" s="246"/>
      <c r="K132" s="247">
        <f>ROUND(P132*H132,2)</f>
        <v>0</v>
      </c>
      <c r="L132" s="243" t="s">
        <v>151</v>
      </c>
      <c r="M132" s="43"/>
      <c r="N132" s="248" t="s">
        <v>1</v>
      </c>
      <c r="O132" s="249" t="s">
        <v>44</v>
      </c>
      <c r="P132" s="250">
        <f>I132+J132</f>
        <v>0</v>
      </c>
      <c r="Q132" s="250">
        <f>ROUND(I132*H132,2)</f>
        <v>0</v>
      </c>
      <c r="R132" s="250">
        <f>ROUND(J132*H132,2)</f>
        <v>0</v>
      </c>
      <c r="S132" s="90"/>
      <c r="T132" s="251">
        <f>S132*H132</f>
        <v>0</v>
      </c>
      <c r="U132" s="251">
        <v>0</v>
      </c>
      <c r="V132" s="251">
        <f>U132*H132</f>
        <v>0</v>
      </c>
      <c r="W132" s="251">
        <v>0</v>
      </c>
      <c r="X132" s="252">
        <f>W132*H132</f>
        <v>0</v>
      </c>
      <c r="Y132" s="37"/>
      <c r="Z132" s="37"/>
      <c r="AA132" s="37"/>
      <c r="AB132" s="37"/>
      <c r="AC132" s="37"/>
      <c r="AD132" s="37"/>
      <c r="AE132" s="37"/>
      <c r="AR132" s="253" t="s">
        <v>152</v>
      </c>
      <c r="AT132" s="253" t="s">
        <v>147</v>
      </c>
      <c r="AU132" s="253" t="s">
        <v>91</v>
      </c>
      <c r="AY132" s="16" t="s">
        <v>144</v>
      </c>
      <c r="BE132" s="254">
        <f>IF(O132="základní",K132,0)</f>
        <v>0</v>
      </c>
      <c r="BF132" s="254">
        <f>IF(O132="snížená",K132,0)</f>
        <v>0</v>
      </c>
      <c r="BG132" s="254">
        <f>IF(O132="zákl. přenesená",K132,0)</f>
        <v>0</v>
      </c>
      <c r="BH132" s="254">
        <f>IF(O132="sníž. přenesená",K132,0)</f>
        <v>0</v>
      </c>
      <c r="BI132" s="254">
        <f>IF(O132="nulová",K132,0)</f>
        <v>0</v>
      </c>
      <c r="BJ132" s="16" t="s">
        <v>89</v>
      </c>
      <c r="BK132" s="254">
        <f>ROUND(P132*H132,2)</f>
        <v>0</v>
      </c>
      <c r="BL132" s="16" t="s">
        <v>152</v>
      </c>
      <c r="BM132" s="253" t="s">
        <v>184</v>
      </c>
    </row>
    <row r="133" s="13" customFormat="1">
      <c r="A133" s="13"/>
      <c r="B133" s="255"/>
      <c r="C133" s="256"/>
      <c r="D133" s="257" t="s">
        <v>154</v>
      </c>
      <c r="E133" s="258" t="s">
        <v>1</v>
      </c>
      <c r="F133" s="259" t="s">
        <v>185</v>
      </c>
      <c r="G133" s="256"/>
      <c r="H133" s="260">
        <v>189</v>
      </c>
      <c r="I133" s="261"/>
      <c r="J133" s="261"/>
      <c r="K133" s="256"/>
      <c r="L133" s="256"/>
      <c r="M133" s="262"/>
      <c r="N133" s="263"/>
      <c r="O133" s="264"/>
      <c r="P133" s="264"/>
      <c r="Q133" s="264"/>
      <c r="R133" s="264"/>
      <c r="S133" s="264"/>
      <c r="T133" s="264"/>
      <c r="U133" s="264"/>
      <c r="V133" s="264"/>
      <c r="W133" s="264"/>
      <c r="X133" s="265"/>
      <c r="Y133" s="13"/>
      <c r="Z133" s="13"/>
      <c r="AA133" s="13"/>
      <c r="AB133" s="13"/>
      <c r="AC133" s="13"/>
      <c r="AD133" s="13"/>
      <c r="AE133" s="13"/>
      <c r="AT133" s="266" t="s">
        <v>154</v>
      </c>
      <c r="AU133" s="266" t="s">
        <v>91</v>
      </c>
      <c r="AV133" s="13" t="s">
        <v>91</v>
      </c>
      <c r="AW133" s="13" t="s">
        <v>5</v>
      </c>
      <c r="AX133" s="13" t="s">
        <v>81</v>
      </c>
      <c r="AY133" s="266" t="s">
        <v>144</v>
      </c>
    </row>
    <row r="134" s="13" customFormat="1">
      <c r="A134" s="13"/>
      <c r="B134" s="255"/>
      <c r="C134" s="256"/>
      <c r="D134" s="257" t="s">
        <v>154</v>
      </c>
      <c r="E134" s="258" t="s">
        <v>1</v>
      </c>
      <c r="F134" s="259" t="s">
        <v>186</v>
      </c>
      <c r="G134" s="256"/>
      <c r="H134" s="260">
        <v>60</v>
      </c>
      <c r="I134" s="261"/>
      <c r="J134" s="261"/>
      <c r="K134" s="256"/>
      <c r="L134" s="256"/>
      <c r="M134" s="262"/>
      <c r="N134" s="263"/>
      <c r="O134" s="264"/>
      <c r="P134" s="264"/>
      <c r="Q134" s="264"/>
      <c r="R134" s="264"/>
      <c r="S134" s="264"/>
      <c r="T134" s="264"/>
      <c r="U134" s="264"/>
      <c r="V134" s="264"/>
      <c r="W134" s="264"/>
      <c r="X134" s="265"/>
      <c r="Y134" s="13"/>
      <c r="Z134" s="13"/>
      <c r="AA134" s="13"/>
      <c r="AB134" s="13"/>
      <c r="AC134" s="13"/>
      <c r="AD134" s="13"/>
      <c r="AE134" s="13"/>
      <c r="AT134" s="266" t="s">
        <v>154</v>
      </c>
      <c r="AU134" s="266" t="s">
        <v>91</v>
      </c>
      <c r="AV134" s="13" t="s">
        <v>91</v>
      </c>
      <c r="AW134" s="13" t="s">
        <v>5</v>
      </c>
      <c r="AX134" s="13" t="s">
        <v>81</v>
      </c>
      <c r="AY134" s="266" t="s">
        <v>144</v>
      </c>
    </row>
    <row r="135" s="13" customFormat="1">
      <c r="A135" s="13"/>
      <c r="B135" s="255"/>
      <c r="C135" s="256"/>
      <c r="D135" s="257" t="s">
        <v>154</v>
      </c>
      <c r="E135" s="258" t="s">
        <v>1</v>
      </c>
      <c r="F135" s="259" t="s">
        <v>187</v>
      </c>
      <c r="G135" s="256"/>
      <c r="H135" s="260">
        <v>7</v>
      </c>
      <c r="I135" s="261"/>
      <c r="J135" s="261"/>
      <c r="K135" s="256"/>
      <c r="L135" s="256"/>
      <c r="M135" s="262"/>
      <c r="N135" s="263"/>
      <c r="O135" s="264"/>
      <c r="P135" s="264"/>
      <c r="Q135" s="264"/>
      <c r="R135" s="264"/>
      <c r="S135" s="264"/>
      <c r="T135" s="264"/>
      <c r="U135" s="264"/>
      <c r="V135" s="264"/>
      <c r="W135" s="264"/>
      <c r="X135" s="265"/>
      <c r="Y135" s="13"/>
      <c r="Z135" s="13"/>
      <c r="AA135" s="13"/>
      <c r="AB135" s="13"/>
      <c r="AC135" s="13"/>
      <c r="AD135" s="13"/>
      <c r="AE135" s="13"/>
      <c r="AT135" s="266" t="s">
        <v>154</v>
      </c>
      <c r="AU135" s="266" t="s">
        <v>91</v>
      </c>
      <c r="AV135" s="13" t="s">
        <v>91</v>
      </c>
      <c r="AW135" s="13" t="s">
        <v>5</v>
      </c>
      <c r="AX135" s="13" t="s">
        <v>81</v>
      </c>
      <c r="AY135" s="266" t="s">
        <v>144</v>
      </c>
    </row>
    <row r="136" s="14" customFormat="1">
      <c r="A136" s="14"/>
      <c r="B136" s="267"/>
      <c r="C136" s="268"/>
      <c r="D136" s="257" t="s">
        <v>154</v>
      </c>
      <c r="E136" s="269" t="s">
        <v>1</v>
      </c>
      <c r="F136" s="270" t="s">
        <v>155</v>
      </c>
      <c r="G136" s="268"/>
      <c r="H136" s="271">
        <v>256</v>
      </c>
      <c r="I136" s="272"/>
      <c r="J136" s="272"/>
      <c r="K136" s="268"/>
      <c r="L136" s="268"/>
      <c r="M136" s="273"/>
      <c r="N136" s="274"/>
      <c r="O136" s="275"/>
      <c r="P136" s="275"/>
      <c r="Q136" s="275"/>
      <c r="R136" s="275"/>
      <c r="S136" s="275"/>
      <c r="T136" s="275"/>
      <c r="U136" s="275"/>
      <c r="V136" s="275"/>
      <c r="W136" s="275"/>
      <c r="X136" s="276"/>
      <c r="Y136" s="14"/>
      <c r="Z136" s="14"/>
      <c r="AA136" s="14"/>
      <c r="AB136" s="14"/>
      <c r="AC136" s="14"/>
      <c r="AD136" s="14"/>
      <c r="AE136" s="14"/>
      <c r="AT136" s="277" t="s">
        <v>154</v>
      </c>
      <c r="AU136" s="277" t="s">
        <v>91</v>
      </c>
      <c r="AV136" s="14" t="s">
        <v>152</v>
      </c>
      <c r="AW136" s="14" t="s">
        <v>5</v>
      </c>
      <c r="AX136" s="14" t="s">
        <v>89</v>
      </c>
      <c r="AY136" s="277" t="s">
        <v>144</v>
      </c>
    </row>
    <row r="137" s="2" customFormat="1" ht="21.75" customHeight="1">
      <c r="A137" s="37"/>
      <c r="B137" s="38"/>
      <c r="C137" s="241" t="s">
        <v>166</v>
      </c>
      <c r="D137" s="241" t="s">
        <v>147</v>
      </c>
      <c r="E137" s="242" t="s">
        <v>167</v>
      </c>
      <c r="F137" s="243" t="s">
        <v>168</v>
      </c>
      <c r="G137" s="244" t="s">
        <v>150</v>
      </c>
      <c r="H137" s="245">
        <v>2</v>
      </c>
      <c r="I137" s="246"/>
      <c r="J137" s="246"/>
      <c r="K137" s="247">
        <f>ROUND(P137*H137,2)</f>
        <v>0</v>
      </c>
      <c r="L137" s="243" t="s">
        <v>151</v>
      </c>
      <c r="M137" s="43"/>
      <c r="N137" s="248" t="s">
        <v>1</v>
      </c>
      <c r="O137" s="249" t="s">
        <v>44</v>
      </c>
      <c r="P137" s="250">
        <f>I137+J137</f>
        <v>0</v>
      </c>
      <c r="Q137" s="250">
        <f>ROUND(I137*H137,2)</f>
        <v>0</v>
      </c>
      <c r="R137" s="250">
        <f>ROUND(J137*H137,2)</f>
        <v>0</v>
      </c>
      <c r="S137" s="90"/>
      <c r="T137" s="251">
        <f>S137*H137</f>
        <v>0</v>
      </c>
      <c r="U137" s="251">
        <v>0</v>
      </c>
      <c r="V137" s="251">
        <f>U137*H137</f>
        <v>0</v>
      </c>
      <c r="W137" s="251">
        <v>0</v>
      </c>
      <c r="X137" s="252">
        <f>W137*H137</f>
        <v>0</v>
      </c>
      <c r="Y137" s="37"/>
      <c r="Z137" s="37"/>
      <c r="AA137" s="37"/>
      <c r="AB137" s="37"/>
      <c r="AC137" s="37"/>
      <c r="AD137" s="37"/>
      <c r="AE137" s="37"/>
      <c r="AR137" s="253" t="s">
        <v>152</v>
      </c>
      <c r="AT137" s="253" t="s">
        <v>147</v>
      </c>
      <c r="AU137" s="253" t="s">
        <v>91</v>
      </c>
      <c r="AY137" s="16" t="s">
        <v>144</v>
      </c>
      <c r="BE137" s="254">
        <f>IF(O137="základní",K137,0)</f>
        <v>0</v>
      </c>
      <c r="BF137" s="254">
        <f>IF(O137="snížená",K137,0)</f>
        <v>0</v>
      </c>
      <c r="BG137" s="254">
        <f>IF(O137="zákl. přenesená",K137,0)</f>
        <v>0</v>
      </c>
      <c r="BH137" s="254">
        <f>IF(O137="sníž. přenesená",K137,0)</f>
        <v>0</v>
      </c>
      <c r="BI137" s="254">
        <f>IF(O137="nulová",K137,0)</f>
        <v>0</v>
      </c>
      <c r="BJ137" s="16" t="s">
        <v>89</v>
      </c>
      <c r="BK137" s="254">
        <f>ROUND(P137*H137,2)</f>
        <v>0</v>
      </c>
      <c r="BL137" s="16" t="s">
        <v>152</v>
      </c>
      <c r="BM137" s="253" t="s">
        <v>188</v>
      </c>
    </row>
    <row r="138" s="13" customFormat="1">
      <c r="A138" s="13"/>
      <c r="B138" s="255"/>
      <c r="C138" s="256"/>
      <c r="D138" s="257" t="s">
        <v>154</v>
      </c>
      <c r="E138" s="258" t="s">
        <v>107</v>
      </c>
      <c r="F138" s="259" t="s">
        <v>91</v>
      </c>
      <c r="G138" s="256"/>
      <c r="H138" s="260">
        <v>2</v>
      </c>
      <c r="I138" s="261"/>
      <c r="J138" s="261"/>
      <c r="K138" s="256"/>
      <c r="L138" s="256"/>
      <c r="M138" s="262"/>
      <c r="N138" s="263"/>
      <c r="O138" s="264"/>
      <c r="P138" s="264"/>
      <c r="Q138" s="264"/>
      <c r="R138" s="264"/>
      <c r="S138" s="264"/>
      <c r="T138" s="264"/>
      <c r="U138" s="264"/>
      <c r="V138" s="264"/>
      <c r="W138" s="264"/>
      <c r="X138" s="265"/>
      <c r="Y138" s="13"/>
      <c r="Z138" s="13"/>
      <c r="AA138" s="13"/>
      <c r="AB138" s="13"/>
      <c r="AC138" s="13"/>
      <c r="AD138" s="13"/>
      <c r="AE138" s="13"/>
      <c r="AT138" s="266" t="s">
        <v>154</v>
      </c>
      <c r="AU138" s="266" t="s">
        <v>91</v>
      </c>
      <c r="AV138" s="13" t="s">
        <v>91</v>
      </c>
      <c r="AW138" s="13" t="s">
        <v>5</v>
      </c>
      <c r="AX138" s="13" t="s">
        <v>89</v>
      </c>
      <c r="AY138" s="266" t="s">
        <v>144</v>
      </c>
    </row>
    <row r="139" s="2" customFormat="1" ht="21.75" customHeight="1">
      <c r="A139" s="37"/>
      <c r="B139" s="38"/>
      <c r="C139" s="241" t="s">
        <v>152</v>
      </c>
      <c r="D139" s="241" t="s">
        <v>147</v>
      </c>
      <c r="E139" s="242" t="s">
        <v>170</v>
      </c>
      <c r="F139" s="243" t="s">
        <v>171</v>
      </c>
      <c r="G139" s="244" t="s">
        <v>150</v>
      </c>
      <c r="H139" s="245">
        <v>20</v>
      </c>
      <c r="I139" s="246"/>
      <c r="J139" s="246"/>
      <c r="K139" s="247">
        <f>ROUND(P139*H139,2)</f>
        <v>0</v>
      </c>
      <c r="L139" s="243" t="s">
        <v>151</v>
      </c>
      <c r="M139" s="43"/>
      <c r="N139" s="248" t="s">
        <v>1</v>
      </c>
      <c r="O139" s="249" t="s">
        <v>44</v>
      </c>
      <c r="P139" s="250">
        <f>I139+J139</f>
        <v>0</v>
      </c>
      <c r="Q139" s="250">
        <f>ROUND(I139*H139,2)</f>
        <v>0</v>
      </c>
      <c r="R139" s="250">
        <f>ROUND(J139*H139,2)</f>
        <v>0</v>
      </c>
      <c r="S139" s="90"/>
      <c r="T139" s="251">
        <f>S139*H139</f>
        <v>0</v>
      </c>
      <c r="U139" s="251">
        <v>0</v>
      </c>
      <c r="V139" s="251">
        <f>U139*H139</f>
        <v>0</v>
      </c>
      <c r="W139" s="251">
        <v>0</v>
      </c>
      <c r="X139" s="252">
        <f>W139*H139</f>
        <v>0</v>
      </c>
      <c r="Y139" s="37"/>
      <c r="Z139" s="37"/>
      <c r="AA139" s="37"/>
      <c r="AB139" s="37"/>
      <c r="AC139" s="37"/>
      <c r="AD139" s="37"/>
      <c r="AE139" s="37"/>
      <c r="AR139" s="253" t="s">
        <v>152</v>
      </c>
      <c r="AT139" s="253" t="s">
        <v>147</v>
      </c>
      <c r="AU139" s="253" t="s">
        <v>91</v>
      </c>
      <c r="AY139" s="16" t="s">
        <v>144</v>
      </c>
      <c r="BE139" s="254">
        <f>IF(O139="základní",K139,0)</f>
        <v>0</v>
      </c>
      <c r="BF139" s="254">
        <f>IF(O139="snížená",K139,0)</f>
        <v>0</v>
      </c>
      <c r="BG139" s="254">
        <f>IF(O139="zákl. přenesená",K139,0)</f>
        <v>0</v>
      </c>
      <c r="BH139" s="254">
        <f>IF(O139="sníž. přenesená",K139,0)</f>
        <v>0</v>
      </c>
      <c r="BI139" s="254">
        <f>IF(O139="nulová",K139,0)</f>
        <v>0</v>
      </c>
      <c r="BJ139" s="16" t="s">
        <v>89</v>
      </c>
      <c r="BK139" s="254">
        <f>ROUND(P139*H139,2)</f>
        <v>0</v>
      </c>
      <c r="BL139" s="16" t="s">
        <v>152</v>
      </c>
      <c r="BM139" s="253" t="s">
        <v>189</v>
      </c>
    </row>
    <row r="140" s="13" customFormat="1">
      <c r="A140" s="13"/>
      <c r="B140" s="255"/>
      <c r="C140" s="256"/>
      <c r="D140" s="257" t="s">
        <v>154</v>
      </c>
      <c r="E140" s="258" t="s">
        <v>1</v>
      </c>
      <c r="F140" s="259" t="s">
        <v>190</v>
      </c>
      <c r="G140" s="256"/>
      <c r="H140" s="260">
        <v>20</v>
      </c>
      <c r="I140" s="261"/>
      <c r="J140" s="261"/>
      <c r="K140" s="256"/>
      <c r="L140" s="256"/>
      <c r="M140" s="262"/>
      <c r="N140" s="278"/>
      <c r="O140" s="279"/>
      <c r="P140" s="279"/>
      <c r="Q140" s="279"/>
      <c r="R140" s="279"/>
      <c r="S140" s="279"/>
      <c r="T140" s="279"/>
      <c r="U140" s="279"/>
      <c r="V140" s="279"/>
      <c r="W140" s="279"/>
      <c r="X140" s="280"/>
      <c r="Y140" s="13"/>
      <c r="Z140" s="13"/>
      <c r="AA140" s="13"/>
      <c r="AB140" s="13"/>
      <c r="AC140" s="13"/>
      <c r="AD140" s="13"/>
      <c r="AE140" s="13"/>
      <c r="AT140" s="266" t="s">
        <v>154</v>
      </c>
      <c r="AU140" s="266" t="s">
        <v>91</v>
      </c>
      <c r="AV140" s="13" t="s">
        <v>91</v>
      </c>
      <c r="AW140" s="13" t="s">
        <v>5</v>
      </c>
      <c r="AX140" s="13" t="s">
        <v>89</v>
      </c>
      <c r="AY140" s="266" t="s">
        <v>144</v>
      </c>
    </row>
    <row r="141" s="2" customFormat="1" ht="6.96" customHeight="1">
      <c r="A141" s="37"/>
      <c r="B141" s="65"/>
      <c r="C141" s="66"/>
      <c r="D141" s="66"/>
      <c r="E141" s="66"/>
      <c r="F141" s="66"/>
      <c r="G141" s="66"/>
      <c r="H141" s="66"/>
      <c r="I141" s="185"/>
      <c r="J141" s="185"/>
      <c r="K141" s="66"/>
      <c r="L141" s="66"/>
      <c r="M141" s="43"/>
      <c r="N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</sheetData>
  <sheetProtection sheet="1" autoFilter="0" formatColumns="0" formatRows="0" objects="1" scenarios="1" spinCount="100000" saltValue="oion+cC48BvgDvMe25O4ePrrbPFCeAgos7o4w+eA0xnzvdKFcLZukGaZHUsctWHw3WsupVyxKcKd69ke4WpOow==" hashValue="a5otGC9JZnHrZwBYE0/yWq7suBW6DOy3ussnjLNLZguek1LlcZ+42/mmt9E8UVmnDdcGPmA3A8X8HTFYKyV2dg==" algorithmName="SHA-512" password="CC35"/>
  <autoFilter ref="C117:L140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6" customWidth="1"/>
    <col min="10" max="10" width="20.16016" style="136" customWidth="1"/>
    <col min="11" max="11" width="20.16016" style="1" customWidth="1"/>
    <col min="12" max="12" width="15.5" style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6"/>
      <c r="J2" s="13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97</v>
      </c>
      <c r="AZ2" s="137" t="s">
        <v>191</v>
      </c>
      <c r="BA2" s="137" t="s">
        <v>1</v>
      </c>
      <c r="BB2" s="137" t="s">
        <v>1</v>
      </c>
      <c r="BC2" s="137" t="s">
        <v>192</v>
      </c>
      <c r="BD2" s="137" t="s">
        <v>91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40"/>
      <c r="J3" s="140"/>
      <c r="K3" s="139"/>
      <c r="L3" s="139"/>
      <c r="M3" s="19"/>
      <c r="AT3" s="16" t="s">
        <v>91</v>
      </c>
      <c r="AZ3" s="137" t="s">
        <v>193</v>
      </c>
      <c r="BA3" s="137" t="s">
        <v>1</v>
      </c>
      <c r="BB3" s="137" t="s">
        <v>1</v>
      </c>
      <c r="BC3" s="137" t="s">
        <v>194</v>
      </c>
      <c r="BD3" s="137" t="s">
        <v>91</v>
      </c>
    </row>
    <row r="4" s="1" customFormat="1" ht="24.96" customHeight="1">
      <c r="B4" s="19"/>
      <c r="D4" s="141" t="s">
        <v>103</v>
      </c>
      <c r="I4" s="136"/>
      <c r="J4" s="136"/>
      <c r="M4" s="19"/>
      <c r="N4" s="142" t="s">
        <v>11</v>
      </c>
      <c r="AT4" s="16" t="s">
        <v>4</v>
      </c>
      <c r="AZ4" s="137" t="s">
        <v>195</v>
      </c>
      <c r="BA4" s="137" t="s">
        <v>1</v>
      </c>
      <c r="BB4" s="137" t="s">
        <v>1</v>
      </c>
      <c r="BC4" s="137" t="s">
        <v>196</v>
      </c>
      <c r="BD4" s="137" t="s">
        <v>91</v>
      </c>
    </row>
    <row r="5" s="1" customFormat="1" ht="6.96" customHeight="1">
      <c r="B5" s="19"/>
      <c r="I5" s="136"/>
      <c r="J5" s="136"/>
      <c r="M5" s="19"/>
      <c r="AZ5" s="137" t="s">
        <v>197</v>
      </c>
      <c r="BA5" s="137" t="s">
        <v>1</v>
      </c>
      <c r="BB5" s="137" t="s">
        <v>1</v>
      </c>
      <c r="BC5" s="137" t="s">
        <v>198</v>
      </c>
      <c r="BD5" s="137" t="s">
        <v>91</v>
      </c>
    </row>
    <row r="6" s="1" customFormat="1" ht="12" customHeight="1">
      <c r="B6" s="19"/>
      <c r="D6" s="143" t="s">
        <v>17</v>
      </c>
      <c r="I6" s="136"/>
      <c r="J6" s="136"/>
      <c r="M6" s="19"/>
      <c r="AZ6" s="137" t="s">
        <v>199</v>
      </c>
      <c r="BA6" s="137" t="s">
        <v>1</v>
      </c>
      <c r="BB6" s="137" t="s">
        <v>1</v>
      </c>
      <c r="BC6" s="137" t="s">
        <v>89</v>
      </c>
      <c r="BD6" s="137" t="s">
        <v>91</v>
      </c>
    </row>
    <row r="7" s="1" customFormat="1" ht="16.5" customHeight="1">
      <c r="B7" s="19"/>
      <c r="E7" s="144" t="str">
        <f>'Rekapitulace stavby'!K6</f>
        <v>Ostrov, bezpečné přecházení, Jáchymovská ulice - I. etapa</v>
      </c>
      <c r="F7" s="143"/>
      <c r="G7" s="143"/>
      <c r="H7" s="143"/>
      <c r="I7" s="136"/>
      <c r="J7" s="136"/>
      <c r="M7" s="19"/>
      <c r="AZ7" s="137" t="s">
        <v>200</v>
      </c>
      <c r="BA7" s="137" t="s">
        <v>1</v>
      </c>
      <c r="BB7" s="137" t="s">
        <v>1</v>
      </c>
      <c r="BC7" s="137" t="s">
        <v>201</v>
      </c>
      <c r="BD7" s="137" t="s">
        <v>91</v>
      </c>
    </row>
    <row r="8" s="2" customFormat="1" ht="12" customHeight="1">
      <c r="A8" s="37"/>
      <c r="B8" s="43"/>
      <c r="C8" s="37"/>
      <c r="D8" s="143" t="s">
        <v>108</v>
      </c>
      <c r="E8" s="37"/>
      <c r="F8" s="37"/>
      <c r="G8" s="37"/>
      <c r="H8" s="37"/>
      <c r="I8" s="145"/>
      <c r="J8" s="145"/>
      <c r="K8" s="37"/>
      <c r="L8" s="37"/>
      <c r="M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Z8" s="137" t="s">
        <v>202</v>
      </c>
      <c r="BA8" s="137" t="s">
        <v>1</v>
      </c>
      <c r="BB8" s="137" t="s">
        <v>1</v>
      </c>
      <c r="BC8" s="137" t="s">
        <v>203</v>
      </c>
      <c r="BD8" s="137" t="s">
        <v>91</v>
      </c>
    </row>
    <row r="9" s="2" customFormat="1" ht="16.5" customHeight="1">
      <c r="A9" s="37"/>
      <c r="B9" s="43"/>
      <c r="C9" s="37"/>
      <c r="D9" s="37"/>
      <c r="E9" s="146" t="s">
        <v>204</v>
      </c>
      <c r="F9" s="37"/>
      <c r="G9" s="37"/>
      <c r="H9" s="37"/>
      <c r="I9" s="145"/>
      <c r="J9" s="145"/>
      <c r="K9" s="37"/>
      <c r="L9" s="37"/>
      <c r="M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Z9" s="137" t="s">
        <v>205</v>
      </c>
      <c r="BA9" s="137" t="s">
        <v>1</v>
      </c>
      <c r="BB9" s="137" t="s">
        <v>1</v>
      </c>
      <c r="BC9" s="137" t="s">
        <v>206</v>
      </c>
      <c r="BD9" s="137" t="s">
        <v>91</v>
      </c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145"/>
      <c r="J10" s="145"/>
      <c r="K10" s="37"/>
      <c r="L10" s="37"/>
      <c r="M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Z10" s="137" t="s">
        <v>207</v>
      </c>
      <c r="BA10" s="137" t="s">
        <v>1</v>
      </c>
      <c r="BB10" s="137" t="s">
        <v>1</v>
      </c>
      <c r="BC10" s="137" t="s">
        <v>208</v>
      </c>
      <c r="BD10" s="137" t="s">
        <v>91</v>
      </c>
    </row>
    <row r="11" s="2" customFormat="1" ht="12" customHeight="1">
      <c r="A11" s="37"/>
      <c r="B11" s="43"/>
      <c r="C11" s="37"/>
      <c r="D11" s="143" t="s">
        <v>19</v>
      </c>
      <c r="E11" s="37"/>
      <c r="F11" s="147" t="s">
        <v>1</v>
      </c>
      <c r="G11" s="37"/>
      <c r="H11" s="37"/>
      <c r="I11" s="148" t="s">
        <v>20</v>
      </c>
      <c r="J11" s="149" t="s">
        <v>1</v>
      </c>
      <c r="K11" s="37"/>
      <c r="L11" s="37"/>
      <c r="M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Z11" s="137" t="s">
        <v>209</v>
      </c>
      <c r="BA11" s="137" t="s">
        <v>1</v>
      </c>
      <c r="BB11" s="137" t="s">
        <v>1</v>
      </c>
      <c r="BC11" s="137" t="s">
        <v>210</v>
      </c>
      <c r="BD11" s="137" t="s">
        <v>91</v>
      </c>
    </row>
    <row r="12" s="2" customFormat="1" ht="12" customHeight="1">
      <c r="A12" s="37"/>
      <c r="B12" s="43"/>
      <c r="C12" s="37"/>
      <c r="D12" s="143" t="s">
        <v>21</v>
      </c>
      <c r="E12" s="37"/>
      <c r="F12" s="147" t="s">
        <v>22</v>
      </c>
      <c r="G12" s="37"/>
      <c r="H12" s="37"/>
      <c r="I12" s="148" t="s">
        <v>23</v>
      </c>
      <c r="J12" s="150" t="str">
        <f>'Rekapitulace stavby'!AN8</f>
        <v>23. 2. 2020</v>
      </c>
      <c r="K12" s="37"/>
      <c r="L12" s="37"/>
      <c r="M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Z12" s="137" t="s">
        <v>211</v>
      </c>
      <c r="BA12" s="137" t="s">
        <v>1</v>
      </c>
      <c r="BB12" s="137" t="s">
        <v>1</v>
      </c>
      <c r="BC12" s="137" t="s">
        <v>212</v>
      </c>
      <c r="BD12" s="137" t="s">
        <v>91</v>
      </c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5"/>
      <c r="J13" s="145"/>
      <c r="K13" s="37"/>
      <c r="L13" s="37"/>
      <c r="M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Z13" s="137" t="s">
        <v>213</v>
      </c>
      <c r="BA13" s="137" t="s">
        <v>1</v>
      </c>
      <c r="BB13" s="137" t="s">
        <v>1</v>
      </c>
      <c r="BC13" s="137" t="s">
        <v>214</v>
      </c>
      <c r="BD13" s="137" t="s">
        <v>91</v>
      </c>
    </row>
    <row r="14" s="2" customFormat="1" ht="12" customHeight="1">
      <c r="A14" s="37"/>
      <c r="B14" s="43"/>
      <c r="C14" s="37"/>
      <c r="D14" s="143" t="s">
        <v>25</v>
      </c>
      <c r="E14" s="37"/>
      <c r="F14" s="37"/>
      <c r="G14" s="37"/>
      <c r="H14" s="37"/>
      <c r="I14" s="148" t="s">
        <v>26</v>
      </c>
      <c r="J14" s="149" t="s">
        <v>27</v>
      </c>
      <c r="K14" s="37"/>
      <c r="L14" s="37"/>
      <c r="M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Z14" s="137" t="s">
        <v>215</v>
      </c>
      <c r="BA14" s="137" t="s">
        <v>1</v>
      </c>
      <c r="BB14" s="137" t="s">
        <v>1</v>
      </c>
      <c r="BC14" s="137" t="s">
        <v>216</v>
      </c>
      <c r="BD14" s="137" t="s">
        <v>91</v>
      </c>
    </row>
    <row r="15" s="2" customFormat="1" ht="18" customHeight="1">
      <c r="A15" s="37"/>
      <c r="B15" s="43"/>
      <c r="C15" s="37"/>
      <c r="D15" s="37"/>
      <c r="E15" s="147" t="s">
        <v>28</v>
      </c>
      <c r="F15" s="37"/>
      <c r="G15" s="37"/>
      <c r="H15" s="37"/>
      <c r="I15" s="148" t="s">
        <v>29</v>
      </c>
      <c r="J15" s="149" t="s">
        <v>30</v>
      </c>
      <c r="K15" s="37"/>
      <c r="L15" s="37"/>
      <c r="M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Z15" s="137" t="s">
        <v>217</v>
      </c>
      <c r="BA15" s="137" t="s">
        <v>1</v>
      </c>
      <c r="BB15" s="137" t="s">
        <v>1</v>
      </c>
      <c r="BC15" s="137" t="s">
        <v>218</v>
      </c>
      <c r="BD15" s="137" t="s">
        <v>91</v>
      </c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145"/>
      <c r="J16" s="145"/>
      <c r="K16" s="37"/>
      <c r="L16" s="37"/>
      <c r="M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Z16" s="137" t="s">
        <v>219</v>
      </c>
      <c r="BA16" s="137" t="s">
        <v>1</v>
      </c>
      <c r="BB16" s="137" t="s">
        <v>1</v>
      </c>
      <c r="BC16" s="137" t="s">
        <v>220</v>
      </c>
      <c r="BD16" s="137" t="s">
        <v>91</v>
      </c>
    </row>
    <row r="17" s="2" customFormat="1" ht="12" customHeight="1">
      <c r="A17" s="37"/>
      <c r="B17" s="43"/>
      <c r="C17" s="37"/>
      <c r="D17" s="143" t="s">
        <v>31</v>
      </c>
      <c r="E17" s="37"/>
      <c r="F17" s="37"/>
      <c r="G17" s="37"/>
      <c r="H17" s="37"/>
      <c r="I17" s="148" t="s">
        <v>26</v>
      </c>
      <c r="J17" s="32" t="str">
        <f>'Rekapitulace stavby'!AN13</f>
        <v>Vyplň údaj</v>
      </c>
      <c r="K17" s="37"/>
      <c r="L17" s="37"/>
      <c r="M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Z17" s="137" t="s">
        <v>221</v>
      </c>
      <c r="BA17" s="137" t="s">
        <v>1</v>
      </c>
      <c r="BB17" s="137" t="s">
        <v>1</v>
      </c>
      <c r="BC17" s="137" t="s">
        <v>91</v>
      </c>
      <c r="BD17" s="137" t="s">
        <v>91</v>
      </c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7"/>
      <c r="G18" s="147"/>
      <c r="H18" s="147"/>
      <c r="I18" s="148" t="s">
        <v>29</v>
      </c>
      <c r="J18" s="32" t="str">
        <f>'Rekapitulace stavby'!AN14</f>
        <v>Vyplň údaj</v>
      </c>
      <c r="K18" s="37"/>
      <c r="L18" s="37"/>
      <c r="M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Z18" s="137" t="s">
        <v>222</v>
      </c>
      <c r="BA18" s="137" t="s">
        <v>1</v>
      </c>
      <c r="BB18" s="137" t="s">
        <v>1</v>
      </c>
      <c r="BC18" s="137" t="s">
        <v>223</v>
      </c>
      <c r="BD18" s="137" t="s">
        <v>91</v>
      </c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145"/>
      <c r="J19" s="145"/>
      <c r="K19" s="37"/>
      <c r="L19" s="37"/>
      <c r="M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Z19" s="137" t="s">
        <v>224</v>
      </c>
      <c r="BA19" s="137" t="s">
        <v>1</v>
      </c>
      <c r="BB19" s="137" t="s">
        <v>1</v>
      </c>
      <c r="BC19" s="137" t="s">
        <v>225</v>
      </c>
      <c r="BD19" s="137" t="s">
        <v>91</v>
      </c>
    </row>
    <row r="20" s="2" customFormat="1" ht="12" customHeight="1">
      <c r="A20" s="37"/>
      <c r="B20" s="43"/>
      <c r="C20" s="37"/>
      <c r="D20" s="143" t="s">
        <v>33</v>
      </c>
      <c r="E20" s="37"/>
      <c r="F20" s="37"/>
      <c r="G20" s="37"/>
      <c r="H20" s="37"/>
      <c r="I20" s="148" t="s">
        <v>26</v>
      </c>
      <c r="J20" s="149" t="s">
        <v>34</v>
      </c>
      <c r="K20" s="37"/>
      <c r="L20" s="37"/>
      <c r="M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Z20" s="137" t="s">
        <v>226</v>
      </c>
      <c r="BA20" s="137" t="s">
        <v>1</v>
      </c>
      <c r="BB20" s="137" t="s">
        <v>1</v>
      </c>
      <c r="BC20" s="137" t="s">
        <v>227</v>
      </c>
      <c r="BD20" s="137" t="s">
        <v>91</v>
      </c>
    </row>
    <row r="21" s="2" customFormat="1" ht="18" customHeight="1">
      <c r="A21" s="37"/>
      <c r="B21" s="43"/>
      <c r="C21" s="37"/>
      <c r="D21" s="37"/>
      <c r="E21" s="147" t="s">
        <v>35</v>
      </c>
      <c r="F21" s="37"/>
      <c r="G21" s="37"/>
      <c r="H21" s="37"/>
      <c r="I21" s="148" t="s">
        <v>29</v>
      </c>
      <c r="J21" s="149" t="s">
        <v>36</v>
      </c>
      <c r="K21" s="37"/>
      <c r="L21" s="37"/>
      <c r="M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Z21" s="137" t="s">
        <v>228</v>
      </c>
      <c r="BA21" s="137" t="s">
        <v>1</v>
      </c>
      <c r="BB21" s="137" t="s">
        <v>1</v>
      </c>
      <c r="BC21" s="137" t="s">
        <v>229</v>
      </c>
      <c r="BD21" s="137" t="s">
        <v>91</v>
      </c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145"/>
      <c r="J22" s="145"/>
      <c r="K22" s="37"/>
      <c r="L22" s="37"/>
      <c r="M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Z22" s="137" t="s">
        <v>230</v>
      </c>
      <c r="BA22" s="137" t="s">
        <v>1</v>
      </c>
      <c r="BB22" s="137" t="s">
        <v>1</v>
      </c>
      <c r="BC22" s="137" t="s">
        <v>231</v>
      </c>
      <c r="BD22" s="137" t="s">
        <v>91</v>
      </c>
    </row>
    <row r="23" s="2" customFormat="1" ht="12" customHeight="1">
      <c r="A23" s="37"/>
      <c r="B23" s="43"/>
      <c r="C23" s="37"/>
      <c r="D23" s="143" t="s">
        <v>37</v>
      </c>
      <c r="E23" s="37"/>
      <c r="F23" s="37"/>
      <c r="G23" s="37"/>
      <c r="H23" s="37"/>
      <c r="I23" s="148" t="s">
        <v>26</v>
      </c>
      <c r="J23" s="149" t="s">
        <v>34</v>
      </c>
      <c r="K23" s="37"/>
      <c r="L23" s="37"/>
      <c r="M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Z23" s="137" t="s">
        <v>232</v>
      </c>
      <c r="BA23" s="137" t="s">
        <v>1</v>
      </c>
      <c r="BB23" s="137" t="s">
        <v>1</v>
      </c>
      <c r="BC23" s="137" t="s">
        <v>233</v>
      </c>
      <c r="BD23" s="137" t="s">
        <v>91</v>
      </c>
    </row>
    <row r="24" s="2" customFormat="1" ht="18" customHeight="1">
      <c r="A24" s="37"/>
      <c r="B24" s="43"/>
      <c r="C24" s="37"/>
      <c r="D24" s="37"/>
      <c r="E24" s="147" t="s">
        <v>35</v>
      </c>
      <c r="F24" s="37"/>
      <c r="G24" s="37"/>
      <c r="H24" s="37"/>
      <c r="I24" s="148" t="s">
        <v>29</v>
      </c>
      <c r="J24" s="149" t="s">
        <v>36</v>
      </c>
      <c r="K24" s="37"/>
      <c r="L24" s="37"/>
      <c r="M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Z24" s="137" t="s">
        <v>234</v>
      </c>
      <c r="BA24" s="137" t="s">
        <v>1</v>
      </c>
      <c r="BB24" s="137" t="s">
        <v>1</v>
      </c>
      <c r="BC24" s="137" t="s">
        <v>235</v>
      </c>
      <c r="BD24" s="137" t="s">
        <v>91</v>
      </c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145"/>
      <c r="J25" s="145"/>
      <c r="K25" s="37"/>
      <c r="L25" s="37"/>
      <c r="M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Z25" s="137" t="s">
        <v>236</v>
      </c>
      <c r="BA25" s="137" t="s">
        <v>1</v>
      </c>
      <c r="BB25" s="137" t="s">
        <v>1</v>
      </c>
      <c r="BC25" s="137" t="s">
        <v>216</v>
      </c>
      <c r="BD25" s="137" t="s">
        <v>91</v>
      </c>
    </row>
    <row r="26" s="2" customFormat="1" ht="12" customHeight="1">
      <c r="A26" s="37"/>
      <c r="B26" s="43"/>
      <c r="C26" s="37"/>
      <c r="D26" s="143" t="s">
        <v>38</v>
      </c>
      <c r="E26" s="37"/>
      <c r="F26" s="37"/>
      <c r="G26" s="37"/>
      <c r="H26" s="37"/>
      <c r="I26" s="145"/>
      <c r="J26" s="145"/>
      <c r="K26" s="37"/>
      <c r="L26" s="37"/>
      <c r="M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Z26" s="137" t="s">
        <v>237</v>
      </c>
      <c r="BA26" s="137" t="s">
        <v>1</v>
      </c>
      <c r="BB26" s="137" t="s">
        <v>1</v>
      </c>
      <c r="BC26" s="137" t="s">
        <v>238</v>
      </c>
      <c r="BD26" s="137" t="s">
        <v>91</v>
      </c>
    </row>
    <row r="27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4"/>
      <c r="J27" s="154"/>
      <c r="K27" s="151"/>
      <c r="L27" s="151"/>
      <c r="M27" s="155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Z27" s="281" t="s">
        <v>239</v>
      </c>
      <c r="BA27" s="281" t="s">
        <v>1</v>
      </c>
      <c r="BB27" s="281" t="s">
        <v>1</v>
      </c>
      <c r="BC27" s="281" t="s">
        <v>198</v>
      </c>
      <c r="BD27" s="281" t="s">
        <v>91</v>
      </c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145"/>
      <c r="J28" s="145"/>
      <c r="K28" s="37"/>
      <c r="L28" s="37"/>
      <c r="M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Z28" s="137" t="s">
        <v>240</v>
      </c>
      <c r="BA28" s="137" t="s">
        <v>1</v>
      </c>
      <c r="BB28" s="137" t="s">
        <v>1</v>
      </c>
      <c r="BC28" s="137" t="s">
        <v>113</v>
      </c>
      <c r="BD28" s="137" t="s">
        <v>91</v>
      </c>
    </row>
    <row r="29" s="2" customFormat="1" ht="6.96" customHeight="1">
      <c r="A29" s="37"/>
      <c r="B29" s="43"/>
      <c r="C29" s="37"/>
      <c r="D29" s="156"/>
      <c r="E29" s="156"/>
      <c r="F29" s="156"/>
      <c r="G29" s="156"/>
      <c r="H29" s="156"/>
      <c r="I29" s="157"/>
      <c r="J29" s="157"/>
      <c r="K29" s="156"/>
      <c r="L29" s="156"/>
      <c r="M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Z29" s="137" t="s">
        <v>241</v>
      </c>
      <c r="BA29" s="137" t="s">
        <v>1</v>
      </c>
      <c r="BB29" s="137" t="s">
        <v>1</v>
      </c>
      <c r="BC29" s="137" t="s">
        <v>242</v>
      </c>
      <c r="BD29" s="137" t="s">
        <v>91</v>
      </c>
    </row>
    <row r="30" s="2" customFormat="1">
      <c r="A30" s="37"/>
      <c r="B30" s="43"/>
      <c r="C30" s="37"/>
      <c r="D30" s="37"/>
      <c r="E30" s="143" t="s">
        <v>114</v>
      </c>
      <c r="F30" s="37"/>
      <c r="G30" s="37"/>
      <c r="H30" s="37"/>
      <c r="I30" s="145"/>
      <c r="J30" s="145"/>
      <c r="K30" s="158">
        <f>I96</f>
        <v>0</v>
      </c>
      <c r="L30" s="37"/>
      <c r="M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Z30" s="137" t="s">
        <v>243</v>
      </c>
      <c r="BA30" s="137" t="s">
        <v>1</v>
      </c>
      <c r="BB30" s="137" t="s">
        <v>1</v>
      </c>
      <c r="BC30" s="137" t="s">
        <v>244</v>
      </c>
      <c r="BD30" s="137" t="s">
        <v>91</v>
      </c>
    </row>
    <row r="31" s="2" customFormat="1">
      <c r="A31" s="37"/>
      <c r="B31" s="43"/>
      <c r="C31" s="37"/>
      <c r="D31" s="37"/>
      <c r="E31" s="143" t="s">
        <v>115</v>
      </c>
      <c r="F31" s="37"/>
      <c r="G31" s="37"/>
      <c r="H31" s="37"/>
      <c r="I31" s="145"/>
      <c r="J31" s="145"/>
      <c r="K31" s="158">
        <f>J96</f>
        <v>0</v>
      </c>
      <c r="L31" s="37"/>
      <c r="M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Z31" s="137" t="s">
        <v>245</v>
      </c>
      <c r="BA31" s="137" t="s">
        <v>1</v>
      </c>
      <c r="BB31" s="137" t="s">
        <v>1</v>
      </c>
      <c r="BC31" s="137" t="s">
        <v>246</v>
      </c>
      <c r="BD31" s="137" t="s">
        <v>91</v>
      </c>
    </row>
    <row r="32" s="2" customFormat="1" ht="25.44" customHeight="1">
      <c r="A32" s="37"/>
      <c r="B32" s="43"/>
      <c r="C32" s="37"/>
      <c r="D32" s="159" t="s">
        <v>39</v>
      </c>
      <c r="E32" s="37"/>
      <c r="F32" s="37"/>
      <c r="G32" s="37"/>
      <c r="H32" s="37"/>
      <c r="I32" s="145"/>
      <c r="J32" s="145"/>
      <c r="K32" s="160">
        <f>ROUND(K127, 2)</f>
        <v>0</v>
      </c>
      <c r="L32" s="37"/>
      <c r="M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Z32" s="137" t="s">
        <v>247</v>
      </c>
      <c r="BA32" s="137" t="s">
        <v>1</v>
      </c>
      <c r="BB32" s="137" t="s">
        <v>1</v>
      </c>
      <c r="BC32" s="137" t="s">
        <v>248</v>
      </c>
      <c r="BD32" s="137" t="s">
        <v>91</v>
      </c>
    </row>
    <row r="33" s="2" customFormat="1" ht="6.96" customHeight="1">
      <c r="A33" s="37"/>
      <c r="B33" s="43"/>
      <c r="C33" s="37"/>
      <c r="D33" s="156"/>
      <c r="E33" s="156"/>
      <c r="F33" s="156"/>
      <c r="G33" s="156"/>
      <c r="H33" s="156"/>
      <c r="I33" s="157"/>
      <c r="J33" s="157"/>
      <c r="K33" s="156"/>
      <c r="L33" s="156"/>
      <c r="M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Z33" s="137" t="s">
        <v>249</v>
      </c>
      <c r="BA33" s="137" t="s">
        <v>1</v>
      </c>
      <c r="BB33" s="137" t="s">
        <v>1</v>
      </c>
      <c r="BC33" s="137" t="s">
        <v>250</v>
      </c>
      <c r="BD33" s="137" t="s">
        <v>91</v>
      </c>
    </row>
    <row r="34" s="2" customFormat="1" ht="14.4" customHeight="1">
      <c r="A34" s="37"/>
      <c r="B34" s="43"/>
      <c r="C34" s="37"/>
      <c r="D34" s="37"/>
      <c r="E34" s="37"/>
      <c r="F34" s="161" t="s">
        <v>41</v>
      </c>
      <c r="G34" s="37"/>
      <c r="H34" s="37"/>
      <c r="I34" s="162" t="s">
        <v>40</v>
      </c>
      <c r="J34" s="145"/>
      <c r="K34" s="161" t="s">
        <v>42</v>
      </c>
      <c r="L34" s="37"/>
      <c r="M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Z34" s="137" t="s">
        <v>251</v>
      </c>
      <c r="BA34" s="137" t="s">
        <v>1</v>
      </c>
      <c r="BB34" s="137" t="s">
        <v>1</v>
      </c>
      <c r="BC34" s="137" t="s">
        <v>252</v>
      </c>
      <c r="BD34" s="137" t="s">
        <v>91</v>
      </c>
    </row>
    <row r="35" s="2" customFormat="1" ht="14.4" customHeight="1">
      <c r="A35" s="37"/>
      <c r="B35" s="43"/>
      <c r="C35" s="37"/>
      <c r="D35" s="163" t="s">
        <v>43</v>
      </c>
      <c r="E35" s="143" t="s">
        <v>44</v>
      </c>
      <c r="F35" s="158">
        <f>ROUND((SUM(BE127:BE310)),  2)</f>
        <v>0</v>
      </c>
      <c r="G35" s="37"/>
      <c r="H35" s="37"/>
      <c r="I35" s="164">
        <v>0.20999999999999999</v>
      </c>
      <c r="J35" s="145"/>
      <c r="K35" s="158">
        <f>ROUND(((SUM(BE127:BE310))*I35),  2)</f>
        <v>0</v>
      </c>
      <c r="L35" s="37"/>
      <c r="M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Z35" s="137" t="s">
        <v>253</v>
      </c>
      <c r="BA35" s="137" t="s">
        <v>1</v>
      </c>
      <c r="BB35" s="137" t="s">
        <v>1</v>
      </c>
      <c r="BC35" s="137" t="s">
        <v>91</v>
      </c>
      <c r="BD35" s="137" t="s">
        <v>91</v>
      </c>
    </row>
    <row r="36" s="2" customFormat="1" ht="14.4" customHeight="1">
      <c r="A36" s="37"/>
      <c r="B36" s="43"/>
      <c r="C36" s="37"/>
      <c r="D36" s="37"/>
      <c r="E36" s="143" t="s">
        <v>45</v>
      </c>
      <c r="F36" s="158">
        <f>ROUND((SUM(BF127:BF310)),  2)</f>
        <v>0</v>
      </c>
      <c r="G36" s="37"/>
      <c r="H36" s="37"/>
      <c r="I36" s="164">
        <v>0.14999999999999999</v>
      </c>
      <c r="J36" s="145"/>
      <c r="K36" s="158">
        <f>ROUND(((SUM(BF127:BF310))*I36),  2)</f>
        <v>0</v>
      </c>
      <c r="L36" s="37"/>
      <c r="M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Z36" s="137" t="s">
        <v>254</v>
      </c>
      <c r="BA36" s="137" t="s">
        <v>1</v>
      </c>
      <c r="BB36" s="137" t="s">
        <v>1</v>
      </c>
      <c r="BC36" s="137" t="s">
        <v>255</v>
      </c>
      <c r="BD36" s="137" t="s">
        <v>91</v>
      </c>
    </row>
    <row r="37" hidden="1" s="2" customFormat="1" ht="14.4" customHeight="1">
      <c r="A37" s="37"/>
      <c r="B37" s="43"/>
      <c r="C37" s="37"/>
      <c r="D37" s="37"/>
      <c r="E37" s="143" t="s">
        <v>46</v>
      </c>
      <c r="F37" s="158">
        <f>ROUND((SUM(BG127:BG310)),  2)</f>
        <v>0</v>
      </c>
      <c r="G37" s="37"/>
      <c r="H37" s="37"/>
      <c r="I37" s="164">
        <v>0.20999999999999999</v>
      </c>
      <c r="J37" s="145"/>
      <c r="K37" s="158">
        <f>0</f>
        <v>0</v>
      </c>
      <c r="L37" s="37"/>
      <c r="M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Z37" s="137" t="s">
        <v>256</v>
      </c>
      <c r="BA37" s="137" t="s">
        <v>1</v>
      </c>
      <c r="BB37" s="137" t="s">
        <v>1</v>
      </c>
      <c r="BC37" s="137" t="s">
        <v>113</v>
      </c>
      <c r="BD37" s="137" t="s">
        <v>91</v>
      </c>
    </row>
    <row r="38" hidden="1" s="2" customFormat="1" ht="14.4" customHeight="1">
      <c r="A38" s="37"/>
      <c r="B38" s="43"/>
      <c r="C38" s="37"/>
      <c r="D38" s="37"/>
      <c r="E38" s="143" t="s">
        <v>47</v>
      </c>
      <c r="F38" s="158">
        <f>ROUND((SUM(BH127:BH310)),  2)</f>
        <v>0</v>
      </c>
      <c r="G38" s="37"/>
      <c r="H38" s="37"/>
      <c r="I38" s="164">
        <v>0.14999999999999999</v>
      </c>
      <c r="J38" s="145"/>
      <c r="K38" s="158">
        <f>0</f>
        <v>0</v>
      </c>
      <c r="L38" s="37"/>
      <c r="M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14.4" customHeight="1">
      <c r="A39" s="37"/>
      <c r="B39" s="43"/>
      <c r="C39" s="37"/>
      <c r="D39" s="37"/>
      <c r="E39" s="143" t="s">
        <v>48</v>
      </c>
      <c r="F39" s="158">
        <f>ROUND((SUM(BI127:BI310)),  2)</f>
        <v>0</v>
      </c>
      <c r="G39" s="37"/>
      <c r="H39" s="37"/>
      <c r="I39" s="164">
        <v>0</v>
      </c>
      <c r="J39" s="145"/>
      <c r="K39" s="158">
        <f>0</f>
        <v>0</v>
      </c>
      <c r="L39" s="37"/>
      <c r="M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6.96" customHeight="1">
      <c r="A40" s="37"/>
      <c r="B40" s="43"/>
      <c r="C40" s="37"/>
      <c r="D40" s="37"/>
      <c r="E40" s="37"/>
      <c r="F40" s="37"/>
      <c r="G40" s="37"/>
      <c r="H40" s="37"/>
      <c r="I40" s="145"/>
      <c r="J40" s="145"/>
      <c r="K40" s="37"/>
      <c r="L40" s="37"/>
      <c r="M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2" customFormat="1" ht="25.44" customHeight="1">
      <c r="A41" s="37"/>
      <c r="B41" s="43"/>
      <c r="C41" s="165"/>
      <c r="D41" s="166" t="s">
        <v>49</v>
      </c>
      <c r="E41" s="167"/>
      <c r="F41" s="167"/>
      <c r="G41" s="168" t="s">
        <v>50</v>
      </c>
      <c r="H41" s="169" t="s">
        <v>51</v>
      </c>
      <c r="I41" s="170"/>
      <c r="J41" s="170"/>
      <c r="K41" s="171">
        <f>SUM(K32:K39)</f>
        <v>0</v>
      </c>
      <c r="L41" s="172"/>
      <c r="M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45"/>
      <c r="J42" s="145"/>
      <c r="K42" s="37"/>
      <c r="L42" s="37"/>
      <c r="M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="1" customFormat="1" ht="14.4" customHeight="1">
      <c r="B43" s="19"/>
      <c r="I43" s="136"/>
      <c r="J43" s="136"/>
      <c r="M43" s="19"/>
    </row>
    <row r="44" s="1" customFormat="1" ht="14.4" customHeight="1">
      <c r="B44" s="19"/>
      <c r="I44" s="136"/>
      <c r="J44" s="136"/>
      <c r="M44" s="19"/>
    </row>
    <row r="45" s="1" customFormat="1" ht="14.4" customHeight="1">
      <c r="B45" s="19"/>
      <c r="I45" s="136"/>
      <c r="J45" s="136"/>
      <c r="M45" s="19"/>
    </row>
    <row r="46" s="1" customFormat="1" ht="14.4" customHeight="1">
      <c r="B46" s="19"/>
      <c r="I46" s="136"/>
      <c r="J46" s="136"/>
      <c r="M46" s="19"/>
    </row>
    <row r="47" s="1" customFormat="1" ht="14.4" customHeight="1">
      <c r="B47" s="19"/>
      <c r="I47" s="136"/>
      <c r="J47" s="136"/>
      <c r="M47" s="19"/>
    </row>
    <row r="48" s="1" customFormat="1" ht="14.4" customHeight="1">
      <c r="B48" s="19"/>
      <c r="I48" s="136"/>
      <c r="J48" s="136"/>
      <c r="M48" s="19"/>
    </row>
    <row r="49" s="1" customFormat="1" ht="14.4" customHeight="1">
      <c r="B49" s="19"/>
      <c r="I49" s="136"/>
      <c r="J49" s="136"/>
      <c r="M49" s="19"/>
    </row>
    <row r="50" s="2" customFormat="1" ht="14.4" customHeight="1">
      <c r="B50" s="62"/>
      <c r="D50" s="173" t="s">
        <v>52</v>
      </c>
      <c r="E50" s="174"/>
      <c r="F50" s="174"/>
      <c r="G50" s="173" t="s">
        <v>53</v>
      </c>
      <c r="H50" s="174"/>
      <c r="I50" s="175"/>
      <c r="J50" s="175"/>
      <c r="K50" s="174"/>
      <c r="L50" s="174"/>
      <c r="M50" s="62"/>
    </row>
    <row r="51">
      <c r="B51" s="19"/>
      <c r="M51" s="19"/>
    </row>
    <row r="52">
      <c r="B52" s="19"/>
      <c r="M52" s="19"/>
    </row>
    <row r="53">
      <c r="B53" s="19"/>
      <c r="M53" s="19"/>
    </row>
    <row r="54">
      <c r="B54" s="19"/>
      <c r="M54" s="19"/>
    </row>
    <row r="55">
      <c r="B55" s="19"/>
      <c r="M55" s="19"/>
    </row>
    <row r="56">
      <c r="B56" s="19"/>
      <c r="M56" s="19"/>
    </row>
    <row r="57">
      <c r="B57" s="19"/>
      <c r="M57" s="19"/>
    </row>
    <row r="58">
      <c r="B58" s="19"/>
      <c r="M58" s="19"/>
    </row>
    <row r="59">
      <c r="B59" s="19"/>
      <c r="M59" s="19"/>
    </row>
    <row r="60">
      <c r="B60" s="19"/>
      <c r="M60" s="19"/>
    </row>
    <row r="61" s="2" customFormat="1">
      <c r="A61" s="37"/>
      <c r="B61" s="43"/>
      <c r="C61" s="37"/>
      <c r="D61" s="176" t="s">
        <v>54</v>
      </c>
      <c r="E61" s="177"/>
      <c r="F61" s="178" t="s">
        <v>55</v>
      </c>
      <c r="G61" s="176" t="s">
        <v>54</v>
      </c>
      <c r="H61" s="177"/>
      <c r="I61" s="179"/>
      <c r="J61" s="180" t="s">
        <v>55</v>
      </c>
      <c r="K61" s="177"/>
      <c r="L61" s="177"/>
      <c r="M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M62" s="19"/>
    </row>
    <row r="63">
      <c r="B63" s="19"/>
      <c r="M63" s="19"/>
    </row>
    <row r="64">
      <c r="B64" s="19"/>
      <c r="M64" s="19"/>
    </row>
    <row r="65" s="2" customFormat="1">
      <c r="A65" s="37"/>
      <c r="B65" s="43"/>
      <c r="C65" s="37"/>
      <c r="D65" s="173" t="s">
        <v>56</v>
      </c>
      <c r="E65" s="181"/>
      <c r="F65" s="181"/>
      <c r="G65" s="173" t="s">
        <v>57</v>
      </c>
      <c r="H65" s="181"/>
      <c r="I65" s="182"/>
      <c r="J65" s="182"/>
      <c r="K65" s="181"/>
      <c r="L65" s="181"/>
      <c r="M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M66" s="19"/>
    </row>
    <row r="67">
      <c r="B67" s="19"/>
      <c r="M67" s="19"/>
    </row>
    <row r="68">
      <c r="B68" s="19"/>
      <c r="M68" s="19"/>
    </row>
    <row r="69">
      <c r="B69" s="19"/>
      <c r="M69" s="19"/>
    </row>
    <row r="70">
      <c r="B70" s="19"/>
      <c r="M70" s="19"/>
    </row>
    <row r="71">
      <c r="B71" s="19"/>
      <c r="M71" s="19"/>
    </row>
    <row r="72">
      <c r="B72" s="19"/>
      <c r="M72" s="19"/>
    </row>
    <row r="73">
      <c r="B73" s="19"/>
      <c r="M73" s="19"/>
    </row>
    <row r="74">
      <c r="B74" s="19"/>
      <c r="M74" s="19"/>
    </row>
    <row r="75">
      <c r="B75" s="19"/>
      <c r="M75" s="19"/>
    </row>
    <row r="76" s="2" customFormat="1">
      <c r="A76" s="37"/>
      <c r="B76" s="43"/>
      <c r="C76" s="37"/>
      <c r="D76" s="176" t="s">
        <v>54</v>
      </c>
      <c r="E76" s="177"/>
      <c r="F76" s="178" t="s">
        <v>55</v>
      </c>
      <c r="G76" s="176" t="s">
        <v>54</v>
      </c>
      <c r="H76" s="177"/>
      <c r="I76" s="179"/>
      <c r="J76" s="180" t="s">
        <v>55</v>
      </c>
      <c r="K76" s="177"/>
      <c r="L76" s="177"/>
      <c r="M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3"/>
      <c r="C77" s="184"/>
      <c r="D77" s="184"/>
      <c r="E77" s="184"/>
      <c r="F77" s="184"/>
      <c r="G77" s="184"/>
      <c r="H77" s="184"/>
      <c r="I77" s="185"/>
      <c r="J77" s="185"/>
      <c r="K77" s="184"/>
      <c r="L77" s="184"/>
      <c r="M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86"/>
      <c r="C81" s="187"/>
      <c r="D81" s="187"/>
      <c r="E81" s="187"/>
      <c r="F81" s="187"/>
      <c r="G81" s="187"/>
      <c r="H81" s="187"/>
      <c r="I81" s="188"/>
      <c r="J81" s="188"/>
      <c r="K81" s="187"/>
      <c r="L81" s="187"/>
      <c r="M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116</v>
      </c>
      <c r="D82" s="39"/>
      <c r="E82" s="39"/>
      <c r="F82" s="39"/>
      <c r="G82" s="39"/>
      <c r="H82" s="39"/>
      <c r="I82" s="145"/>
      <c r="J82" s="145"/>
      <c r="K82" s="39"/>
      <c r="L82" s="39"/>
      <c r="M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145"/>
      <c r="J83" s="145"/>
      <c r="K83" s="39"/>
      <c r="L83" s="39"/>
      <c r="M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145"/>
      <c r="J84" s="145"/>
      <c r="K84" s="39"/>
      <c r="L84" s="39"/>
      <c r="M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89" t="str">
        <f>E7</f>
        <v>Ostrov, bezpečné přecházení, Jáchymovská ulice - I. etapa</v>
      </c>
      <c r="F85" s="31"/>
      <c r="G85" s="31"/>
      <c r="H85" s="31"/>
      <c r="I85" s="145"/>
      <c r="J85" s="145"/>
      <c r="K85" s="39"/>
      <c r="L85" s="39"/>
      <c r="M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108</v>
      </c>
      <c r="D86" s="39"/>
      <c r="E86" s="39"/>
      <c r="F86" s="39"/>
      <c r="G86" s="39"/>
      <c r="H86" s="39"/>
      <c r="I86" s="145"/>
      <c r="J86" s="145"/>
      <c r="K86" s="39"/>
      <c r="L86" s="39"/>
      <c r="M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SO101 - Přechod u ulice Na Máchadle</v>
      </c>
      <c r="F87" s="39"/>
      <c r="G87" s="39"/>
      <c r="H87" s="39"/>
      <c r="I87" s="145"/>
      <c r="J87" s="145"/>
      <c r="K87" s="39"/>
      <c r="L87" s="39"/>
      <c r="M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145"/>
      <c r="J88" s="145"/>
      <c r="K88" s="39"/>
      <c r="L88" s="39"/>
      <c r="M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21</v>
      </c>
      <c r="D89" s="39"/>
      <c r="E89" s="39"/>
      <c r="F89" s="26" t="str">
        <f>F12</f>
        <v>Ostrov</v>
      </c>
      <c r="G89" s="39"/>
      <c r="H89" s="39"/>
      <c r="I89" s="148" t="s">
        <v>23</v>
      </c>
      <c r="J89" s="150" t="str">
        <f>IF(J12="","",J12)</f>
        <v>23. 2. 2020</v>
      </c>
      <c r="K89" s="39"/>
      <c r="L89" s="39"/>
      <c r="M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145"/>
      <c r="J90" s="145"/>
      <c r="K90" s="39"/>
      <c r="L90" s="39"/>
      <c r="M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25</v>
      </c>
      <c r="D91" s="39"/>
      <c r="E91" s="39"/>
      <c r="F91" s="26" t="str">
        <f>E15</f>
        <v>Město Ostrov</v>
      </c>
      <c r="G91" s="39"/>
      <c r="H91" s="39"/>
      <c r="I91" s="148" t="s">
        <v>33</v>
      </c>
      <c r="J91" s="190" t="str">
        <f>E21</f>
        <v>Ing. Igor Hrazdil</v>
      </c>
      <c r="K91" s="39"/>
      <c r="L91" s="39"/>
      <c r="M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31</v>
      </c>
      <c r="D92" s="39"/>
      <c r="E92" s="39"/>
      <c r="F92" s="26" t="str">
        <f>IF(E18="","",E18)</f>
        <v>Vyplň údaj</v>
      </c>
      <c r="G92" s="39"/>
      <c r="H92" s="39"/>
      <c r="I92" s="148" t="s">
        <v>37</v>
      </c>
      <c r="J92" s="190" t="str">
        <f>E24</f>
        <v>Ing. Igor Hrazdil</v>
      </c>
      <c r="K92" s="39"/>
      <c r="L92" s="39"/>
      <c r="M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145"/>
      <c r="J93" s="145"/>
      <c r="K93" s="39"/>
      <c r="L93" s="39"/>
      <c r="M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91" t="s">
        <v>117</v>
      </c>
      <c r="D94" s="192"/>
      <c r="E94" s="192"/>
      <c r="F94" s="192"/>
      <c r="G94" s="192"/>
      <c r="H94" s="192"/>
      <c r="I94" s="193" t="s">
        <v>118</v>
      </c>
      <c r="J94" s="193" t="s">
        <v>119</v>
      </c>
      <c r="K94" s="194" t="s">
        <v>120</v>
      </c>
      <c r="L94" s="192"/>
      <c r="M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145"/>
      <c r="J95" s="145"/>
      <c r="K95" s="39"/>
      <c r="L95" s="39"/>
      <c r="M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95" t="s">
        <v>121</v>
      </c>
      <c r="D96" s="39"/>
      <c r="E96" s="39"/>
      <c r="F96" s="39"/>
      <c r="G96" s="39"/>
      <c r="H96" s="39"/>
      <c r="I96" s="196">
        <f>Q127</f>
        <v>0</v>
      </c>
      <c r="J96" s="196">
        <f>R127</f>
        <v>0</v>
      </c>
      <c r="K96" s="109">
        <f>K127</f>
        <v>0</v>
      </c>
      <c r="L96" s="39"/>
      <c r="M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122</v>
      </c>
    </row>
    <row r="97" s="9" customFormat="1" ht="24.96" customHeight="1">
      <c r="A97" s="9"/>
      <c r="B97" s="197"/>
      <c r="C97" s="198"/>
      <c r="D97" s="199" t="s">
        <v>123</v>
      </c>
      <c r="E97" s="200"/>
      <c r="F97" s="200"/>
      <c r="G97" s="200"/>
      <c r="H97" s="200"/>
      <c r="I97" s="201">
        <f>Q128</f>
        <v>0</v>
      </c>
      <c r="J97" s="201">
        <f>R128</f>
        <v>0</v>
      </c>
      <c r="K97" s="202">
        <f>K128</f>
        <v>0</v>
      </c>
      <c r="L97" s="198"/>
      <c r="M97" s="20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4"/>
      <c r="C98" s="205"/>
      <c r="D98" s="206" t="s">
        <v>257</v>
      </c>
      <c r="E98" s="207"/>
      <c r="F98" s="207"/>
      <c r="G98" s="207"/>
      <c r="H98" s="207"/>
      <c r="I98" s="208">
        <f>Q129</f>
        <v>0</v>
      </c>
      <c r="J98" s="208">
        <f>R129</f>
        <v>0</v>
      </c>
      <c r="K98" s="209">
        <f>K129</f>
        <v>0</v>
      </c>
      <c r="L98" s="205"/>
      <c r="M98" s="2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4"/>
      <c r="C99" s="205"/>
      <c r="D99" s="206" t="s">
        <v>258</v>
      </c>
      <c r="E99" s="207"/>
      <c r="F99" s="207"/>
      <c r="G99" s="207"/>
      <c r="H99" s="207"/>
      <c r="I99" s="208">
        <f>Q152</f>
        <v>0</v>
      </c>
      <c r="J99" s="208">
        <f>R152</f>
        <v>0</v>
      </c>
      <c r="K99" s="209">
        <f>K152</f>
        <v>0</v>
      </c>
      <c r="L99" s="205"/>
      <c r="M99" s="2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4"/>
      <c r="C100" s="205"/>
      <c r="D100" s="206" t="s">
        <v>124</v>
      </c>
      <c r="E100" s="207"/>
      <c r="F100" s="207"/>
      <c r="G100" s="207"/>
      <c r="H100" s="207"/>
      <c r="I100" s="208">
        <f>Q188</f>
        <v>0</v>
      </c>
      <c r="J100" s="208">
        <f>R188</f>
        <v>0</v>
      </c>
      <c r="K100" s="209">
        <f>K188</f>
        <v>0</v>
      </c>
      <c r="L100" s="205"/>
      <c r="M100" s="2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4"/>
      <c r="C101" s="205"/>
      <c r="D101" s="206" t="s">
        <v>259</v>
      </c>
      <c r="E101" s="207"/>
      <c r="F101" s="207"/>
      <c r="G101" s="207"/>
      <c r="H101" s="207"/>
      <c r="I101" s="208">
        <f>Q236</f>
        <v>0</v>
      </c>
      <c r="J101" s="208">
        <f>R236</f>
        <v>0</v>
      </c>
      <c r="K101" s="209">
        <f>K236</f>
        <v>0</v>
      </c>
      <c r="L101" s="205"/>
      <c r="M101" s="2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4"/>
      <c r="C102" s="205"/>
      <c r="D102" s="206" t="s">
        <v>260</v>
      </c>
      <c r="E102" s="207"/>
      <c r="F102" s="207"/>
      <c r="G102" s="207"/>
      <c r="H102" s="207"/>
      <c r="I102" s="208">
        <f>Q250</f>
        <v>0</v>
      </c>
      <c r="J102" s="208">
        <f>R250</f>
        <v>0</v>
      </c>
      <c r="K102" s="209">
        <f>K250</f>
        <v>0</v>
      </c>
      <c r="L102" s="205"/>
      <c r="M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97"/>
      <c r="C103" s="198"/>
      <c r="D103" s="199" t="s">
        <v>261</v>
      </c>
      <c r="E103" s="200"/>
      <c r="F103" s="200"/>
      <c r="G103" s="200"/>
      <c r="H103" s="200"/>
      <c r="I103" s="201">
        <f>Q252</f>
        <v>0</v>
      </c>
      <c r="J103" s="201">
        <f>R252</f>
        <v>0</v>
      </c>
      <c r="K103" s="202">
        <f>K252</f>
        <v>0</v>
      </c>
      <c r="L103" s="198"/>
      <c r="M103" s="20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204"/>
      <c r="C104" s="205"/>
      <c r="D104" s="206" t="s">
        <v>262</v>
      </c>
      <c r="E104" s="207"/>
      <c r="F104" s="207"/>
      <c r="G104" s="207"/>
      <c r="H104" s="207"/>
      <c r="I104" s="208">
        <f>Q253</f>
        <v>0</v>
      </c>
      <c r="J104" s="208">
        <f>R253</f>
        <v>0</v>
      </c>
      <c r="K104" s="209">
        <f>K253</f>
        <v>0</v>
      </c>
      <c r="L104" s="205"/>
      <c r="M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97"/>
      <c r="C105" s="198"/>
      <c r="D105" s="199" t="s">
        <v>263</v>
      </c>
      <c r="E105" s="200"/>
      <c r="F105" s="200"/>
      <c r="G105" s="200"/>
      <c r="H105" s="200"/>
      <c r="I105" s="201">
        <f>Q267</f>
        <v>0</v>
      </c>
      <c r="J105" s="201">
        <f>R267</f>
        <v>0</v>
      </c>
      <c r="K105" s="202">
        <f>K267</f>
        <v>0</v>
      </c>
      <c r="L105" s="198"/>
      <c r="M105" s="20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204"/>
      <c r="C106" s="205"/>
      <c r="D106" s="206" t="s">
        <v>264</v>
      </c>
      <c r="E106" s="207"/>
      <c r="F106" s="207"/>
      <c r="G106" s="207"/>
      <c r="H106" s="207"/>
      <c r="I106" s="208">
        <f>Q268</f>
        <v>0</v>
      </c>
      <c r="J106" s="208">
        <f>R268</f>
        <v>0</v>
      </c>
      <c r="K106" s="209">
        <f>K268</f>
        <v>0</v>
      </c>
      <c r="L106" s="205"/>
      <c r="M106" s="2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04"/>
      <c r="C107" s="205"/>
      <c r="D107" s="206" t="s">
        <v>265</v>
      </c>
      <c r="E107" s="207"/>
      <c r="F107" s="207"/>
      <c r="G107" s="207"/>
      <c r="H107" s="207"/>
      <c r="I107" s="208">
        <f>Q286</f>
        <v>0</v>
      </c>
      <c r="J107" s="208">
        <f>R286</f>
        <v>0</v>
      </c>
      <c r="K107" s="209">
        <f>K286</f>
        <v>0</v>
      </c>
      <c r="L107" s="205"/>
      <c r="M107" s="2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7"/>
      <c r="B108" s="38"/>
      <c r="C108" s="39"/>
      <c r="D108" s="39"/>
      <c r="E108" s="39"/>
      <c r="F108" s="39"/>
      <c r="G108" s="39"/>
      <c r="H108" s="39"/>
      <c r="I108" s="145"/>
      <c r="J108" s="145"/>
      <c r="K108" s="39"/>
      <c r="L108" s="39"/>
      <c r="M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6.96" customHeight="1">
      <c r="A109" s="37"/>
      <c r="B109" s="65"/>
      <c r="C109" s="66"/>
      <c r="D109" s="66"/>
      <c r="E109" s="66"/>
      <c r="F109" s="66"/>
      <c r="G109" s="66"/>
      <c r="H109" s="66"/>
      <c r="I109" s="185"/>
      <c r="J109" s="185"/>
      <c r="K109" s="66"/>
      <c r="L109" s="66"/>
      <c r="M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3" s="2" customFormat="1" ht="6.96" customHeight="1">
      <c r="A113" s="37"/>
      <c r="B113" s="67"/>
      <c r="C113" s="68"/>
      <c r="D113" s="68"/>
      <c r="E113" s="68"/>
      <c r="F113" s="68"/>
      <c r="G113" s="68"/>
      <c r="H113" s="68"/>
      <c r="I113" s="188"/>
      <c r="J113" s="188"/>
      <c r="K113" s="68"/>
      <c r="L113" s="68"/>
      <c r="M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24.96" customHeight="1">
      <c r="A114" s="37"/>
      <c r="B114" s="38"/>
      <c r="C114" s="22" t="s">
        <v>125</v>
      </c>
      <c r="D114" s="39"/>
      <c r="E114" s="39"/>
      <c r="F114" s="39"/>
      <c r="G114" s="39"/>
      <c r="H114" s="39"/>
      <c r="I114" s="145"/>
      <c r="J114" s="145"/>
      <c r="K114" s="39"/>
      <c r="L114" s="39"/>
      <c r="M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6.96" customHeight="1">
      <c r="A115" s="37"/>
      <c r="B115" s="38"/>
      <c r="C115" s="39"/>
      <c r="D115" s="39"/>
      <c r="E115" s="39"/>
      <c r="F115" s="39"/>
      <c r="G115" s="39"/>
      <c r="H115" s="39"/>
      <c r="I115" s="145"/>
      <c r="J115" s="145"/>
      <c r="K115" s="39"/>
      <c r="L115" s="39"/>
      <c r="M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2" customHeight="1">
      <c r="A116" s="37"/>
      <c r="B116" s="38"/>
      <c r="C116" s="31" t="s">
        <v>17</v>
      </c>
      <c r="D116" s="39"/>
      <c r="E116" s="39"/>
      <c r="F116" s="39"/>
      <c r="G116" s="39"/>
      <c r="H116" s="39"/>
      <c r="I116" s="145"/>
      <c r="J116" s="145"/>
      <c r="K116" s="39"/>
      <c r="L116" s="39"/>
      <c r="M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6.5" customHeight="1">
      <c r="A117" s="37"/>
      <c r="B117" s="38"/>
      <c r="C117" s="39"/>
      <c r="D117" s="39"/>
      <c r="E117" s="189" t="str">
        <f>E7</f>
        <v>Ostrov, bezpečné přecházení, Jáchymovská ulice - I. etapa</v>
      </c>
      <c r="F117" s="31"/>
      <c r="G117" s="31"/>
      <c r="H117" s="31"/>
      <c r="I117" s="145"/>
      <c r="J117" s="145"/>
      <c r="K117" s="39"/>
      <c r="L117" s="39"/>
      <c r="M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2" customHeight="1">
      <c r="A118" s="37"/>
      <c r="B118" s="38"/>
      <c r="C118" s="31" t="s">
        <v>108</v>
      </c>
      <c r="D118" s="39"/>
      <c r="E118" s="39"/>
      <c r="F118" s="39"/>
      <c r="G118" s="39"/>
      <c r="H118" s="39"/>
      <c r="I118" s="145"/>
      <c r="J118" s="145"/>
      <c r="K118" s="39"/>
      <c r="L118" s="39"/>
      <c r="M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6.5" customHeight="1">
      <c r="A119" s="37"/>
      <c r="B119" s="38"/>
      <c r="C119" s="39"/>
      <c r="D119" s="39"/>
      <c r="E119" s="75" t="str">
        <f>E9</f>
        <v>SO101 - Přechod u ulice Na Máchadle</v>
      </c>
      <c r="F119" s="39"/>
      <c r="G119" s="39"/>
      <c r="H119" s="39"/>
      <c r="I119" s="145"/>
      <c r="J119" s="145"/>
      <c r="K119" s="39"/>
      <c r="L119" s="39"/>
      <c r="M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6.96" customHeight="1">
      <c r="A120" s="37"/>
      <c r="B120" s="38"/>
      <c r="C120" s="39"/>
      <c r="D120" s="39"/>
      <c r="E120" s="39"/>
      <c r="F120" s="39"/>
      <c r="G120" s="39"/>
      <c r="H120" s="39"/>
      <c r="I120" s="145"/>
      <c r="J120" s="145"/>
      <c r="K120" s="39"/>
      <c r="L120" s="39"/>
      <c r="M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2" customHeight="1">
      <c r="A121" s="37"/>
      <c r="B121" s="38"/>
      <c r="C121" s="31" t="s">
        <v>21</v>
      </c>
      <c r="D121" s="39"/>
      <c r="E121" s="39"/>
      <c r="F121" s="26" t="str">
        <f>F12</f>
        <v>Ostrov</v>
      </c>
      <c r="G121" s="39"/>
      <c r="H121" s="39"/>
      <c r="I121" s="148" t="s">
        <v>23</v>
      </c>
      <c r="J121" s="150" t="str">
        <f>IF(J12="","",J12)</f>
        <v>23. 2. 2020</v>
      </c>
      <c r="K121" s="39"/>
      <c r="L121" s="39"/>
      <c r="M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6.96" customHeight="1">
      <c r="A122" s="37"/>
      <c r="B122" s="38"/>
      <c r="C122" s="39"/>
      <c r="D122" s="39"/>
      <c r="E122" s="39"/>
      <c r="F122" s="39"/>
      <c r="G122" s="39"/>
      <c r="H122" s="39"/>
      <c r="I122" s="145"/>
      <c r="J122" s="145"/>
      <c r="K122" s="39"/>
      <c r="L122" s="39"/>
      <c r="M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5.15" customHeight="1">
      <c r="A123" s="37"/>
      <c r="B123" s="38"/>
      <c r="C123" s="31" t="s">
        <v>25</v>
      </c>
      <c r="D123" s="39"/>
      <c r="E123" s="39"/>
      <c r="F123" s="26" t="str">
        <f>E15</f>
        <v>Město Ostrov</v>
      </c>
      <c r="G123" s="39"/>
      <c r="H123" s="39"/>
      <c r="I123" s="148" t="s">
        <v>33</v>
      </c>
      <c r="J123" s="190" t="str">
        <f>E21</f>
        <v>Ing. Igor Hrazdil</v>
      </c>
      <c r="K123" s="39"/>
      <c r="L123" s="39"/>
      <c r="M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5.15" customHeight="1">
      <c r="A124" s="37"/>
      <c r="B124" s="38"/>
      <c r="C124" s="31" t="s">
        <v>31</v>
      </c>
      <c r="D124" s="39"/>
      <c r="E124" s="39"/>
      <c r="F124" s="26" t="str">
        <f>IF(E18="","",E18)</f>
        <v>Vyplň údaj</v>
      </c>
      <c r="G124" s="39"/>
      <c r="H124" s="39"/>
      <c r="I124" s="148" t="s">
        <v>37</v>
      </c>
      <c r="J124" s="190" t="str">
        <f>E24</f>
        <v>Ing. Igor Hrazdil</v>
      </c>
      <c r="K124" s="39"/>
      <c r="L124" s="39"/>
      <c r="M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10.32" customHeight="1">
      <c r="A125" s="37"/>
      <c r="B125" s="38"/>
      <c r="C125" s="39"/>
      <c r="D125" s="39"/>
      <c r="E125" s="39"/>
      <c r="F125" s="39"/>
      <c r="G125" s="39"/>
      <c r="H125" s="39"/>
      <c r="I125" s="145"/>
      <c r="J125" s="145"/>
      <c r="K125" s="39"/>
      <c r="L125" s="39"/>
      <c r="M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11" customFormat="1" ht="29.28" customHeight="1">
      <c r="A126" s="211"/>
      <c r="B126" s="212"/>
      <c r="C126" s="213" t="s">
        <v>126</v>
      </c>
      <c r="D126" s="214" t="s">
        <v>64</v>
      </c>
      <c r="E126" s="214" t="s">
        <v>60</v>
      </c>
      <c r="F126" s="214" t="s">
        <v>61</v>
      </c>
      <c r="G126" s="214" t="s">
        <v>127</v>
      </c>
      <c r="H126" s="214" t="s">
        <v>128</v>
      </c>
      <c r="I126" s="215" t="s">
        <v>129</v>
      </c>
      <c r="J126" s="215" t="s">
        <v>130</v>
      </c>
      <c r="K126" s="214" t="s">
        <v>120</v>
      </c>
      <c r="L126" s="216" t="s">
        <v>131</v>
      </c>
      <c r="M126" s="217"/>
      <c r="N126" s="99" t="s">
        <v>1</v>
      </c>
      <c r="O126" s="100" t="s">
        <v>43</v>
      </c>
      <c r="P126" s="100" t="s">
        <v>132</v>
      </c>
      <c r="Q126" s="100" t="s">
        <v>133</v>
      </c>
      <c r="R126" s="100" t="s">
        <v>134</v>
      </c>
      <c r="S126" s="100" t="s">
        <v>135</v>
      </c>
      <c r="T126" s="100" t="s">
        <v>136</v>
      </c>
      <c r="U126" s="100" t="s">
        <v>137</v>
      </c>
      <c r="V126" s="100" t="s">
        <v>138</v>
      </c>
      <c r="W126" s="100" t="s">
        <v>139</v>
      </c>
      <c r="X126" s="101" t="s">
        <v>140</v>
      </c>
      <c r="Y126" s="211"/>
      <c r="Z126" s="211"/>
      <c r="AA126" s="211"/>
      <c r="AB126" s="211"/>
      <c r="AC126" s="211"/>
      <c r="AD126" s="211"/>
      <c r="AE126" s="211"/>
    </row>
    <row r="127" s="2" customFormat="1" ht="22.8" customHeight="1">
      <c r="A127" s="37"/>
      <c r="B127" s="38"/>
      <c r="C127" s="106" t="s">
        <v>141</v>
      </c>
      <c r="D127" s="39"/>
      <c r="E127" s="39"/>
      <c r="F127" s="39"/>
      <c r="G127" s="39"/>
      <c r="H127" s="39"/>
      <c r="I127" s="145"/>
      <c r="J127" s="145"/>
      <c r="K127" s="218">
        <f>BK127</f>
        <v>0</v>
      </c>
      <c r="L127" s="39"/>
      <c r="M127" s="43"/>
      <c r="N127" s="102"/>
      <c r="O127" s="219"/>
      <c r="P127" s="103"/>
      <c r="Q127" s="220">
        <f>Q128+Q252+Q267</f>
        <v>0</v>
      </c>
      <c r="R127" s="220">
        <f>R128+R252+R267</f>
        <v>0</v>
      </c>
      <c r="S127" s="103"/>
      <c r="T127" s="221">
        <f>T128+T252+T267</f>
        <v>0</v>
      </c>
      <c r="U127" s="103"/>
      <c r="V127" s="221">
        <f>V128+V252+V267</f>
        <v>45.715079039999999</v>
      </c>
      <c r="W127" s="103"/>
      <c r="X127" s="222">
        <f>X128+X252+X267</f>
        <v>83.127820000000014</v>
      </c>
      <c r="Y127" s="37"/>
      <c r="Z127" s="37"/>
      <c r="AA127" s="37"/>
      <c r="AB127" s="37"/>
      <c r="AC127" s="37"/>
      <c r="AD127" s="37"/>
      <c r="AE127" s="37"/>
      <c r="AT127" s="16" t="s">
        <v>80</v>
      </c>
      <c r="AU127" s="16" t="s">
        <v>122</v>
      </c>
      <c r="BK127" s="223">
        <f>BK128+BK252+BK267</f>
        <v>0</v>
      </c>
    </row>
    <row r="128" s="12" customFormat="1" ht="25.92" customHeight="1">
      <c r="A128" s="12"/>
      <c r="B128" s="224"/>
      <c r="C128" s="225"/>
      <c r="D128" s="226" t="s">
        <v>80</v>
      </c>
      <c r="E128" s="227" t="s">
        <v>142</v>
      </c>
      <c r="F128" s="227" t="s">
        <v>143</v>
      </c>
      <c r="G128" s="225"/>
      <c r="H128" s="225"/>
      <c r="I128" s="228"/>
      <c r="J128" s="228"/>
      <c r="K128" s="229">
        <f>BK128</f>
        <v>0</v>
      </c>
      <c r="L128" s="225"/>
      <c r="M128" s="230"/>
      <c r="N128" s="231"/>
      <c r="O128" s="232"/>
      <c r="P128" s="232"/>
      <c r="Q128" s="233">
        <f>Q129+Q152+Q188+Q236+Q250</f>
        <v>0</v>
      </c>
      <c r="R128" s="233">
        <f>R129+R152+R188+R236+R250</f>
        <v>0</v>
      </c>
      <c r="S128" s="232"/>
      <c r="T128" s="234">
        <f>T129+T152+T188+T236+T250</f>
        <v>0</v>
      </c>
      <c r="U128" s="232"/>
      <c r="V128" s="234">
        <f>V129+V152+V188+V236+V250</f>
        <v>44.103512199999997</v>
      </c>
      <c r="W128" s="232"/>
      <c r="X128" s="235">
        <f>X129+X152+X188+X236+X250</f>
        <v>83.097820000000013</v>
      </c>
      <c r="Y128" s="12"/>
      <c r="Z128" s="12"/>
      <c r="AA128" s="12"/>
      <c r="AB128" s="12"/>
      <c r="AC128" s="12"/>
      <c r="AD128" s="12"/>
      <c r="AE128" s="12"/>
      <c r="AR128" s="236" t="s">
        <v>89</v>
      </c>
      <c r="AT128" s="237" t="s">
        <v>80</v>
      </c>
      <c r="AU128" s="237" t="s">
        <v>81</v>
      </c>
      <c r="AY128" s="236" t="s">
        <v>144</v>
      </c>
      <c r="BK128" s="238">
        <f>BK129+BK152+BK188+BK236+BK250</f>
        <v>0</v>
      </c>
    </row>
    <row r="129" s="12" customFormat="1" ht="22.8" customHeight="1">
      <c r="A129" s="12"/>
      <c r="B129" s="224"/>
      <c r="C129" s="225"/>
      <c r="D129" s="226" t="s">
        <v>80</v>
      </c>
      <c r="E129" s="239" t="s">
        <v>89</v>
      </c>
      <c r="F129" s="239" t="s">
        <v>266</v>
      </c>
      <c r="G129" s="225"/>
      <c r="H129" s="225"/>
      <c r="I129" s="228"/>
      <c r="J129" s="228"/>
      <c r="K129" s="240">
        <f>BK129</f>
        <v>0</v>
      </c>
      <c r="L129" s="225"/>
      <c r="M129" s="230"/>
      <c r="N129" s="231"/>
      <c r="O129" s="232"/>
      <c r="P129" s="232"/>
      <c r="Q129" s="233">
        <f>SUM(Q130:Q151)</f>
        <v>0</v>
      </c>
      <c r="R129" s="233">
        <f>SUM(R130:R151)</f>
        <v>0</v>
      </c>
      <c r="S129" s="232"/>
      <c r="T129" s="234">
        <f>SUM(T130:T151)</f>
        <v>0</v>
      </c>
      <c r="U129" s="232"/>
      <c r="V129" s="234">
        <f>SUM(V130:V151)</f>
        <v>0</v>
      </c>
      <c r="W129" s="232"/>
      <c r="X129" s="235">
        <f>SUM(X130:X151)</f>
        <v>81.302820000000011</v>
      </c>
      <c r="Y129" s="12"/>
      <c r="Z129" s="12"/>
      <c r="AA129" s="12"/>
      <c r="AB129" s="12"/>
      <c r="AC129" s="12"/>
      <c r="AD129" s="12"/>
      <c r="AE129" s="12"/>
      <c r="AR129" s="236" t="s">
        <v>89</v>
      </c>
      <c r="AT129" s="237" t="s">
        <v>80</v>
      </c>
      <c r="AU129" s="237" t="s">
        <v>89</v>
      </c>
      <c r="AY129" s="236" t="s">
        <v>144</v>
      </c>
      <c r="BK129" s="238">
        <f>SUM(BK130:BK151)</f>
        <v>0</v>
      </c>
    </row>
    <row r="130" s="2" customFormat="1" ht="21.75" customHeight="1">
      <c r="A130" s="37"/>
      <c r="B130" s="38"/>
      <c r="C130" s="241" t="s">
        <v>89</v>
      </c>
      <c r="D130" s="241" t="s">
        <v>147</v>
      </c>
      <c r="E130" s="242" t="s">
        <v>267</v>
      </c>
      <c r="F130" s="243" t="s">
        <v>268</v>
      </c>
      <c r="G130" s="244" t="s">
        <v>269</v>
      </c>
      <c r="H130" s="245">
        <v>60.030000000000001</v>
      </c>
      <c r="I130" s="246"/>
      <c r="J130" s="246"/>
      <c r="K130" s="247">
        <f>ROUND(P130*H130,2)</f>
        <v>0</v>
      </c>
      <c r="L130" s="243" t="s">
        <v>151</v>
      </c>
      <c r="M130" s="43"/>
      <c r="N130" s="248" t="s">
        <v>1</v>
      </c>
      <c r="O130" s="249" t="s">
        <v>44</v>
      </c>
      <c r="P130" s="250">
        <f>I130+J130</f>
        <v>0</v>
      </c>
      <c r="Q130" s="250">
        <f>ROUND(I130*H130,2)</f>
        <v>0</v>
      </c>
      <c r="R130" s="250">
        <f>ROUND(J130*H130,2)</f>
        <v>0</v>
      </c>
      <c r="S130" s="90"/>
      <c r="T130" s="251">
        <f>S130*H130</f>
        <v>0</v>
      </c>
      <c r="U130" s="251">
        <v>0</v>
      </c>
      <c r="V130" s="251">
        <f>U130*H130</f>
        <v>0</v>
      </c>
      <c r="W130" s="251">
        <v>0.26000000000000001</v>
      </c>
      <c r="X130" s="252">
        <f>W130*H130</f>
        <v>15.607800000000001</v>
      </c>
      <c r="Y130" s="37"/>
      <c r="Z130" s="37"/>
      <c r="AA130" s="37"/>
      <c r="AB130" s="37"/>
      <c r="AC130" s="37"/>
      <c r="AD130" s="37"/>
      <c r="AE130" s="37"/>
      <c r="AR130" s="253" t="s">
        <v>152</v>
      </c>
      <c r="AT130" s="253" t="s">
        <v>147</v>
      </c>
      <c r="AU130" s="253" t="s">
        <v>91</v>
      </c>
      <c r="AY130" s="16" t="s">
        <v>144</v>
      </c>
      <c r="BE130" s="254">
        <f>IF(O130="základní",K130,0)</f>
        <v>0</v>
      </c>
      <c r="BF130" s="254">
        <f>IF(O130="snížená",K130,0)</f>
        <v>0</v>
      </c>
      <c r="BG130" s="254">
        <f>IF(O130="zákl. přenesená",K130,0)</f>
        <v>0</v>
      </c>
      <c r="BH130" s="254">
        <f>IF(O130="sníž. přenesená",K130,0)</f>
        <v>0</v>
      </c>
      <c r="BI130" s="254">
        <f>IF(O130="nulová",K130,0)</f>
        <v>0</v>
      </c>
      <c r="BJ130" s="16" t="s">
        <v>89</v>
      </c>
      <c r="BK130" s="254">
        <f>ROUND(P130*H130,2)</f>
        <v>0</v>
      </c>
      <c r="BL130" s="16" t="s">
        <v>152</v>
      </c>
      <c r="BM130" s="253" t="s">
        <v>270</v>
      </c>
    </row>
    <row r="131" s="13" customFormat="1">
      <c r="A131" s="13"/>
      <c r="B131" s="255"/>
      <c r="C131" s="256"/>
      <c r="D131" s="257" t="s">
        <v>154</v>
      </c>
      <c r="E131" s="258" t="s">
        <v>1</v>
      </c>
      <c r="F131" s="259" t="s">
        <v>200</v>
      </c>
      <c r="G131" s="256"/>
      <c r="H131" s="260">
        <v>60.030000000000001</v>
      </c>
      <c r="I131" s="261"/>
      <c r="J131" s="261"/>
      <c r="K131" s="256"/>
      <c r="L131" s="256"/>
      <c r="M131" s="262"/>
      <c r="N131" s="263"/>
      <c r="O131" s="264"/>
      <c r="P131" s="264"/>
      <c r="Q131" s="264"/>
      <c r="R131" s="264"/>
      <c r="S131" s="264"/>
      <c r="T131" s="264"/>
      <c r="U131" s="264"/>
      <c r="V131" s="264"/>
      <c r="W131" s="264"/>
      <c r="X131" s="265"/>
      <c r="Y131" s="13"/>
      <c r="Z131" s="13"/>
      <c r="AA131" s="13"/>
      <c r="AB131" s="13"/>
      <c r="AC131" s="13"/>
      <c r="AD131" s="13"/>
      <c r="AE131" s="13"/>
      <c r="AT131" s="266" t="s">
        <v>154</v>
      </c>
      <c r="AU131" s="266" t="s">
        <v>91</v>
      </c>
      <c r="AV131" s="13" t="s">
        <v>91</v>
      </c>
      <c r="AW131" s="13" t="s">
        <v>5</v>
      </c>
      <c r="AX131" s="13" t="s">
        <v>89</v>
      </c>
      <c r="AY131" s="266" t="s">
        <v>144</v>
      </c>
    </row>
    <row r="132" s="2" customFormat="1" ht="21.75" customHeight="1">
      <c r="A132" s="37"/>
      <c r="B132" s="38"/>
      <c r="C132" s="241" t="s">
        <v>91</v>
      </c>
      <c r="D132" s="241" t="s">
        <v>147</v>
      </c>
      <c r="E132" s="242" t="s">
        <v>271</v>
      </c>
      <c r="F132" s="243" t="s">
        <v>272</v>
      </c>
      <c r="G132" s="244" t="s">
        <v>269</v>
      </c>
      <c r="H132" s="245">
        <v>29.940000000000001</v>
      </c>
      <c r="I132" s="246"/>
      <c r="J132" s="246"/>
      <c r="K132" s="247">
        <f>ROUND(P132*H132,2)</f>
        <v>0</v>
      </c>
      <c r="L132" s="243" t="s">
        <v>151</v>
      </c>
      <c r="M132" s="43"/>
      <c r="N132" s="248" t="s">
        <v>1</v>
      </c>
      <c r="O132" s="249" t="s">
        <v>44</v>
      </c>
      <c r="P132" s="250">
        <f>I132+J132</f>
        <v>0</v>
      </c>
      <c r="Q132" s="250">
        <f>ROUND(I132*H132,2)</f>
        <v>0</v>
      </c>
      <c r="R132" s="250">
        <f>ROUND(J132*H132,2)</f>
        <v>0</v>
      </c>
      <c r="S132" s="90"/>
      <c r="T132" s="251">
        <f>S132*H132</f>
        <v>0</v>
      </c>
      <c r="U132" s="251">
        <v>0</v>
      </c>
      <c r="V132" s="251">
        <f>U132*H132</f>
        <v>0</v>
      </c>
      <c r="W132" s="251">
        <v>0.29499999999999998</v>
      </c>
      <c r="X132" s="252">
        <f>W132*H132</f>
        <v>8.8323</v>
      </c>
      <c r="Y132" s="37"/>
      <c r="Z132" s="37"/>
      <c r="AA132" s="37"/>
      <c r="AB132" s="37"/>
      <c r="AC132" s="37"/>
      <c r="AD132" s="37"/>
      <c r="AE132" s="37"/>
      <c r="AR132" s="253" t="s">
        <v>152</v>
      </c>
      <c r="AT132" s="253" t="s">
        <v>147</v>
      </c>
      <c r="AU132" s="253" t="s">
        <v>91</v>
      </c>
      <c r="AY132" s="16" t="s">
        <v>144</v>
      </c>
      <c r="BE132" s="254">
        <f>IF(O132="základní",K132,0)</f>
        <v>0</v>
      </c>
      <c r="BF132" s="254">
        <f>IF(O132="snížená",K132,0)</f>
        <v>0</v>
      </c>
      <c r="BG132" s="254">
        <f>IF(O132="zákl. přenesená",K132,0)</f>
        <v>0</v>
      </c>
      <c r="BH132" s="254">
        <f>IF(O132="sníž. přenesená",K132,0)</f>
        <v>0</v>
      </c>
      <c r="BI132" s="254">
        <f>IF(O132="nulová",K132,0)</f>
        <v>0</v>
      </c>
      <c r="BJ132" s="16" t="s">
        <v>89</v>
      </c>
      <c r="BK132" s="254">
        <f>ROUND(P132*H132,2)</f>
        <v>0</v>
      </c>
      <c r="BL132" s="16" t="s">
        <v>152</v>
      </c>
      <c r="BM132" s="253" t="s">
        <v>273</v>
      </c>
    </row>
    <row r="133" s="2" customFormat="1" ht="21.75" customHeight="1">
      <c r="A133" s="37"/>
      <c r="B133" s="38"/>
      <c r="C133" s="241" t="s">
        <v>166</v>
      </c>
      <c r="D133" s="241" t="s">
        <v>147</v>
      </c>
      <c r="E133" s="242" t="s">
        <v>274</v>
      </c>
      <c r="F133" s="243" t="s">
        <v>275</v>
      </c>
      <c r="G133" s="244" t="s">
        <v>269</v>
      </c>
      <c r="H133" s="245">
        <v>92.650000000000006</v>
      </c>
      <c r="I133" s="246"/>
      <c r="J133" s="246"/>
      <c r="K133" s="247">
        <f>ROUND(P133*H133,2)</f>
        <v>0</v>
      </c>
      <c r="L133" s="243" t="s">
        <v>151</v>
      </c>
      <c r="M133" s="43"/>
      <c r="N133" s="248" t="s">
        <v>1</v>
      </c>
      <c r="O133" s="249" t="s">
        <v>44</v>
      </c>
      <c r="P133" s="250">
        <f>I133+J133</f>
        <v>0</v>
      </c>
      <c r="Q133" s="250">
        <f>ROUND(I133*H133,2)</f>
        <v>0</v>
      </c>
      <c r="R133" s="250">
        <f>ROUND(J133*H133,2)</f>
        <v>0</v>
      </c>
      <c r="S133" s="90"/>
      <c r="T133" s="251">
        <f>S133*H133</f>
        <v>0</v>
      </c>
      <c r="U133" s="251">
        <v>0</v>
      </c>
      <c r="V133" s="251">
        <f>U133*H133</f>
        <v>0</v>
      </c>
      <c r="W133" s="251">
        <v>0.28999999999999998</v>
      </c>
      <c r="X133" s="252">
        <f>W133*H133</f>
        <v>26.868500000000001</v>
      </c>
      <c r="Y133" s="37"/>
      <c r="Z133" s="37"/>
      <c r="AA133" s="37"/>
      <c r="AB133" s="37"/>
      <c r="AC133" s="37"/>
      <c r="AD133" s="37"/>
      <c r="AE133" s="37"/>
      <c r="AR133" s="253" t="s">
        <v>152</v>
      </c>
      <c r="AT133" s="253" t="s">
        <v>147</v>
      </c>
      <c r="AU133" s="253" t="s">
        <v>91</v>
      </c>
      <c r="AY133" s="16" t="s">
        <v>144</v>
      </c>
      <c r="BE133" s="254">
        <f>IF(O133="základní",K133,0)</f>
        <v>0</v>
      </c>
      <c r="BF133" s="254">
        <f>IF(O133="snížená",K133,0)</f>
        <v>0</v>
      </c>
      <c r="BG133" s="254">
        <f>IF(O133="zákl. přenesená",K133,0)</f>
        <v>0</v>
      </c>
      <c r="BH133" s="254">
        <f>IF(O133="sníž. přenesená",K133,0)</f>
        <v>0</v>
      </c>
      <c r="BI133" s="254">
        <f>IF(O133="nulová",K133,0)</f>
        <v>0</v>
      </c>
      <c r="BJ133" s="16" t="s">
        <v>89</v>
      </c>
      <c r="BK133" s="254">
        <f>ROUND(P133*H133,2)</f>
        <v>0</v>
      </c>
      <c r="BL133" s="16" t="s">
        <v>152</v>
      </c>
      <c r="BM133" s="253" t="s">
        <v>276</v>
      </c>
    </row>
    <row r="134" s="13" customFormat="1">
      <c r="A134" s="13"/>
      <c r="B134" s="255"/>
      <c r="C134" s="256"/>
      <c r="D134" s="257" t="s">
        <v>154</v>
      </c>
      <c r="E134" s="258" t="s">
        <v>1</v>
      </c>
      <c r="F134" s="259" t="s">
        <v>277</v>
      </c>
      <c r="G134" s="256"/>
      <c r="H134" s="260">
        <v>92.650000000000006</v>
      </c>
      <c r="I134" s="261"/>
      <c r="J134" s="261"/>
      <c r="K134" s="256"/>
      <c r="L134" s="256"/>
      <c r="M134" s="262"/>
      <c r="N134" s="263"/>
      <c r="O134" s="264"/>
      <c r="P134" s="264"/>
      <c r="Q134" s="264"/>
      <c r="R134" s="264"/>
      <c r="S134" s="264"/>
      <c r="T134" s="264"/>
      <c r="U134" s="264"/>
      <c r="V134" s="264"/>
      <c r="W134" s="264"/>
      <c r="X134" s="265"/>
      <c r="Y134" s="13"/>
      <c r="Z134" s="13"/>
      <c r="AA134" s="13"/>
      <c r="AB134" s="13"/>
      <c r="AC134" s="13"/>
      <c r="AD134" s="13"/>
      <c r="AE134" s="13"/>
      <c r="AT134" s="266" t="s">
        <v>154</v>
      </c>
      <c r="AU134" s="266" t="s">
        <v>91</v>
      </c>
      <c r="AV134" s="13" t="s">
        <v>91</v>
      </c>
      <c r="AW134" s="13" t="s">
        <v>5</v>
      </c>
      <c r="AX134" s="13" t="s">
        <v>89</v>
      </c>
      <c r="AY134" s="266" t="s">
        <v>144</v>
      </c>
    </row>
    <row r="135" s="2" customFormat="1" ht="21.75" customHeight="1">
      <c r="A135" s="37"/>
      <c r="B135" s="38"/>
      <c r="C135" s="241" t="s">
        <v>152</v>
      </c>
      <c r="D135" s="241" t="s">
        <v>147</v>
      </c>
      <c r="E135" s="242" t="s">
        <v>278</v>
      </c>
      <c r="F135" s="243" t="s">
        <v>279</v>
      </c>
      <c r="G135" s="244" t="s">
        <v>269</v>
      </c>
      <c r="H135" s="245">
        <v>10</v>
      </c>
      <c r="I135" s="246"/>
      <c r="J135" s="246"/>
      <c r="K135" s="247">
        <f>ROUND(P135*H135,2)</f>
        <v>0</v>
      </c>
      <c r="L135" s="243" t="s">
        <v>151</v>
      </c>
      <c r="M135" s="43"/>
      <c r="N135" s="248" t="s">
        <v>1</v>
      </c>
      <c r="O135" s="249" t="s">
        <v>44</v>
      </c>
      <c r="P135" s="250">
        <f>I135+J135</f>
        <v>0</v>
      </c>
      <c r="Q135" s="250">
        <f>ROUND(I135*H135,2)</f>
        <v>0</v>
      </c>
      <c r="R135" s="250">
        <f>ROUND(J135*H135,2)</f>
        <v>0</v>
      </c>
      <c r="S135" s="90"/>
      <c r="T135" s="251">
        <f>S135*H135</f>
        <v>0</v>
      </c>
      <c r="U135" s="251">
        <v>0</v>
      </c>
      <c r="V135" s="251">
        <f>U135*H135</f>
        <v>0</v>
      </c>
      <c r="W135" s="251">
        <v>0.44</v>
      </c>
      <c r="X135" s="252">
        <f>W135*H135</f>
        <v>4.4000000000000004</v>
      </c>
      <c r="Y135" s="37"/>
      <c r="Z135" s="37"/>
      <c r="AA135" s="37"/>
      <c r="AB135" s="37"/>
      <c r="AC135" s="37"/>
      <c r="AD135" s="37"/>
      <c r="AE135" s="37"/>
      <c r="AR135" s="253" t="s">
        <v>152</v>
      </c>
      <c r="AT135" s="253" t="s">
        <v>147</v>
      </c>
      <c r="AU135" s="253" t="s">
        <v>91</v>
      </c>
      <c r="AY135" s="16" t="s">
        <v>144</v>
      </c>
      <c r="BE135" s="254">
        <f>IF(O135="základní",K135,0)</f>
        <v>0</v>
      </c>
      <c r="BF135" s="254">
        <f>IF(O135="snížená",K135,0)</f>
        <v>0</v>
      </c>
      <c r="BG135" s="254">
        <f>IF(O135="zákl. přenesená",K135,0)</f>
        <v>0</v>
      </c>
      <c r="BH135" s="254">
        <f>IF(O135="sníž. přenesená",K135,0)</f>
        <v>0</v>
      </c>
      <c r="BI135" s="254">
        <f>IF(O135="nulová",K135,0)</f>
        <v>0</v>
      </c>
      <c r="BJ135" s="16" t="s">
        <v>89</v>
      </c>
      <c r="BK135" s="254">
        <f>ROUND(P135*H135,2)</f>
        <v>0</v>
      </c>
      <c r="BL135" s="16" t="s">
        <v>152</v>
      </c>
      <c r="BM135" s="253" t="s">
        <v>280</v>
      </c>
    </row>
    <row r="136" s="13" customFormat="1">
      <c r="A136" s="13"/>
      <c r="B136" s="255"/>
      <c r="C136" s="256"/>
      <c r="D136" s="257" t="s">
        <v>154</v>
      </c>
      <c r="E136" s="258" t="s">
        <v>1</v>
      </c>
      <c r="F136" s="259" t="s">
        <v>281</v>
      </c>
      <c r="G136" s="256"/>
      <c r="H136" s="260">
        <v>10</v>
      </c>
      <c r="I136" s="261"/>
      <c r="J136" s="261"/>
      <c r="K136" s="256"/>
      <c r="L136" s="256"/>
      <c r="M136" s="262"/>
      <c r="N136" s="263"/>
      <c r="O136" s="264"/>
      <c r="P136" s="264"/>
      <c r="Q136" s="264"/>
      <c r="R136" s="264"/>
      <c r="S136" s="264"/>
      <c r="T136" s="264"/>
      <c r="U136" s="264"/>
      <c r="V136" s="264"/>
      <c r="W136" s="264"/>
      <c r="X136" s="265"/>
      <c r="Y136" s="13"/>
      <c r="Z136" s="13"/>
      <c r="AA136" s="13"/>
      <c r="AB136" s="13"/>
      <c r="AC136" s="13"/>
      <c r="AD136" s="13"/>
      <c r="AE136" s="13"/>
      <c r="AT136" s="266" t="s">
        <v>154</v>
      </c>
      <c r="AU136" s="266" t="s">
        <v>91</v>
      </c>
      <c r="AV136" s="13" t="s">
        <v>91</v>
      </c>
      <c r="AW136" s="13" t="s">
        <v>5</v>
      </c>
      <c r="AX136" s="13" t="s">
        <v>89</v>
      </c>
      <c r="AY136" s="266" t="s">
        <v>144</v>
      </c>
    </row>
    <row r="137" s="2" customFormat="1" ht="21.75" customHeight="1">
      <c r="A137" s="37"/>
      <c r="B137" s="38"/>
      <c r="C137" s="241" t="s">
        <v>110</v>
      </c>
      <c r="D137" s="241" t="s">
        <v>147</v>
      </c>
      <c r="E137" s="242" t="s">
        <v>282</v>
      </c>
      <c r="F137" s="243" t="s">
        <v>283</v>
      </c>
      <c r="G137" s="244" t="s">
        <v>269</v>
      </c>
      <c r="H137" s="245">
        <v>3.0600000000000001</v>
      </c>
      <c r="I137" s="246"/>
      <c r="J137" s="246"/>
      <c r="K137" s="247">
        <f>ROUND(P137*H137,2)</f>
        <v>0</v>
      </c>
      <c r="L137" s="243" t="s">
        <v>151</v>
      </c>
      <c r="M137" s="43"/>
      <c r="N137" s="248" t="s">
        <v>1</v>
      </c>
      <c r="O137" s="249" t="s">
        <v>44</v>
      </c>
      <c r="P137" s="250">
        <f>I137+J137</f>
        <v>0</v>
      </c>
      <c r="Q137" s="250">
        <f>ROUND(I137*H137,2)</f>
        <v>0</v>
      </c>
      <c r="R137" s="250">
        <f>ROUND(J137*H137,2)</f>
        <v>0</v>
      </c>
      <c r="S137" s="90"/>
      <c r="T137" s="251">
        <f>S137*H137</f>
        <v>0</v>
      </c>
      <c r="U137" s="251">
        <v>0</v>
      </c>
      <c r="V137" s="251">
        <f>U137*H137</f>
        <v>0</v>
      </c>
      <c r="W137" s="251">
        <v>0.22</v>
      </c>
      <c r="X137" s="252">
        <f>W137*H137</f>
        <v>0.67320000000000002</v>
      </c>
      <c r="Y137" s="37"/>
      <c r="Z137" s="37"/>
      <c r="AA137" s="37"/>
      <c r="AB137" s="37"/>
      <c r="AC137" s="37"/>
      <c r="AD137" s="37"/>
      <c r="AE137" s="37"/>
      <c r="AR137" s="253" t="s">
        <v>152</v>
      </c>
      <c r="AT137" s="253" t="s">
        <v>147</v>
      </c>
      <c r="AU137" s="253" t="s">
        <v>91</v>
      </c>
      <c r="AY137" s="16" t="s">
        <v>144</v>
      </c>
      <c r="BE137" s="254">
        <f>IF(O137="základní",K137,0)</f>
        <v>0</v>
      </c>
      <c r="BF137" s="254">
        <f>IF(O137="snížená",K137,0)</f>
        <v>0</v>
      </c>
      <c r="BG137" s="254">
        <f>IF(O137="zákl. přenesená",K137,0)</f>
        <v>0</v>
      </c>
      <c r="BH137" s="254">
        <f>IF(O137="sníž. přenesená",K137,0)</f>
        <v>0</v>
      </c>
      <c r="BI137" s="254">
        <f>IF(O137="nulová",K137,0)</f>
        <v>0</v>
      </c>
      <c r="BJ137" s="16" t="s">
        <v>89</v>
      </c>
      <c r="BK137" s="254">
        <f>ROUND(P137*H137,2)</f>
        <v>0</v>
      </c>
      <c r="BL137" s="16" t="s">
        <v>152</v>
      </c>
      <c r="BM137" s="253" t="s">
        <v>284</v>
      </c>
    </row>
    <row r="138" s="13" customFormat="1">
      <c r="A138" s="13"/>
      <c r="B138" s="255"/>
      <c r="C138" s="256"/>
      <c r="D138" s="257" t="s">
        <v>154</v>
      </c>
      <c r="E138" s="258" t="s">
        <v>285</v>
      </c>
      <c r="F138" s="259" t="s">
        <v>286</v>
      </c>
      <c r="G138" s="256"/>
      <c r="H138" s="260">
        <v>3.0600000000000001</v>
      </c>
      <c r="I138" s="261"/>
      <c r="J138" s="261"/>
      <c r="K138" s="256"/>
      <c r="L138" s="256"/>
      <c r="M138" s="262"/>
      <c r="N138" s="263"/>
      <c r="O138" s="264"/>
      <c r="P138" s="264"/>
      <c r="Q138" s="264"/>
      <c r="R138" s="264"/>
      <c r="S138" s="264"/>
      <c r="T138" s="264"/>
      <c r="U138" s="264"/>
      <c r="V138" s="264"/>
      <c r="W138" s="264"/>
      <c r="X138" s="265"/>
      <c r="Y138" s="13"/>
      <c r="Z138" s="13"/>
      <c r="AA138" s="13"/>
      <c r="AB138" s="13"/>
      <c r="AC138" s="13"/>
      <c r="AD138" s="13"/>
      <c r="AE138" s="13"/>
      <c r="AT138" s="266" t="s">
        <v>154</v>
      </c>
      <c r="AU138" s="266" t="s">
        <v>91</v>
      </c>
      <c r="AV138" s="13" t="s">
        <v>91</v>
      </c>
      <c r="AW138" s="13" t="s">
        <v>5</v>
      </c>
      <c r="AX138" s="13" t="s">
        <v>89</v>
      </c>
      <c r="AY138" s="266" t="s">
        <v>144</v>
      </c>
    </row>
    <row r="139" s="2" customFormat="1" ht="21.75" customHeight="1">
      <c r="A139" s="37"/>
      <c r="B139" s="38"/>
      <c r="C139" s="241" t="s">
        <v>287</v>
      </c>
      <c r="D139" s="241" t="s">
        <v>147</v>
      </c>
      <c r="E139" s="242" t="s">
        <v>288</v>
      </c>
      <c r="F139" s="243" t="s">
        <v>289</v>
      </c>
      <c r="G139" s="244" t="s">
        <v>269</v>
      </c>
      <c r="H139" s="245">
        <v>68.094999999999999</v>
      </c>
      <c r="I139" s="246"/>
      <c r="J139" s="246"/>
      <c r="K139" s="247">
        <f>ROUND(P139*H139,2)</f>
        <v>0</v>
      </c>
      <c r="L139" s="243" t="s">
        <v>151</v>
      </c>
      <c r="M139" s="43"/>
      <c r="N139" s="248" t="s">
        <v>1</v>
      </c>
      <c r="O139" s="249" t="s">
        <v>44</v>
      </c>
      <c r="P139" s="250">
        <f>I139+J139</f>
        <v>0</v>
      </c>
      <c r="Q139" s="250">
        <f>ROUND(I139*H139,2)</f>
        <v>0</v>
      </c>
      <c r="R139" s="250">
        <f>ROUND(J139*H139,2)</f>
        <v>0</v>
      </c>
      <c r="S139" s="90"/>
      <c r="T139" s="251">
        <f>S139*H139</f>
        <v>0</v>
      </c>
      <c r="U139" s="251">
        <v>0</v>
      </c>
      <c r="V139" s="251">
        <f>U139*H139</f>
        <v>0</v>
      </c>
      <c r="W139" s="251">
        <v>0.316</v>
      </c>
      <c r="X139" s="252">
        <f>W139*H139</f>
        <v>21.51802</v>
      </c>
      <c r="Y139" s="37"/>
      <c r="Z139" s="37"/>
      <c r="AA139" s="37"/>
      <c r="AB139" s="37"/>
      <c r="AC139" s="37"/>
      <c r="AD139" s="37"/>
      <c r="AE139" s="37"/>
      <c r="AR139" s="253" t="s">
        <v>152</v>
      </c>
      <c r="AT139" s="253" t="s">
        <v>147</v>
      </c>
      <c r="AU139" s="253" t="s">
        <v>91</v>
      </c>
      <c r="AY139" s="16" t="s">
        <v>144</v>
      </c>
      <c r="BE139" s="254">
        <f>IF(O139="základní",K139,0)</f>
        <v>0</v>
      </c>
      <c r="BF139" s="254">
        <f>IF(O139="snížená",K139,0)</f>
        <v>0</v>
      </c>
      <c r="BG139" s="254">
        <f>IF(O139="zákl. přenesená",K139,0)</f>
        <v>0</v>
      </c>
      <c r="BH139" s="254">
        <f>IF(O139="sníž. přenesená",K139,0)</f>
        <v>0</v>
      </c>
      <c r="BI139" s="254">
        <f>IF(O139="nulová",K139,0)</f>
        <v>0</v>
      </c>
      <c r="BJ139" s="16" t="s">
        <v>89</v>
      </c>
      <c r="BK139" s="254">
        <f>ROUND(P139*H139,2)</f>
        <v>0</v>
      </c>
      <c r="BL139" s="16" t="s">
        <v>152</v>
      </c>
      <c r="BM139" s="253" t="s">
        <v>290</v>
      </c>
    </row>
    <row r="140" s="13" customFormat="1">
      <c r="A140" s="13"/>
      <c r="B140" s="255"/>
      <c r="C140" s="256"/>
      <c r="D140" s="257" t="s">
        <v>154</v>
      </c>
      <c r="E140" s="258" t="s">
        <v>256</v>
      </c>
      <c r="F140" s="259" t="s">
        <v>281</v>
      </c>
      <c r="G140" s="256"/>
      <c r="H140" s="260">
        <v>10</v>
      </c>
      <c r="I140" s="261"/>
      <c r="J140" s="261"/>
      <c r="K140" s="256"/>
      <c r="L140" s="256"/>
      <c r="M140" s="262"/>
      <c r="N140" s="263"/>
      <c r="O140" s="264"/>
      <c r="P140" s="264"/>
      <c r="Q140" s="264"/>
      <c r="R140" s="264"/>
      <c r="S140" s="264"/>
      <c r="T140" s="264"/>
      <c r="U140" s="264"/>
      <c r="V140" s="264"/>
      <c r="W140" s="264"/>
      <c r="X140" s="265"/>
      <c r="Y140" s="13"/>
      <c r="Z140" s="13"/>
      <c r="AA140" s="13"/>
      <c r="AB140" s="13"/>
      <c r="AC140" s="13"/>
      <c r="AD140" s="13"/>
      <c r="AE140" s="13"/>
      <c r="AT140" s="266" t="s">
        <v>154</v>
      </c>
      <c r="AU140" s="266" t="s">
        <v>91</v>
      </c>
      <c r="AV140" s="13" t="s">
        <v>91</v>
      </c>
      <c r="AW140" s="13" t="s">
        <v>5</v>
      </c>
      <c r="AX140" s="13" t="s">
        <v>81</v>
      </c>
      <c r="AY140" s="266" t="s">
        <v>144</v>
      </c>
    </row>
    <row r="141" s="13" customFormat="1">
      <c r="A141" s="13"/>
      <c r="B141" s="255"/>
      <c r="C141" s="256"/>
      <c r="D141" s="257" t="s">
        <v>154</v>
      </c>
      <c r="E141" s="258" t="s">
        <v>254</v>
      </c>
      <c r="F141" s="259" t="s">
        <v>291</v>
      </c>
      <c r="G141" s="256"/>
      <c r="H141" s="260">
        <v>6.5350000000000001</v>
      </c>
      <c r="I141" s="261"/>
      <c r="J141" s="261"/>
      <c r="K141" s="256"/>
      <c r="L141" s="256"/>
      <c r="M141" s="262"/>
      <c r="N141" s="263"/>
      <c r="O141" s="264"/>
      <c r="P141" s="264"/>
      <c r="Q141" s="264"/>
      <c r="R141" s="264"/>
      <c r="S141" s="264"/>
      <c r="T141" s="264"/>
      <c r="U141" s="264"/>
      <c r="V141" s="264"/>
      <c r="W141" s="264"/>
      <c r="X141" s="265"/>
      <c r="Y141" s="13"/>
      <c r="Z141" s="13"/>
      <c r="AA141" s="13"/>
      <c r="AB141" s="13"/>
      <c r="AC141" s="13"/>
      <c r="AD141" s="13"/>
      <c r="AE141" s="13"/>
      <c r="AT141" s="266" t="s">
        <v>154</v>
      </c>
      <c r="AU141" s="266" t="s">
        <v>91</v>
      </c>
      <c r="AV141" s="13" t="s">
        <v>91</v>
      </c>
      <c r="AW141" s="13" t="s">
        <v>5</v>
      </c>
      <c r="AX141" s="13" t="s">
        <v>81</v>
      </c>
      <c r="AY141" s="266" t="s">
        <v>144</v>
      </c>
    </row>
    <row r="142" s="13" customFormat="1">
      <c r="A142" s="13"/>
      <c r="B142" s="255"/>
      <c r="C142" s="256"/>
      <c r="D142" s="257" t="s">
        <v>154</v>
      </c>
      <c r="E142" s="258" t="s">
        <v>292</v>
      </c>
      <c r="F142" s="259" t="s">
        <v>293</v>
      </c>
      <c r="G142" s="256"/>
      <c r="H142" s="260">
        <v>51.560000000000002</v>
      </c>
      <c r="I142" s="261"/>
      <c r="J142" s="261"/>
      <c r="K142" s="256"/>
      <c r="L142" s="256"/>
      <c r="M142" s="262"/>
      <c r="N142" s="263"/>
      <c r="O142" s="264"/>
      <c r="P142" s="264"/>
      <c r="Q142" s="264"/>
      <c r="R142" s="264"/>
      <c r="S142" s="264"/>
      <c r="T142" s="264"/>
      <c r="U142" s="264"/>
      <c r="V142" s="264"/>
      <c r="W142" s="264"/>
      <c r="X142" s="265"/>
      <c r="Y142" s="13"/>
      <c r="Z142" s="13"/>
      <c r="AA142" s="13"/>
      <c r="AB142" s="13"/>
      <c r="AC142" s="13"/>
      <c r="AD142" s="13"/>
      <c r="AE142" s="13"/>
      <c r="AT142" s="266" t="s">
        <v>154</v>
      </c>
      <c r="AU142" s="266" t="s">
        <v>91</v>
      </c>
      <c r="AV142" s="13" t="s">
        <v>91</v>
      </c>
      <c r="AW142" s="13" t="s">
        <v>5</v>
      </c>
      <c r="AX142" s="13" t="s">
        <v>81</v>
      </c>
      <c r="AY142" s="266" t="s">
        <v>144</v>
      </c>
    </row>
    <row r="143" s="14" customFormat="1">
      <c r="A143" s="14"/>
      <c r="B143" s="267"/>
      <c r="C143" s="268"/>
      <c r="D143" s="257" t="s">
        <v>154</v>
      </c>
      <c r="E143" s="269" t="s">
        <v>294</v>
      </c>
      <c r="F143" s="270" t="s">
        <v>155</v>
      </c>
      <c r="G143" s="268"/>
      <c r="H143" s="271">
        <v>68.094999999999999</v>
      </c>
      <c r="I143" s="272"/>
      <c r="J143" s="272"/>
      <c r="K143" s="268"/>
      <c r="L143" s="268"/>
      <c r="M143" s="273"/>
      <c r="N143" s="274"/>
      <c r="O143" s="275"/>
      <c r="P143" s="275"/>
      <c r="Q143" s="275"/>
      <c r="R143" s="275"/>
      <c r="S143" s="275"/>
      <c r="T143" s="275"/>
      <c r="U143" s="275"/>
      <c r="V143" s="275"/>
      <c r="W143" s="275"/>
      <c r="X143" s="276"/>
      <c r="Y143" s="14"/>
      <c r="Z143" s="14"/>
      <c r="AA143" s="14"/>
      <c r="AB143" s="14"/>
      <c r="AC143" s="14"/>
      <c r="AD143" s="14"/>
      <c r="AE143" s="14"/>
      <c r="AT143" s="277" t="s">
        <v>154</v>
      </c>
      <c r="AU143" s="277" t="s">
        <v>91</v>
      </c>
      <c r="AV143" s="14" t="s">
        <v>152</v>
      </c>
      <c r="AW143" s="14" t="s">
        <v>5</v>
      </c>
      <c r="AX143" s="14" t="s">
        <v>89</v>
      </c>
      <c r="AY143" s="277" t="s">
        <v>144</v>
      </c>
    </row>
    <row r="144" s="2" customFormat="1" ht="21.75" customHeight="1">
      <c r="A144" s="37"/>
      <c r="B144" s="38"/>
      <c r="C144" s="241" t="s">
        <v>182</v>
      </c>
      <c r="D144" s="241" t="s">
        <v>147</v>
      </c>
      <c r="E144" s="242" t="s">
        <v>295</v>
      </c>
      <c r="F144" s="243" t="s">
        <v>296</v>
      </c>
      <c r="G144" s="244" t="s">
        <v>297</v>
      </c>
      <c r="H144" s="245">
        <v>16.600000000000001</v>
      </c>
      <c r="I144" s="246"/>
      <c r="J144" s="246"/>
      <c r="K144" s="247">
        <f>ROUND(P144*H144,2)</f>
        <v>0</v>
      </c>
      <c r="L144" s="243" t="s">
        <v>151</v>
      </c>
      <c r="M144" s="43"/>
      <c r="N144" s="248" t="s">
        <v>1</v>
      </c>
      <c r="O144" s="249" t="s">
        <v>44</v>
      </c>
      <c r="P144" s="250">
        <f>I144+J144</f>
        <v>0</v>
      </c>
      <c r="Q144" s="250">
        <f>ROUND(I144*H144,2)</f>
        <v>0</v>
      </c>
      <c r="R144" s="250">
        <f>ROUND(J144*H144,2)</f>
        <v>0</v>
      </c>
      <c r="S144" s="90"/>
      <c r="T144" s="251">
        <f>S144*H144</f>
        <v>0</v>
      </c>
      <c r="U144" s="251">
        <v>0</v>
      </c>
      <c r="V144" s="251">
        <f>U144*H144</f>
        <v>0</v>
      </c>
      <c r="W144" s="251">
        <v>0.20499999999999999</v>
      </c>
      <c r="X144" s="252">
        <f>W144*H144</f>
        <v>3.403</v>
      </c>
      <c r="Y144" s="37"/>
      <c r="Z144" s="37"/>
      <c r="AA144" s="37"/>
      <c r="AB144" s="37"/>
      <c r="AC144" s="37"/>
      <c r="AD144" s="37"/>
      <c r="AE144" s="37"/>
      <c r="AR144" s="253" t="s">
        <v>152</v>
      </c>
      <c r="AT144" s="253" t="s">
        <v>147</v>
      </c>
      <c r="AU144" s="253" t="s">
        <v>91</v>
      </c>
      <c r="AY144" s="16" t="s">
        <v>144</v>
      </c>
      <c r="BE144" s="254">
        <f>IF(O144="základní",K144,0)</f>
        <v>0</v>
      </c>
      <c r="BF144" s="254">
        <f>IF(O144="snížená",K144,0)</f>
        <v>0</v>
      </c>
      <c r="BG144" s="254">
        <f>IF(O144="zákl. přenesená",K144,0)</f>
        <v>0</v>
      </c>
      <c r="BH144" s="254">
        <f>IF(O144="sníž. přenesená",K144,0)</f>
        <v>0</v>
      </c>
      <c r="BI144" s="254">
        <f>IF(O144="nulová",K144,0)</f>
        <v>0</v>
      </c>
      <c r="BJ144" s="16" t="s">
        <v>89</v>
      </c>
      <c r="BK144" s="254">
        <f>ROUND(P144*H144,2)</f>
        <v>0</v>
      </c>
      <c r="BL144" s="16" t="s">
        <v>152</v>
      </c>
      <c r="BM144" s="253" t="s">
        <v>298</v>
      </c>
    </row>
    <row r="145" s="13" customFormat="1">
      <c r="A145" s="13"/>
      <c r="B145" s="255"/>
      <c r="C145" s="256"/>
      <c r="D145" s="257" t="s">
        <v>154</v>
      </c>
      <c r="E145" s="258" t="s">
        <v>1</v>
      </c>
      <c r="F145" s="259" t="s">
        <v>299</v>
      </c>
      <c r="G145" s="256"/>
      <c r="H145" s="260">
        <v>16.600000000000001</v>
      </c>
      <c r="I145" s="261"/>
      <c r="J145" s="261"/>
      <c r="K145" s="256"/>
      <c r="L145" s="256"/>
      <c r="M145" s="262"/>
      <c r="N145" s="263"/>
      <c r="O145" s="264"/>
      <c r="P145" s="264"/>
      <c r="Q145" s="264"/>
      <c r="R145" s="264"/>
      <c r="S145" s="264"/>
      <c r="T145" s="264"/>
      <c r="U145" s="264"/>
      <c r="V145" s="264"/>
      <c r="W145" s="264"/>
      <c r="X145" s="265"/>
      <c r="Y145" s="13"/>
      <c r="Z145" s="13"/>
      <c r="AA145" s="13"/>
      <c r="AB145" s="13"/>
      <c r="AC145" s="13"/>
      <c r="AD145" s="13"/>
      <c r="AE145" s="13"/>
      <c r="AT145" s="266" t="s">
        <v>154</v>
      </c>
      <c r="AU145" s="266" t="s">
        <v>91</v>
      </c>
      <c r="AV145" s="13" t="s">
        <v>91</v>
      </c>
      <c r="AW145" s="13" t="s">
        <v>5</v>
      </c>
      <c r="AX145" s="13" t="s">
        <v>89</v>
      </c>
      <c r="AY145" s="266" t="s">
        <v>144</v>
      </c>
    </row>
    <row r="146" s="2" customFormat="1" ht="33" customHeight="1">
      <c r="A146" s="37"/>
      <c r="B146" s="38"/>
      <c r="C146" s="241" t="s">
        <v>231</v>
      </c>
      <c r="D146" s="241" t="s">
        <v>147</v>
      </c>
      <c r="E146" s="242" t="s">
        <v>300</v>
      </c>
      <c r="F146" s="243" t="s">
        <v>301</v>
      </c>
      <c r="G146" s="244" t="s">
        <v>302</v>
      </c>
      <c r="H146" s="245">
        <v>0.28799999999999998</v>
      </c>
      <c r="I146" s="246"/>
      <c r="J146" s="246"/>
      <c r="K146" s="247">
        <f>ROUND(P146*H146,2)</f>
        <v>0</v>
      </c>
      <c r="L146" s="243" t="s">
        <v>151</v>
      </c>
      <c r="M146" s="43"/>
      <c r="N146" s="248" t="s">
        <v>1</v>
      </c>
      <c r="O146" s="249" t="s">
        <v>44</v>
      </c>
      <c r="P146" s="250">
        <f>I146+J146</f>
        <v>0</v>
      </c>
      <c r="Q146" s="250">
        <f>ROUND(I146*H146,2)</f>
        <v>0</v>
      </c>
      <c r="R146" s="250">
        <f>ROUND(J146*H146,2)</f>
        <v>0</v>
      </c>
      <c r="S146" s="90"/>
      <c r="T146" s="251">
        <f>S146*H146</f>
        <v>0</v>
      </c>
      <c r="U146" s="251">
        <v>0</v>
      </c>
      <c r="V146" s="251">
        <f>U146*H146</f>
        <v>0</v>
      </c>
      <c r="W146" s="251">
        <v>0</v>
      </c>
      <c r="X146" s="252">
        <f>W146*H146</f>
        <v>0</v>
      </c>
      <c r="Y146" s="37"/>
      <c r="Z146" s="37"/>
      <c r="AA146" s="37"/>
      <c r="AB146" s="37"/>
      <c r="AC146" s="37"/>
      <c r="AD146" s="37"/>
      <c r="AE146" s="37"/>
      <c r="AR146" s="253" t="s">
        <v>152</v>
      </c>
      <c r="AT146" s="253" t="s">
        <v>147</v>
      </c>
      <c r="AU146" s="253" t="s">
        <v>91</v>
      </c>
      <c r="AY146" s="16" t="s">
        <v>144</v>
      </c>
      <c r="BE146" s="254">
        <f>IF(O146="základní",K146,0)</f>
        <v>0</v>
      </c>
      <c r="BF146" s="254">
        <f>IF(O146="snížená",K146,0)</f>
        <v>0</v>
      </c>
      <c r="BG146" s="254">
        <f>IF(O146="zákl. přenesená",K146,0)</f>
        <v>0</v>
      </c>
      <c r="BH146" s="254">
        <f>IF(O146="sníž. přenesená",K146,0)</f>
        <v>0</v>
      </c>
      <c r="BI146" s="254">
        <f>IF(O146="nulová",K146,0)</f>
        <v>0</v>
      </c>
      <c r="BJ146" s="16" t="s">
        <v>89</v>
      </c>
      <c r="BK146" s="254">
        <f>ROUND(P146*H146,2)</f>
        <v>0</v>
      </c>
      <c r="BL146" s="16" t="s">
        <v>152</v>
      </c>
      <c r="BM146" s="253" t="s">
        <v>303</v>
      </c>
    </row>
    <row r="147" s="13" customFormat="1">
      <c r="A147" s="13"/>
      <c r="B147" s="255"/>
      <c r="C147" s="256"/>
      <c r="D147" s="257" t="s">
        <v>154</v>
      </c>
      <c r="E147" s="258" t="s">
        <v>234</v>
      </c>
      <c r="F147" s="259" t="s">
        <v>304</v>
      </c>
      <c r="G147" s="256"/>
      <c r="H147" s="260">
        <v>0.28799999999999998</v>
      </c>
      <c r="I147" s="261"/>
      <c r="J147" s="261"/>
      <c r="K147" s="256"/>
      <c r="L147" s="256"/>
      <c r="M147" s="262"/>
      <c r="N147" s="263"/>
      <c r="O147" s="264"/>
      <c r="P147" s="264"/>
      <c r="Q147" s="264"/>
      <c r="R147" s="264"/>
      <c r="S147" s="264"/>
      <c r="T147" s="264"/>
      <c r="U147" s="264"/>
      <c r="V147" s="264"/>
      <c r="W147" s="264"/>
      <c r="X147" s="265"/>
      <c r="Y147" s="13"/>
      <c r="Z147" s="13"/>
      <c r="AA147" s="13"/>
      <c r="AB147" s="13"/>
      <c r="AC147" s="13"/>
      <c r="AD147" s="13"/>
      <c r="AE147" s="13"/>
      <c r="AT147" s="266" t="s">
        <v>154</v>
      </c>
      <c r="AU147" s="266" t="s">
        <v>91</v>
      </c>
      <c r="AV147" s="13" t="s">
        <v>91</v>
      </c>
      <c r="AW147" s="13" t="s">
        <v>5</v>
      </c>
      <c r="AX147" s="13" t="s">
        <v>89</v>
      </c>
      <c r="AY147" s="266" t="s">
        <v>144</v>
      </c>
    </row>
    <row r="148" s="2" customFormat="1" ht="33" customHeight="1">
      <c r="A148" s="37"/>
      <c r="B148" s="38"/>
      <c r="C148" s="241" t="s">
        <v>145</v>
      </c>
      <c r="D148" s="241" t="s">
        <v>147</v>
      </c>
      <c r="E148" s="242" t="s">
        <v>305</v>
      </c>
      <c r="F148" s="243" t="s">
        <v>306</v>
      </c>
      <c r="G148" s="244" t="s">
        <v>302</v>
      </c>
      <c r="H148" s="245">
        <v>0.28799999999999998</v>
      </c>
      <c r="I148" s="246"/>
      <c r="J148" s="246"/>
      <c r="K148" s="247">
        <f>ROUND(P148*H148,2)</f>
        <v>0</v>
      </c>
      <c r="L148" s="243" t="s">
        <v>151</v>
      </c>
      <c r="M148" s="43"/>
      <c r="N148" s="248" t="s">
        <v>1</v>
      </c>
      <c r="O148" s="249" t="s">
        <v>44</v>
      </c>
      <c r="P148" s="250">
        <f>I148+J148</f>
        <v>0</v>
      </c>
      <c r="Q148" s="250">
        <f>ROUND(I148*H148,2)</f>
        <v>0</v>
      </c>
      <c r="R148" s="250">
        <f>ROUND(J148*H148,2)</f>
        <v>0</v>
      </c>
      <c r="S148" s="90"/>
      <c r="T148" s="251">
        <f>S148*H148</f>
        <v>0</v>
      </c>
      <c r="U148" s="251">
        <v>0</v>
      </c>
      <c r="V148" s="251">
        <f>U148*H148</f>
        <v>0</v>
      </c>
      <c r="W148" s="251">
        <v>0</v>
      </c>
      <c r="X148" s="252">
        <f>W148*H148</f>
        <v>0</v>
      </c>
      <c r="Y148" s="37"/>
      <c r="Z148" s="37"/>
      <c r="AA148" s="37"/>
      <c r="AB148" s="37"/>
      <c r="AC148" s="37"/>
      <c r="AD148" s="37"/>
      <c r="AE148" s="37"/>
      <c r="AR148" s="253" t="s">
        <v>152</v>
      </c>
      <c r="AT148" s="253" t="s">
        <v>147</v>
      </c>
      <c r="AU148" s="253" t="s">
        <v>91</v>
      </c>
      <c r="AY148" s="16" t="s">
        <v>144</v>
      </c>
      <c r="BE148" s="254">
        <f>IF(O148="základní",K148,0)</f>
        <v>0</v>
      </c>
      <c r="BF148" s="254">
        <f>IF(O148="snížená",K148,0)</f>
        <v>0</v>
      </c>
      <c r="BG148" s="254">
        <f>IF(O148="zákl. přenesená",K148,0)</f>
        <v>0</v>
      </c>
      <c r="BH148" s="254">
        <f>IF(O148="sníž. přenesená",K148,0)</f>
        <v>0</v>
      </c>
      <c r="BI148" s="254">
        <f>IF(O148="nulová",K148,0)</f>
        <v>0</v>
      </c>
      <c r="BJ148" s="16" t="s">
        <v>89</v>
      </c>
      <c r="BK148" s="254">
        <f>ROUND(P148*H148,2)</f>
        <v>0</v>
      </c>
      <c r="BL148" s="16" t="s">
        <v>152</v>
      </c>
      <c r="BM148" s="253" t="s">
        <v>307</v>
      </c>
    </row>
    <row r="149" s="13" customFormat="1">
      <c r="A149" s="13"/>
      <c r="B149" s="255"/>
      <c r="C149" s="256"/>
      <c r="D149" s="257" t="s">
        <v>154</v>
      </c>
      <c r="E149" s="258" t="s">
        <v>1</v>
      </c>
      <c r="F149" s="259" t="s">
        <v>308</v>
      </c>
      <c r="G149" s="256"/>
      <c r="H149" s="260">
        <v>0.28799999999999998</v>
      </c>
      <c r="I149" s="261"/>
      <c r="J149" s="261"/>
      <c r="K149" s="256"/>
      <c r="L149" s="256"/>
      <c r="M149" s="262"/>
      <c r="N149" s="263"/>
      <c r="O149" s="264"/>
      <c r="P149" s="264"/>
      <c r="Q149" s="264"/>
      <c r="R149" s="264"/>
      <c r="S149" s="264"/>
      <c r="T149" s="264"/>
      <c r="U149" s="264"/>
      <c r="V149" s="264"/>
      <c r="W149" s="264"/>
      <c r="X149" s="265"/>
      <c r="Y149" s="13"/>
      <c r="Z149" s="13"/>
      <c r="AA149" s="13"/>
      <c r="AB149" s="13"/>
      <c r="AC149" s="13"/>
      <c r="AD149" s="13"/>
      <c r="AE149" s="13"/>
      <c r="AT149" s="266" t="s">
        <v>154</v>
      </c>
      <c r="AU149" s="266" t="s">
        <v>91</v>
      </c>
      <c r="AV149" s="13" t="s">
        <v>91</v>
      </c>
      <c r="AW149" s="13" t="s">
        <v>5</v>
      </c>
      <c r="AX149" s="13" t="s">
        <v>89</v>
      </c>
      <c r="AY149" s="266" t="s">
        <v>144</v>
      </c>
    </row>
    <row r="150" s="2" customFormat="1" ht="21.75" customHeight="1">
      <c r="A150" s="37"/>
      <c r="B150" s="38"/>
      <c r="C150" s="241" t="s">
        <v>113</v>
      </c>
      <c r="D150" s="241" t="s">
        <v>147</v>
      </c>
      <c r="E150" s="242" t="s">
        <v>309</v>
      </c>
      <c r="F150" s="243" t="s">
        <v>310</v>
      </c>
      <c r="G150" s="244" t="s">
        <v>269</v>
      </c>
      <c r="H150" s="245">
        <v>102.65000000000001</v>
      </c>
      <c r="I150" s="246"/>
      <c r="J150" s="246"/>
      <c r="K150" s="247">
        <f>ROUND(P150*H150,2)</f>
        <v>0</v>
      </c>
      <c r="L150" s="243" t="s">
        <v>151</v>
      </c>
      <c r="M150" s="43"/>
      <c r="N150" s="248" t="s">
        <v>1</v>
      </c>
      <c r="O150" s="249" t="s">
        <v>44</v>
      </c>
      <c r="P150" s="250">
        <f>I150+J150</f>
        <v>0</v>
      </c>
      <c r="Q150" s="250">
        <f>ROUND(I150*H150,2)</f>
        <v>0</v>
      </c>
      <c r="R150" s="250">
        <f>ROUND(J150*H150,2)</f>
        <v>0</v>
      </c>
      <c r="S150" s="90"/>
      <c r="T150" s="251">
        <f>S150*H150</f>
        <v>0</v>
      </c>
      <c r="U150" s="251">
        <v>0</v>
      </c>
      <c r="V150" s="251">
        <f>U150*H150</f>
        <v>0</v>
      </c>
      <c r="W150" s="251">
        <v>0</v>
      </c>
      <c r="X150" s="252">
        <f>W150*H150</f>
        <v>0</v>
      </c>
      <c r="Y150" s="37"/>
      <c r="Z150" s="37"/>
      <c r="AA150" s="37"/>
      <c r="AB150" s="37"/>
      <c r="AC150" s="37"/>
      <c r="AD150" s="37"/>
      <c r="AE150" s="37"/>
      <c r="AR150" s="253" t="s">
        <v>152</v>
      </c>
      <c r="AT150" s="253" t="s">
        <v>147</v>
      </c>
      <c r="AU150" s="253" t="s">
        <v>91</v>
      </c>
      <c r="AY150" s="16" t="s">
        <v>144</v>
      </c>
      <c r="BE150" s="254">
        <f>IF(O150="základní",K150,0)</f>
        <v>0</v>
      </c>
      <c r="BF150" s="254">
        <f>IF(O150="snížená",K150,0)</f>
        <v>0</v>
      </c>
      <c r="BG150" s="254">
        <f>IF(O150="zákl. přenesená",K150,0)</f>
        <v>0</v>
      </c>
      <c r="BH150" s="254">
        <f>IF(O150="sníž. přenesená",K150,0)</f>
        <v>0</v>
      </c>
      <c r="BI150" s="254">
        <f>IF(O150="nulová",K150,0)</f>
        <v>0</v>
      </c>
      <c r="BJ150" s="16" t="s">
        <v>89</v>
      </c>
      <c r="BK150" s="254">
        <f>ROUND(P150*H150,2)</f>
        <v>0</v>
      </c>
      <c r="BL150" s="16" t="s">
        <v>152</v>
      </c>
      <c r="BM150" s="253" t="s">
        <v>311</v>
      </c>
    </row>
    <row r="151" s="13" customFormat="1">
      <c r="A151" s="13"/>
      <c r="B151" s="255"/>
      <c r="C151" s="256"/>
      <c r="D151" s="257" t="s">
        <v>154</v>
      </c>
      <c r="E151" s="258" t="s">
        <v>1</v>
      </c>
      <c r="F151" s="259" t="s">
        <v>312</v>
      </c>
      <c r="G151" s="256"/>
      <c r="H151" s="260">
        <v>102.65000000000001</v>
      </c>
      <c r="I151" s="261"/>
      <c r="J151" s="261"/>
      <c r="K151" s="256"/>
      <c r="L151" s="256"/>
      <c r="M151" s="262"/>
      <c r="N151" s="263"/>
      <c r="O151" s="264"/>
      <c r="P151" s="264"/>
      <c r="Q151" s="264"/>
      <c r="R151" s="264"/>
      <c r="S151" s="264"/>
      <c r="T151" s="264"/>
      <c r="U151" s="264"/>
      <c r="V151" s="264"/>
      <c r="W151" s="264"/>
      <c r="X151" s="265"/>
      <c r="Y151" s="13"/>
      <c r="Z151" s="13"/>
      <c r="AA151" s="13"/>
      <c r="AB151" s="13"/>
      <c r="AC151" s="13"/>
      <c r="AD151" s="13"/>
      <c r="AE151" s="13"/>
      <c r="AT151" s="266" t="s">
        <v>154</v>
      </c>
      <c r="AU151" s="266" t="s">
        <v>91</v>
      </c>
      <c r="AV151" s="13" t="s">
        <v>91</v>
      </c>
      <c r="AW151" s="13" t="s">
        <v>5</v>
      </c>
      <c r="AX151" s="13" t="s">
        <v>89</v>
      </c>
      <c r="AY151" s="266" t="s">
        <v>144</v>
      </c>
    </row>
    <row r="152" s="12" customFormat="1" ht="22.8" customHeight="1">
      <c r="A152" s="12"/>
      <c r="B152" s="224"/>
      <c r="C152" s="225"/>
      <c r="D152" s="226" t="s">
        <v>80</v>
      </c>
      <c r="E152" s="239" t="s">
        <v>110</v>
      </c>
      <c r="F152" s="239" t="s">
        <v>313</v>
      </c>
      <c r="G152" s="225"/>
      <c r="H152" s="225"/>
      <c r="I152" s="228"/>
      <c r="J152" s="228"/>
      <c r="K152" s="240">
        <f>BK152</f>
        <v>0</v>
      </c>
      <c r="L152" s="225"/>
      <c r="M152" s="230"/>
      <c r="N152" s="231"/>
      <c r="O152" s="232"/>
      <c r="P152" s="232"/>
      <c r="Q152" s="233">
        <f>SUM(Q153:Q187)</f>
        <v>0</v>
      </c>
      <c r="R152" s="233">
        <f>SUM(R153:R187)</f>
        <v>0</v>
      </c>
      <c r="S152" s="232"/>
      <c r="T152" s="234">
        <f>SUM(T153:T187)</f>
        <v>0</v>
      </c>
      <c r="U152" s="232"/>
      <c r="V152" s="234">
        <f>SUM(V153:V187)</f>
        <v>22.456414899999999</v>
      </c>
      <c r="W152" s="232"/>
      <c r="X152" s="235">
        <f>SUM(X153:X187)</f>
        <v>0</v>
      </c>
      <c r="Y152" s="12"/>
      <c r="Z152" s="12"/>
      <c r="AA152" s="12"/>
      <c r="AB152" s="12"/>
      <c r="AC152" s="12"/>
      <c r="AD152" s="12"/>
      <c r="AE152" s="12"/>
      <c r="AR152" s="236" t="s">
        <v>89</v>
      </c>
      <c r="AT152" s="237" t="s">
        <v>80</v>
      </c>
      <c r="AU152" s="237" t="s">
        <v>89</v>
      </c>
      <c r="AY152" s="236" t="s">
        <v>144</v>
      </c>
      <c r="BK152" s="238">
        <f>SUM(BK153:BK187)</f>
        <v>0</v>
      </c>
    </row>
    <row r="153" s="2" customFormat="1" ht="21.75" customHeight="1">
      <c r="A153" s="37"/>
      <c r="B153" s="38"/>
      <c r="C153" s="241" t="s">
        <v>314</v>
      </c>
      <c r="D153" s="241" t="s">
        <v>147</v>
      </c>
      <c r="E153" s="242" t="s">
        <v>315</v>
      </c>
      <c r="F153" s="243" t="s">
        <v>316</v>
      </c>
      <c r="G153" s="244" t="s">
        <v>269</v>
      </c>
      <c r="H153" s="245">
        <v>25.760000000000002</v>
      </c>
      <c r="I153" s="246"/>
      <c r="J153" s="246"/>
      <c r="K153" s="247">
        <f>ROUND(P153*H153,2)</f>
        <v>0</v>
      </c>
      <c r="L153" s="243" t="s">
        <v>151</v>
      </c>
      <c r="M153" s="43"/>
      <c r="N153" s="248" t="s">
        <v>1</v>
      </c>
      <c r="O153" s="249" t="s">
        <v>44</v>
      </c>
      <c r="P153" s="250">
        <f>I153+J153</f>
        <v>0</v>
      </c>
      <c r="Q153" s="250">
        <f>ROUND(I153*H153,2)</f>
        <v>0</v>
      </c>
      <c r="R153" s="250">
        <f>ROUND(J153*H153,2)</f>
        <v>0</v>
      </c>
      <c r="S153" s="90"/>
      <c r="T153" s="251">
        <f>S153*H153</f>
        <v>0</v>
      </c>
      <c r="U153" s="251">
        <v>0</v>
      </c>
      <c r="V153" s="251">
        <f>U153*H153</f>
        <v>0</v>
      </c>
      <c r="W153" s="251">
        <v>0</v>
      </c>
      <c r="X153" s="252">
        <f>W153*H153</f>
        <v>0</v>
      </c>
      <c r="Y153" s="37"/>
      <c r="Z153" s="37"/>
      <c r="AA153" s="37"/>
      <c r="AB153" s="37"/>
      <c r="AC153" s="37"/>
      <c r="AD153" s="37"/>
      <c r="AE153" s="37"/>
      <c r="AR153" s="253" t="s">
        <v>152</v>
      </c>
      <c r="AT153" s="253" t="s">
        <v>147</v>
      </c>
      <c r="AU153" s="253" t="s">
        <v>91</v>
      </c>
      <c r="AY153" s="16" t="s">
        <v>144</v>
      </c>
      <c r="BE153" s="254">
        <f>IF(O153="základní",K153,0)</f>
        <v>0</v>
      </c>
      <c r="BF153" s="254">
        <f>IF(O153="snížená",K153,0)</f>
        <v>0</v>
      </c>
      <c r="BG153" s="254">
        <f>IF(O153="zákl. přenesená",K153,0)</f>
        <v>0</v>
      </c>
      <c r="BH153" s="254">
        <f>IF(O153="sníž. přenesená",K153,0)</f>
        <v>0</v>
      </c>
      <c r="BI153" s="254">
        <f>IF(O153="nulová",K153,0)</f>
        <v>0</v>
      </c>
      <c r="BJ153" s="16" t="s">
        <v>89</v>
      </c>
      <c r="BK153" s="254">
        <f>ROUND(P153*H153,2)</f>
        <v>0</v>
      </c>
      <c r="BL153" s="16" t="s">
        <v>152</v>
      </c>
      <c r="BM153" s="253" t="s">
        <v>317</v>
      </c>
    </row>
    <row r="154" s="13" customFormat="1">
      <c r="A154" s="13"/>
      <c r="B154" s="255"/>
      <c r="C154" s="256"/>
      <c r="D154" s="257" t="s">
        <v>154</v>
      </c>
      <c r="E154" s="258" t="s">
        <v>1</v>
      </c>
      <c r="F154" s="259" t="s">
        <v>318</v>
      </c>
      <c r="G154" s="256"/>
      <c r="H154" s="260">
        <v>25.760000000000002</v>
      </c>
      <c r="I154" s="261"/>
      <c r="J154" s="261"/>
      <c r="K154" s="256"/>
      <c r="L154" s="256"/>
      <c r="M154" s="262"/>
      <c r="N154" s="263"/>
      <c r="O154" s="264"/>
      <c r="P154" s="264"/>
      <c r="Q154" s="264"/>
      <c r="R154" s="264"/>
      <c r="S154" s="264"/>
      <c r="T154" s="264"/>
      <c r="U154" s="264"/>
      <c r="V154" s="264"/>
      <c r="W154" s="264"/>
      <c r="X154" s="265"/>
      <c r="Y154" s="13"/>
      <c r="Z154" s="13"/>
      <c r="AA154" s="13"/>
      <c r="AB154" s="13"/>
      <c r="AC154" s="13"/>
      <c r="AD154" s="13"/>
      <c r="AE154" s="13"/>
      <c r="AT154" s="266" t="s">
        <v>154</v>
      </c>
      <c r="AU154" s="266" t="s">
        <v>91</v>
      </c>
      <c r="AV154" s="13" t="s">
        <v>91</v>
      </c>
      <c r="AW154" s="13" t="s">
        <v>5</v>
      </c>
      <c r="AX154" s="13" t="s">
        <v>89</v>
      </c>
      <c r="AY154" s="266" t="s">
        <v>144</v>
      </c>
    </row>
    <row r="155" s="2" customFormat="1" ht="21.75" customHeight="1">
      <c r="A155" s="37"/>
      <c r="B155" s="38"/>
      <c r="C155" s="241" t="s">
        <v>198</v>
      </c>
      <c r="D155" s="241" t="s">
        <v>147</v>
      </c>
      <c r="E155" s="242" t="s">
        <v>319</v>
      </c>
      <c r="F155" s="243" t="s">
        <v>320</v>
      </c>
      <c r="G155" s="244" t="s">
        <v>269</v>
      </c>
      <c r="H155" s="245">
        <v>42.619999999999997</v>
      </c>
      <c r="I155" s="246"/>
      <c r="J155" s="246"/>
      <c r="K155" s="247">
        <f>ROUND(P155*H155,2)</f>
        <v>0</v>
      </c>
      <c r="L155" s="243" t="s">
        <v>151</v>
      </c>
      <c r="M155" s="43"/>
      <c r="N155" s="248" t="s">
        <v>1</v>
      </c>
      <c r="O155" s="249" t="s">
        <v>44</v>
      </c>
      <c r="P155" s="250">
        <f>I155+J155</f>
        <v>0</v>
      </c>
      <c r="Q155" s="250">
        <f>ROUND(I155*H155,2)</f>
        <v>0</v>
      </c>
      <c r="R155" s="250">
        <f>ROUND(J155*H155,2)</f>
        <v>0</v>
      </c>
      <c r="S155" s="90"/>
      <c r="T155" s="251">
        <f>S155*H155</f>
        <v>0</v>
      </c>
      <c r="U155" s="251">
        <v>0</v>
      </c>
      <c r="V155" s="251">
        <f>U155*H155</f>
        <v>0</v>
      </c>
      <c r="W155" s="251">
        <v>0</v>
      </c>
      <c r="X155" s="252">
        <f>W155*H155</f>
        <v>0</v>
      </c>
      <c r="Y155" s="37"/>
      <c r="Z155" s="37"/>
      <c r="AA155" s="37"/>
      <c r="AB155" s="37"/>
      <c r="AC155" s="37"/>
      <c r="AD155" s="37"/>
      <c r="AE155" s="37"/>
      <c r="AR155" s="253" t="s">
        <v>152</v>
      </c>
      <c r="AT155" s="253" t="s">
        <v>147</v>
      </c>
      <c r="AU155" s="253" t="s">
        <v>91</v>
      </c>
      <c r="AY155" s="16" t="s">
        <v>144</v>
      </c>
      <c r="BE155" s="254">
        <f>IF(O155="základní",K155,0)</f>
        <v>0</v>
      </c>
      <c r="BF155" s="254">
        <f>IF(O155="snížená",K155,0)</f>
        <v>0</v>
      </c>
      <c r="BG155" s="254">
        <f>IF(O155="zákl. přenesená",K155,0)</f>
        <v>0</v>
      </c>
      <c r="BH155" s="254">
        <f>IF(O155="sníž. přenesená",K155,0)</f>
        <v>0</v>
      </c>
      <c r="BI155" s="254">
        <f>IF(O155="nulová",K155,0)</f>
        <v>0</v>
      </c>
      <c r="BJ155" s="16" t="s">
        <v>89</v>
      </c>
      <c r="BK155" s="254">
        <f>ROUND(P155*H155,2)</f>
        <v>0</v>
      </c>
      <c r="BL155" s="16" t="s">
        <v>152</v>
      </c>
      <c r="BM155" s="253" t="s">
        <v>321</v>
      </c>
    </row>
    <row r="156" s="13" customFormat="1">
      <c r="A156" s="13"/>
      <c r="B156" s="255"/>
      <c r="C156" s="256"/>
      <c r="D156" s="257" t="s">
        <v>154</v>
      </c>
      <c r="E156" s="258" t="s">
        <v>1</v>
      </c>
      <c r="F156" s="259" t="s">
        <v>322</v>
      </c>
      <c r="G156" s="256"/>
      <c r="H156" s="260">
        <v>42.619999999999997</v>
      </c>
      <c r="I156" s="261"/>
      <c r="J156" s="261"/>
      <c r="K156" s="256"/>
      <c r="L156" s="256"/>
      <c r="M156" s="262"/>
      <c r="N156" s="263"/>
      <c r="O156" s="264"/>
      <c r="P156" s="264"/>
      <c r="Q156" s="264"/>
      <c r="R156" s="264"/>
      <c r="S156" s="264"/>
      <c r="T156" s="264"/>
      <c r="U156" s="264"/>
      <c r="V156" s="264"/>
      <c r="W156" s="264"/>
      <c r="X156" s="265"/>
      <c r="Y156" s="13"/>
      <c r="Z156" s="13"/>
      <c r="AA156" s="13"/>
      <c r="AB156" s="13"/>
      <c r="AC156" s="13"/>
      <c r="AD156" s="13"/>
      <c r="AE156" s="13"/>
      <c r="AT156" s="266" t="s">
        <v>154</v>
      </c>
      <c r="AU156" s="266" t="s">
        <v>91</v>
      </c>
      <c r="AV156" s="13" t="s">
        <v>91</v>
      </c>
      <c r="AW156" s="13" t="s">
        <v>5</v>
      </c>
      <c r="AX156" s="13" t="s">
        <v>89</v>
      </c>
      <c r="AY156" s="266" t="s">
        <v>144</v>
      </c>
    </row>
    <row r="157" s="2" customFormat="1" ht="21.75" customHeight="1">
      <c r="A157" s="37"/>
      <c r="B157" s="38"/>
      <c r="C157" s="241" t="s">
        <v>323</v>
      </c>
      <c r="D157" s="241" t="s">
        <v>147</v>
      </c>
      <c r="E157" s="242" t="s">
        <v>324</v>
      </c>
      <c r="F157" s="243" t="s">
        <v>325</v>
      </c>
      <c r="G157" s="244" t="s">
        <v>269</v>
      </c>
      <c r="H157" s="245">
        <v>34.270000000000003</v>
      </c>
      <c r="I157" s="246"/>
      <c r="J157" s="246"/>
      <c r="K157" s="247">
        <f>ROUND(P157*H157,2)</f>
        <v>0</v>
      </c>
      <c r="L157" s="243" t="s">
        <v>151</v>
      </c>
      <c r="M157" s="43"/>
      <c r="N157" s="248" t="s">
        <v>1</v>
      </c>
      <c r="O157" s="249" t="s">
        <v>44</v>
      </c>
      <c r="P157" s="250">
        <f>I157+J157</f>
        <v>0</v>
      </c>
      <c r="Q157" s="250">
        <f>ROUND(I157*H157,2)</f>
        <v>0</v>
      </c>
      <c r="R157" s="250">
        <f>ROUND(J157*H157,2)</f>
        <v>0</v>
      </c>
      <c r="S157" s="90"/>
      <c r="T157" s="251">
        <f>S157*H157</f>
        <v>0</v>
      </c>
      <c r="U157" s="251">
        <v>0</v>
      </c>
      <c r="V157" s="251">
        <f>U157*H157</f>
        <v>0</v>
      </c>
      <c r="W157" s="251">
        <v>0</v>
      </c>
      <c r="X157" s="252">
        <f>W157*H157</f>
        <v>0</v>
      </c>
      <c r="Y157" s="37"/>
      <c r="Z157" s="37"/>
      <c r="AA157" s="37"/>
      <c r="AB157" s="37"/>
      <c r="AC157" s="37"/>
      <c r="AD157" s="37"/>
      <c r="AE157" s="37"/>
      <c r="AR157" s="253" t="s">
        <v>152</v>
      </c>
      <c r="AT157" s="253" t="s">
        <v>147</v>
      </c>
      <c r="AU157" s="253" t="s">
        <v>91</v>
      </c>
      <c r="AY157" s="16" t="s">
        <v>144</v>
      </c>
      <c r="BE157" s="254">
        <f>IF(O157="základní",K157,0)</f>
        <v>0</v>
      </c>
      <c r="BF157" s="254">
        <f>IF(O157="snížená",K157,0)</f>
        <v>0</v>
      </c>
      <c r="BG157" s="254">
        <f>IF(O157="zákl. přenesená",K157,0)</f>
        <v>0</v>
      </c>
      <c r="BH157" s="254">
        <f>IF(O157="sníž. přenesená",K157,0)</f>
        <v>0</v>
      </c>
      <c r="BI157" s="254">
        <f>IF(O157="nulová",K157,0)</f>
        <v>0</v>
      </c>
      <c r="BJ157" s="16" t="s">
        <v>89</v>
      </c>
      <c r="BK157" s="254">
        <f>ROUND(P157*H157,2)</f>
        <v>0</v>
      </c>
      <c r="BL157" s="16" t="s">
        <v>152</v>
      </c>
      <c r="BM157" s="253" t="s">
        <v>326</v>
      </c>
    </row>
    <row r="158" s="13" customFormat="1">
      <c r="A158" s="13"/>
      <c r="B158" s="255"/>
      <c r="C158" s="256"/>
      <c r="D158" s="257" t="s">
        <v>154</v>
      </c>
      <c r="E158" s="258" t="s">
        <v>241</v>
      </c>
      <c r="F158" s="259" t="s">
        <v>327</v>
      </c>
      <c r="G158" s="256"/>
      <c r="H158" s="260">
        <v>34.270000000000003</v>
      </c>
      <c r="I158" s="261"/>
      <c r="J158" s="261"/>
      <c r="K158" s="256"/>
      <c r="L158" s="256"/>
      <c r="M158" s="262"/>
      <c r="N158" s="263"/>
      <c r="O158" s="264"/>
      <c r="P158" s="264"/>
      <c r="Q158" s="264"/>
      <c r="R158" s="264"/>
      <c r="S158" s="264"/>
      <c r="T158" s="264"/>
      <c r="U158" s="264"/>
      <c r="V158" s="264"/>
      <c r="W158" s="264"/>
      <c r="X158" s="265"/>
      <c r="Y158" s="13"/>
      <c r="Z158" s="13"/>
      <c r="AA158" s="13"/>
      <c r="AB158" s="13"/>
      <c r="AC158" s="13"/>
      <c r="AD158" s="13"/>
      <c r="AE158" s="13"/>
      <c r="AT158" s="266" t="s">
        <v>154</v>
      </c>
      <c r="AU158" s="266" t="s">
        <v>91</v>
      </c>
      <c r="AV158" s="13" t="s">
        <v>91</v>
      </c>
      <c r="AW158" s="13" t="s">
        <v>5</v>
      </c>
      <c r="AX158" s="13" t="s">
        <v>89</v>
      </c>
      <c r="AY158" s="266" t="s">
        <v>144</v>
      </c>
    </row>
    <row r="159" s="2" customFormat="1" ht="21.75" customHeight="1">
      <c r="A159" s="37"/>
      <c r="B159" s="38"/>
      <c r="C159" s="241" t="s">
        <v>328</v>
      </c>
      <c r="D159" s="241" t="s">
        <v>147</v>
      </c>
      <c r="E159" s="242" t="s">
        <v>329</v>
      </c>
      <c r="F159" s="243" t="s">
        <v>330</v>
      </c>
      <c r="G159" s="244" t="s">
        <v>269</v>
      </c>
      <c r="H159" s="245">
        <v>10</v>
      </c>
      <c r="I159" s="246"/>
      <c r="J159" s="246"/>
      <c r="K159" s="247">
        <f>ROUND(P159*H159,2)</f>
        <v>0</v>
      </c>
      <c r="L159" s="243" t="s">
        <v>151</v>
      </c>
      <c r="M159" s="43"/>
      <c r="N159" s="248" t="s">
        <v>1</v>
      </c>
      <c r="O159" s="249" t="s">
        <v>44</v>
      </c>
      <c r="P159" s="250">
        <f>I159+J159</f>
        <v>0</v>
      </c>
      <c r="Q159" s="250">
        <f>ROUND(I159*H159,2)</f>
        <v>0</v>
      </c>
      <c r="R159" s="250">
        <f>ROUND(J159*H159,2)</f>
        <v>0</v>
      </c>
      <c r="S159" s="90"/>
      <c r="T159" s="251">
        <f>S159*H159</f>
        <v>0</v>
      </c>
      <c r="U159" s="251">
        <v>0</v>
      </c>
      <c r="V159" s="251">
        <f>U159*H159</f>
        <v>0</v>
      </c>
      <c r="W159" s="251">
        <v>0</v>
      </c>
      <c r="X159" s="252">
        <f>W159*H159</f>
        <v>0</v>
      </c>
      <c r="Y159" s="37"/>
      <c r="Z159" s="37"/>
      <c r="AA159" s="37"/>
      <c r="AB159" s="37"/>
      <c r="AC159" s="37"/>
      <c r="AD159" s="37"/>
      <c r="AE159" s="37"/>
      <c r="AR159" s="253" t="s">
        <v>152</v>
      </c>
      <c r="AT159" s="253" t="s">
        <v>147</v>
      </c>
      <c r="AU159" s="253" t="s">
        <v>91</v>
      </c>
      <c r="AY159" s="16" t="s">
        <v>144</v>
      </c>
      <c r="BE159" s="254">
        <f>IF(O159="základní",K159,0)</f>
        <v>0</v>
      </c>
      <c r="BF159" s="254">
        <f>IF(O159="snížená",K159,0)</f>
        <v>0</v>
      </c>
      <c r="BG159" s="254">
        <f>IF(O159="zákl. přenesená",K159,0)</f>
        <v>0</v>
      </c>
      <c r="BH159" s="254">
        <f>IF(O159="sníž. přenesená",K159,0)</f>
        <v>0</v>
      </c>
      <c r="BI159" s="254">
        <f>IF(O159="nulová",K159,0)</f>
        <v>0</v>
      </c>
      <c r="BJ159" s="16" t="s">
        <v>89</v>
      </c>
      <c r="BK159" s="254">
        <f>ROUND(P159*H159,2)</f>
        <v>0</v>
      </c>
      <c r="BL159" s="16" t="s">
        <v>152</v>
      </c>
      <c r="BM159" s="253" t="s">
        <v>331</v>
      </c>
    </row>
    <row r="160" s="13" customFormat="1">
      <c r="A160" s="13"/>
      <c r="B160" s="255"/>
      <c r="C160" s="256"/>
      <c r="D160" s="257" t="s">
        <v>154</v>
      </c>
      <c r="E160" s="258" t="s">
        <v>1</v>
      </c>
      <c r="F160" s="259" t="s">
        <v>256</v>
      </c>
      <c r="G160" s="256"/>
      <c r="H160" s="260">
        <v>10</v>
      </c>
      <c r="I160" s="261"/>
      <c r="J160" s="261"/>
      <c r="K160" s="256"/>
      <c r="L160" s="256"/>
      <c r="M160" s="262"/>
      <c r="N160" s="263"/>
      <c r="O160" s="264"/>
      <c r="P160" s="264"/>
      <c r="Q160" s="264"/>
      <c r="R160" s="264"/>
      <c r="S160" s="264"/>
      <c r="T160" s="264"/>
      <c r="U160" s="264"/>
      <c r="V160" s="264"/>
      <c r="W160" s="264"/>
      <c r="X160" s="265"/>
      <c r="Y160" s="13"/>
      <c r="Z160" s="13"/>
      <c r="AA160" s="13"/>
      <c r="AB160" s="13"/>
      <c r="AC160" s="13"/>
      <c r="AD160" s="13"/>
      <c r="AE160" s="13"/>
      <c r="AT160" s="266" t="s">
        <v>154</v>
      </c>
      <c r="AU160" s="266" t="s">
        <v>91</v>
      </c>
      <c r="AV160" s="13" t="s">
        <v>91</v>
      </c>
      <c r="AW160" s="13" t="s">
        <v>5</v>
      </c>
      <c r="AX160" s="13" t="s">
        <v>89</v>
      </c>
      <c r="AY160" s="266" t="s">
        <v>144</v>
      </c>
    </row>
    <row r="161" s="2" customFormat="1" ht="21.75" customHeight="1">
      <c r="A161" s="37"/>
      <c r="B161" s="38"/>
      <c r="C161" s="241" t="s">
        <v>9</v>
      </c>
      <c r="D161" s="241" t="s">
        <v>147</v>
      </c>
      <c r="E161" s="242" t="s">
        <v>332</v>
      </c>
      <c r="F161" s="243" t="s">
        <v>333</v>
      </c>
      <c r="G161" s="244" t="s">
        <v>269</v>
      </c>
      <c r="H161" s="245">
        <v>10</v>
      </c>
      <c r="I161" s="246"/>
      <c r="J161" s="246"/>
      <c r="K161" s="247">
        <f>ROUND(P161*H161,2)</f>
        <v>0</v>
      </c>
      <c r="L161" s="243" t="s">
        <v>151</v>
      </c>
      <c r="M161" s="43"/>
      <c r="N161" s="248" t="s">
        <v>1</v>
      </c>
      <c r="O161" s="249" t="s">
        <v>44</v>
      </c>
      <c r="P161" s="250">
        <f>I161+J161</f>
        <v>0</v>
      </c>
      <c r="Q161" s="250">
        <f>ROUND(I161*H161,2)</f>
        <v>0</v>
      </c>
      <c r="R161" s="250">
        <f>ROUND(J161*H161,2)</f>
        <v>0</v>
      </c>
      <c r="S161" s="90"/>
      <c r="T161" s="251">
        <f>S161*H161</f>
        <v>0</v>
      </c>
      <c r="U161" s="251">
        <v>0</v>
      </c>
      <c r="V161" s="251">
        <f>U161*H161</f>
        <v>0</v>
      </c>
      <c r="W161" s="251">
        <v>0</v>
      </c>
      <c r="X161" s="252">
        <f>W161*H161</f>
        <v>0</v>
      </c>
      <c r="Y161" s="37"/>
      <c r="Z161" s="37"/>
      <c r="AA161" s="37"/>
      <c r="AB161" s="37"/>
      <c r="AC161" s="37"/>
      <c r="AD161" s="37"/>
      <c r="AE161" s="37"/>
      <c r="AR161" s="253" t="s">
        <v>152</v>
      </c>
      <c r="AT161" s="253" t="s">
        <v>147</v>
      </c>
      <c r="AU161" s="253" t="s">
        <v>91</v>
      </c>
      <c r="AY161" s="16" t="s">
        <v>144</v>
      </c>
      <c r="BE161" s="254">
        <f>IF(O161="základní",K161,0)</f>
        <v>0</v>
      </c>
      <c r="BF161" s="254">
        <f>IF(O161="snížená",K161,0)</f>
        <v>0</v>
      </c>
      <c r="BG161" s="254">
        <f>IF(O161="zákl. přenesená",K161,0)</f>
        <v>0</v>
      </c>
      <c r="BH161" s="254">
        <f>IF(O161="sníž. přenesená",K161,0)</f>
        <v>0</v>
      </c>
      <c r="BI161" s="254">
        <f>IF(O161="nulová",K161,0)</f>
        <v>0</v>
      </c>
      <c r="BJ161" s="16" t="s">
        <v>89</v>
      </c>
      <c r="BK161" s="254">
        <f>ROUND(P161*H161,2)</f>
        <v>0</v>
      </c>
      <c r="BL161" s="16" t="s">
        <v>152</v>
      </c>
      <c r="BM161" s="253" t="s">
        <v>334</v>
      </c>
    </row>
    <row r="162" s="13" customFormat="1">
      <c r="A162" s="13"/>
      <c r="B162" s="255"/>
      <c r="C162" s="256"/>
      <c r="D162" s="257" t="s">
        <v>154</v>
      </c>
      <c r="E162" s="258" t="s">
        <v>1</v>
      </c>
      <c r="F162" s="259" t="s">
        <v>256</v>
      </c>
      <c r="G162" s="256"/>
      <c r="H162" s="260">
        <v>10</v>
      </c>
      <c r="I162" s="261"/>
      <c r="J162" s="261"/>
      <c r="K162" s="256"/>
      <c r="L162" s="256"/>
      <c r="M162" s="262"/>
      <c r="N162" s="263"/>
      <c r="O162" s="264"/>
      <c r="P162" s="264"/>
      <c r="Q162" s="264"/>
      <c r="R162" s="264"/>
      <c r="S162" s="264"/>
      <c r="T162" s="264"/>
      <c r="U162" s="264"/>
      <c r="V162" s="264"/>
      <c r="W162" s="264"/>
      <c r="X162" s="265"/>
      <c r="Y162" s="13"/>
      <c r="Z162" s="13"/>
      <c r="AA162" s="13"/>
      <c r="AB162" s="13"/>
      <c r="AC162" s="13"/>
      <c r="AD162" s="13"/>
      <c r="AE162" s="13"/>
      <c r="AT162" s="266" t="s">
        <v>154</v>
      </c>
      <c r="AU162" s="266" t="s">
        <v>91</v>
      </c>
      <c r="AV162" s="13" t="s">
        <v>91</v>
      </c>
      <c r="AW162" s="13" t="s">
        <v>5</v>
      </c>
      <c r="AX162" s="13" t="s">
        <v>89</v>
      </c>
      <c r="AY162" s="266" t="s">
        <v>144</v>
      </c>
    </row>
    <row r="163" s="2" customFormat="1" ht="21.75" customHeight="1">
      <c r="A163" s="37"/>
      <c r="B163" s="38"/>
      <c r="C163" s="241" t="s">
        <v>335</v>
      </c>
      <c r="D163" s="241" t="s">
        <v>147</v>
      </c>
      <c r="E163" s="242" t="s">
        <v>336</v>
      </c>
      <c r="F163" s="243" t="s">
        <v>337</v>
      </c>
      <c r="G163" s="244" t="s">
        <v>269</v>
      </c>
      <c r="H163" s="245">
        <v>16.535</v>
      </c>
      <c r="I163" s="246"/>
      <c r="J163" s="246"/>
      <c r="K163" s="247">
        <f>ROUND(P163*H163,2)</f>
        <v>0</v>
      </c>
      <c r="L163" s="243" t="s">
        <v>151</v>
      </c>
      <c r="M163" s="43"/>
      <c r="N163" s="248" t="s">
        <v>1</v>
      </c>
      <c r="O163" s="249" t="s">
        <v>44</v>
      </c>
      <c r="P163" s="250">
        <f>I163+J163</f>
        <v>0</v>
      </c>
      <c r="Q163" s="250">
        <f>ROUND(I163*H163,2)</f>
        <v>0</v>
      </c>
      <c r="R163" s="250">
        <f>ROUND(J163*H163,2)</f>
        <v>0</v>
      </c>
      <c r="S163" s="90"/>
      <c r="T163" s="251">
        <f>S163*H163</f>
        <v>0</v>
      </c>
      <c r="U163" s="251">
        <v>0</v>
      </c>
      <c r="V163" s="251">
        <f>U163*H163</f>
        <v>0</v>
      </c>
      <c r="W163" s="251">
        <v>0</v>
      </c>
      <c r="X163" s="252">
        <f>W163*H163</f>
        <v>0</v>
      </c>
      <c r="Y163" s="37"/>
      <c r="Z163" s="37"/>
      <c r="AA163" s="37"/>
      <c r="AB163" s="37"/>
      <c r="AC163" s="37"/>
      <c r="AD163" s="37"/>
      <c r="AE163" s="37"/>
      <c r="AR163" s="253" t="s">
        <v>152</v>
      </c>
      <c r="AT163" s="253" t="s">
        <v>147</v>
      </c>
      <c r="AU163" s="253" t="s">
        <v>91</v>
      </c>
      <c r="AY163" s="16" t="s">
        <v>144</v>
      </c>
      <c r="BE163" s="254">
        <f>IF(O163="základní",K163,0)</f>
        <v>0</v>
      </c>
      <c r="BF163" s="254">
        <f>IF(O163="snížená",K163,0)</f>
        <v>0</v>
      </c>
      <c r="BG163" s="254">
        <f>IF(O163="zákl. přenesená",K163,0)</f>
        <v>0</v>
      </c>
      <c r="BH163" s="254">
        <f>IF(O163="sníž. přenesená",K163,0)</f>
        <v>0</v>
      </c>
      <c r="BI163" s="254">
        <f>IF(O163="nulová",K163,0)</f>
        <v>0</v>
      </c>
      <c r="BJ163" s="16" t="s">
        <v>89</v>
      </c>
      <c r="BK163" s="254">
        <f>ROUND(P163*H163,2)</f>
        <v>0</v>
      </c>
      <c r="BL163" s="16" t="s">
        <v>152</v>
      </c>
      <c r="BM163" s="253" t="s">
        <v>338</v>
      </c>
    </row>
    <row r="164" s="13" customFormat="1">
      <c r="A164" s="13"/>
      <c r="B164" s="255"/>
      <c r="C164" s="256"/>
      <c r="D164" s="257" t="s">
        <v>154</v>
      </c>
      <c r="E164" s="258" t="s">
        <v>1</v>
      </c>
      <c r="F164" s="259" t="s">
        <v>191</v>
      </c>
      <c r="G164" s="256"/>
      <c r="H164" s="260">
        <v>16.535</v>
      </c>
      <c r="I164" s="261"/>
      <c r="J164" s="261"/>
      <c r="K164" s="256"/>
      <c r="L164" s="256"/>
      <c r="M164" s="262"/>
      <c r="N164" s="263"/>
      <c r="O164" s="264"/>
      <c r="P164" s="264"/>
      <c r="Q164" s="264"/>
      <c r="R164" s="264"/>
      <c r="S164" s="264"/>
      <c r="T164" s="264"/>
      <c r="U164" s="264"/>
      <c r="V164" s="264"/>
      <c r="W164" s="264"/>
      <c r="X164" s="265"/>
      <c r="Y164" s="13"/>
      <c r="Z164" s="13"/>
      <c r="AA164" s="13"/>
      <c r="AB164" s="13"/>
      <c r="AC164" s="13"/>
      <c r="AD164" s="13"/>
      <c r="AE164" s="13"/>
      <c r="AT164" s="266" t="s">
        <v>154</v>
      </c>
      <c r="AU164" s="266" t="s">
        <v>91</v>
      </c>
      <c r="AV164" s="13" t="s">
        <v>91</v>
      </c>
      <c r="AW164" s="13" t="s">
        <v>5</v>
      </c>
      <c r="AX164" s="13" t="s">
        <v>89</v>
      </c>
      <c r="AY164" s="266" t="s">
        <v>144</v>
      </c>
    </row>
    <row r="165" s="2" customFormat="1" ht="21.75" customHeight="1">
      <c r="A165" s="37"/>
      <c r="B165" s="38"/>
      <c r="C165" s="241" t="s">
        <v>339</v>
      </c>
      <c r="D165" s="241" t="s">
        <v>147</v>
      </c>
      <c r="E165" s="242" t="s">
        <v>340</v>
      </c>
      <c r="F165" s="243" t="s">
        <v>341</v>
      </c>
      <c r="G165" s="244" t="s">
        <v>269</v>
      </c>
      <c r="H165" s="245">
        <v>10</v>
      </c>
      <c r="I165" s="246"/>
      <c r="J165" s="246"/>
      <c r="K165" s="247">
        <f>ROUND(P165*H165,2)</f>
        <v>0</v>
      </c>
      <c r="L165" s="243" t="s">
        <v>151</v>
      </c>
      <c r="M165" s="43"/>
      <c r="N165" s="248" t="s">
        <v>1</v>
      </c>
      <c r="O165" s="249" t="s">
        <v>44</v>
      </c>
      <c r="P165" s="250">
        <f>I165+J165</f>
        <v>0</v>
      </c>
      <c r="Q165" s="250">
        <f>ROUND(I165*H165,2)</f>
        <v>0</v>
      </c>
      <c r="R165" s="250">
        <f>ROUND(J165*H165,2)</f>
        <v>0</v>
      </c>
      <c r="S165" s="90"/>
      <c r="T165" s="251">
        <f>S165*H165</f>
        <v>0</v>
      </c>
      <c r="U165" s="251">
        <v>0</v>
      </c>
      <c r="V165" s="251">
        <f>U165*H165</f>
        <v>0</v>
      </c>
      <c r="W165" s="251">
        <v>0</v>
      </c>
      <c r="X165" s="252">
        <f>W165*H165</f>
        <v>0</v>
      </c>
      <c r="Y165" s="37"/>
      <c r="Z165" s="37"/>
      <c r="AA165" s="37"/>
      <c r="AB165" s="37"/>
      <c r="AC165" s="37"/>
      <c r="AD165" s="37"/>
      <c r="AE165" s="37"/>
      <c r="AR165" s="253" t="s">
        <v>152</v>
      </c>
      <c r="AT165" s="253" t="s">
        <v>147</v>
      </c>
      <c r="AU165" s="253" t="s">
        <v>91</v>
      </c>
      <c r="AY165" s="16" t="s">
        <v>144</v>
      </c>
      <c r="BE165" s="254">
        <f>IF(O165="základní",K165,0)</f>
        <v>0</v>
      </c>
      <c r="BF165" s="254">
        <f>IF(O165="snížená",K165,0)</f>
        <v>0</v>
      </c>
      <c r="BG165" s="254">
        <f>IF(O165="zákl. přenesená",K165,0)</f>
        <v>0</v>
      </c>
      <c r="BH165" s="254">
        <f>IF(O165="sníž. přenesená",K165,0)</f>
        <v>0</v>
      </c>
      <c r="BI165" s="254">
        <f>IF(O165="nulová",K165,0)</f>
        <v>0</v>
      </c>
      <c r="BJ165" s="16" t="s">
        <v>89</v>
      </c>
      <c r="BK165" s="254">
        <f>ROUND(P165*H165,2)</f>
        <v>0</v>
      </c>
      <c r="BL165" s="16" t="s">
        <v>152</v>
      </c>
      <c r="BM165" s="253" t="s">
        <v>342</v>
      </c>
    </row>
    <row r="166" s="13" customFormat="1">
      <c r="A166" s="13"/>
      <c r="B166" s="255"/>
      <c r="C166" s="256"/>
      <c r="D166" s="257" t="s">
        <v>154</v>
      </c>
      <c r="E166" s="258" t="s">
        <v>1</v>
      </c>
      <c r="F166" s="259" t="s">
        <v>256</v>
      </c>
      <c r="G166" s="256"/>
      <c r="H166" s="260">
        <v>10</v>
      </c>
      <c r="I166" s="261"/>
      <c r="J166" s="261"/>
      <c r="K166" s="256"/>
      <c r="L166" s="256"/>
      <c r="M166" s="262"/>
      <c r="N166" s="263"/>
      <c r="O166" s="264"/>
      <c r="P166" s="264"/>
      <c r="Q166" s="264"/>
      <c r="R166" s="264"/>
      <c r="S166" s="264"/>
      <c r="T166" s="264"/>
      <c r="U166" s="264"/>
      <c r="V166" s="264"/>
      <c r="W166" s="264"/>
      <c r="X166" s="265"/>
      <c r="Y166" s="13"/>
      <c r="Z166" s="13"/>
      <c r="AA166" s="13"/>
      <c r="AB166" s="13"/>
      <c r="AC166" s="13"/>
      <c r="AD166" s="13"/>
      <c r="AE166" s="13"/>
      <c r="AT166" s="266" t="s">
        <v>154</v>
      </c>
      <c r="AU166" s="266" t="s">
        <v>91</v>
      </c>
      <c r="AV166" s="13" t="s">
        <v>91</v>
      </c>
      <c r="AW166" s="13" t="s">
        <v>5</v>
      </c>
      <c r="AX166" s="13" t="s">
        <v>89</v>
      </c>
      <c r="AY166" s="266" t="s">
        <v>144</v>
      </c>
    </row>
    <row r="167" s="2" customFormat="1" ht="21.75" customHeight="1">
      <c r="A167" s="37"/>
      <c r="B167" s="38"/>
      <c r="C167" s="241" t="s">
        <v>343</v>
      </c>
      <c r="D167" s="241" t="s">
        <v>147</v>
      </c>
      <c r="E167" s="242" t="s">
        <v>344</v>
      </c>
      <c r="F167" s="243" t="s">
        <v>345</v>
      </c>
      <c r="G167" s="244" t="s">
        <v>269</v>
      </c>
      <c r="H167" s="245">
        <v>16.535</v>
      </c>
      <c r="I167" s="246"/>
      <c r="J167" s="246"/>
      <c r="K167" s="247">
        <f>ROUND(P167*H167,2)</f>
        <v>0</v>
      </c>
      <c r="L167" s="243" t="s">
        <v>151</v>
      </c>
      <c r="M167" s="43"/>
      <c r="N167" s="248" t="s">
        <v>1</v>
      </c>
      <c r="O167" s="249" t="s">
        <v>44</v>
      </c>
      <c r="P167" s="250">
        <f>I167+J167</f>
        <v>0</v>
      </c>
      <c r="Q167" s="250">
        <f>ROUND(I167*H167,2)</f>
        <v>0</v>
      </c>
      <c r="R167" s="250">
        <f>ROUND(J167*H167,2)</f>
        <v>0</v>
      </c>
      <c r="S167" s="90"/>
      <c r="T167" s="251">
        <f>S167*H167</f>
        <v>0</v>
      </c>
      <c r="U167" s="251">
        <v>0</v>
      </c>
      <c r="V167" s="251">
        <f>U167*H167</f>
        <v>0</v>
      </c>
      <c r="W167" s="251">
        <v>0</v>
      </c>
      <c r="X167" s="252">
        <f>W167*H167</f>
        <v>0</v>
      </c>
      <c r="Y167" s="37"/>
      <c r="Z167" s="37"/>
      <c r="AA167" s="37"/>
      <c r="AB167" s="37"/>
      <c r="AC167" s="37"/>
      <c r="AD167" s="37"/>
      <c r="AE167" s="37"/>
      <c r="AR167" s="253" t="s">
        <v>152</v>
      </c>
      <c r="AT167" s="253" t="s">
        <v>147</v>
      </c>
      <c r="AU167" s="253" t="s">
        <v>91</v>
      </c>
      <c r="AY167" s="16" t="s">
        <v>144</v>
      </c>
      <c r="BE167" s="254">
        <f>IF(O167="základní",K167,0)</f>
        <v>0</v>
      </c>
      <c r="BF167" s="254">
        <f>IF(O167="snížená",K167,0)</f>
        <v>0</v>
      </c>
      <c r="BG167" s="254">
        <f>IF(O167="zákl. přenesená",K167,0)</f>
        <v>0</v>
      </c>
      <c r="BH167" s="254">
        <f>IF(O167="sníž. přenesená",K167,0)</f>
        <v>0</v>
      </c>
      <c r="BI167" s="254">
        <f>IF(O167="nulová",K167,0)</f>
        <v>0</v>
      </c>
      <c r="BJ167" s="16" t="s">
        <v>89</v>
      </c>
      <c r="BK167" s="254">
        <f>ROUND(P167*H167,2)</f>
        <v>0</v>
      </c>
      <c r="BL167" s="16" t="s">
        <v>152</v>
      </c>
      <c r="BM167" s="253" t="s">
        <v>346</v>
      </c>
    </row>
    <row r="168" s="13" customFormat="1">
      <c r="A168" s="13"/>
      <c r="B168" s="255"/>
      <c r="C168" s="256"/>
      <c r="D168" s="257" t="s">
        <v>154</v>
      </c>
      <c r="E168" s="258" t="s">
        <v>191</v>
      </c>
      <c r="F168" s="259" t="s">
        <v>347</v>
      </c>
      <c r="G168" s="256"/>
      <c r="H168" s="260">
        <v>16.535</v>
      </c>
      <c r="I168" s="261"/>
      <c r="J168" s="261"/>
      <c r="K168" s="256"/>
      <c r="L168" s="256"/>
      <c r="M168" s="262"/>
      <c r="N168" s="263"/>
      <c r="O168" s="264"/>
      <c r="P168" s="264"/>
      <c r="Q168" s="264"/>
      <c r="R168" s="264"/>
      <c r="S168" s="264"/>
      <c r="T168" s="264"/>
      <c r="U168" s="264"/>
      <c r="V168" s="264"/>
      <c r="W168" s="264"/>
      <c r="X168" s="265"/>
      <c r="Y168" s="13"/>
      <c r="Z168" s="13"/>
      <c r="AA168" s="13"/>
      <c r="AB168" s="13"/>
      <c r="AC168" s="13"/>
      <c r="AD168" s="13"/>
      <c r="AE168" s="13"/>
      <c r="AT168" s="266" t="s">
        <v>154</v>
      </c>
      <c r="AU168" s="266" t="s">
        <v>91</v>
      </c>
      <c r="AV168" s="13" t="s">
        <v>91</v>
      </c>
      <c r="AW168" s="13" t="s">
        <v>5</v>
      </c>
      <c r="AX168" s="13" t="s">
        <v>89</v>
      </c>
      <c r="AY168" s="266" t="s">
        <v>144</v>
      </c>
    </row>
    <row r="169" s="2" customFormat="1" ht="21.75" customHeight="1">
      <c r="A169" s="37"/>
      <c r="B169" s="38"/>
      <c r="C169" s="241" t="s">
        <v>348</v>
      </c>
      <c r="D169" s="241" t="s">
        <v>147</v>
      </c>
      <c r="E169" s="242" t="s">
        <v>349</v>
      </c>
      <c r="F169" s="243" t="s">
        <v>350</v>
      </c>
      <c r="G169" s="244" t="s">
        <v>269</v>
      </c>
      <c r="H169" s="245">
        <v>60.030000000000001</v>
      </c>
      <c r="I169" s="246"/>
      <c r="J169" s="246"/>
      <c r="K169" s="247">
        <f>ROUND(P169*H169,2)</f>
        <v>0</v>
      </c>
      <c r="L169" s="243" t="s">
        <v>151</v>
      </c>
      <c r="M169" s="43"/>
      <c r="N169" s="248" t="s">
        <v>1</v>
      </c>
      <c r="O169" s="249" t="s">
        <v>44</v>
      </c>
      <c r="P169" s="250">
        <f>I169+J169</f>
        <v>0</v>
      </c>
      <c r="Q169" s="250">
        <f>ROUND(I169*H169,2)</f>
        <v>0</v>
      </c>
      <c r="R169" s="250">
        <f>ROUND(J169*H169,2)</f>
        <v>0</v>
      </c>
      <c r="S169" s="90"/>
      <c r="T169" s="251">
        <f>S169*H169</f>
        <v>0</v>
      </c>
      <c r="U169" s="251">
        <v>0.084250000000000005</v>
      </c>
      <c r="V169" s="251">
        <f>U169*H169</f>
        <v>5.0575275000000008</v>
      </c>
      <c r="W169" s="251">
        <v>0</v>
      </c>
      <c r="X169" s="252">
        <f>W169*H169</f>
        <v>0</v>
      </c>
      <c r="Y169" s="37"/>
      <c r="Z169" s="37"/>
      <c r="AA169" s="37"/>
      <c r="AB169" s="37"/>
      <c r="AC169" s="37"/>
      <c r="AD169" s="37"/>
      <c r="AE169" s="37"/>
      <c r="AR169" s="253" t="s">
        <v>152</v>
      </c>
      <c r="AT169" s="253" t="s">
        <v>147</v>
      </c>
      <c r="AU169" s="253" t="s">
        <v>91</v>
      </c>
      <c r="AY169" s="16" t="s">
        <v>144</v>
      </c>
      <c r="BE169" s="254">
        <f>IF(O169="základní",K169,0)</f>
        <v>0</v>
      </c>
      <c r="BF169" s="254">
        <f>IF(O169="snížená",K169,0)</f>
        <v>0</v>
      </c>
      <c r="BG169" s="254">
        <f>IF(O169="zákl. přenesená",K169,0)</f>
        <v>0</v>
      </c>
      <c r="BH169" s="254">
        <f>IF(O169="sníž. přenesená",K169,0)</f>
        <v>0</v>
      </c>
      <c r="BI169" s="254">
        <f>IF(O169="nulová",K169,0)</f>
        <v>0</v>
      </c>
      <c r="BJ169" s="16" t="s">
        <v>89</v>
      </c>
      <c r="BK169" s="254">
        <f>ROUND(P169*H169,2)</f>
        <v>0</v>
      </c>
      <c r="BL169" s="16" t="s">
        <v>152</v>
      </c>
      <c r="BM169" s="253" t="s">
        <v>351</v>
      </c>
    </row>
    <row r="170" s="13" customFormat="1">
      <c r="A170" s="13"/>
      <c r="B170" s="255"/>
      <c r="C170" s="256"/>
      <c r="D170" s="257" t="s">
        <v>154</v>
      </c>
      <c r="E170" s="258" t="s">
        <v>202</v>
      </c>
      <c r="F170" s="259" t="s">
        <v>203</v>
      </c>
      <c r="G170" s="256"/>
      <c r="H170" s="260">
        <v>49.810000000000002</v>
      </c>
      <c r="I170" s="261"/>
      <c r="J170" s="261"/>
      <c r="K170" s="256"/>
      <c r="L170" s="256"/>
      <c r="M170" s="262"/>
      <c r="N170" s="263"/>
      <c r="O170" s="264"/>
      <c r="P170" s="264"/>
      <c r="Q170" s="264"/>
      <c r="R170" s="264"/>
      <c r="S170" s="264"/>
      <c r="T170" s="264"/>
      <c r="U170" s="264"/>
      <c r="V170" s="264"/>
      <c r="W170" s="264"/>
      <c r="X170" s="265"/>
      <c r="Y170" s="13"/>
      <c r="Z170" s="13"/>
      <c r="AA170" s="13"/>
      <c r="AB170" s="13"/>
      <c r="AC170" s="13"/>
      <c r="AD170" s="13"/>
      <c r="AE170" s="13"/>
      <c r="AT170" s="266" t="s">
        <v>154</v>
      </c>
      <c r="AU170" s="266" t="s">
        <v>91</v>
      </c>
      <c r="AV170" s="13" t="s">
        <v>91</v>
      </c>
      <c r="AW170" s="13" t="s">
        <v>5</v>
      </c>
      <c r="AX170" s="13" t="s">
        <v>81</v>
      </c>
      <c r="AY170" s="266" t="s">
        <v>144</v>
      </c>
    </row>
    <row r="171" s="13" customFormat="1">
      <c r="A171" s="13"/>
      <c r="B171" s="255"/>
      <c r="C171" s="256"/>
      <c r="D171" s="257" t="s">
        <v>154</v>
      </c>
      <c r="E171" s="258" t="s">
        <v>205</v>
      </c>
      <c r="F171" s="259" t="s">
        <v>206</v>
      </c>
      <c r="G171" s="256"/>
      <c r="H171" s="260">
        <v>10.220000000000001</v>
      </c>
      <c r="I171" s="261"/>
      <c r="J171" s="261"/>
      <c r="K171" s="256"/>
      <c r="L171" s="256"/>
      <c r="M171" s="262"/>
      <c r="N171" s="263"/>
      <c r="O171" s="264"/>
      <c r="P171" s="264"/>
      <c r="Q171" s="264"/>
      <c r="R171" s="264"/>
      <c r="S171" s="264"/>
      <c r="T171" s="264"/>
      <c r="U171" s="264"/>
      <c r="V171" s="264"/>
      <c r="W171" s="264"/>
      <c r="X171" s="265"/>
      <c r="Y171" s="13"/>
      <c r="Z171" s="13"/>
      <c r="AA171" s="13"/>
      <c r="AB171" s="13"/>
      <c r="AC171" s="13"/>
      <c r="AD171" s="13"/>
      <c r="AE171" s="13"/>
      <c r="AT171" s="266" t="s">
        <v>154</v>
      </c>
      <c r="AU171" s="266" t="s">
        <v>91</v>
      </c>
      <c r="AV171" s="13" t="s">
        <v>91</v>
      </c>
      <c r="AW171" s="13" t="s">
        <v>5</v>
      </c>
      <c r="AX171" s="13" t="s">
        <v>81</v>
      </c>
      <c r="AY171" s="266" t="s">
        <v>144</v>
      </c>
    </row>
    <row r="172" s="14" customFormat="1">
      <c r="A172" s="14"/>
      <c r="B172" s="267"/>
      <c r="C172" s="268"/>
      <c r="D172" s="257" t="s">
        <v>154</v>
      </c>
      <c r="E172" s="269" t="s">
        <v>200</v>
      </c>
      <c r="F172" s="270" t="s">
        <v>155</v>
      </c>
      <c r="G172" s="268"/>
      <c r="H172" s="271">
        <v>60.030000000000001</v>
      </c>
      <c r="I172" s="272"/>
      <c r="J172" s="272"/>
      <c r="K172" s="268"/>
      <c r="L172" s="268"/>
      <c r="M172" s="273"/>
      <c r="N172" s="274"/>
      <c r="O172" s="275"/>
      <c r="P172" s="275"/>
      <c r="Q172" s="275"/>
      <c r="R172" s="275"/>
      <c r="S172" s="275"/>
      <c r="T172" s="275"/>
      <c r="U172" s="275"/>
      <c r="V172" s="275"/>
      <c r="W172" s="275"/>
      <c r="X172" s="276"/>
      <c r="Y172" s="14"/>
      <c r="Z172" s="14"/>
      <c r="AA172" s="14"/>
      <c r="AB172" s="14"/>
      <c r="AC172" s="14"/>
      <c r="AD172" s="14"/>
      <c r="AE172" s="14"/>
      <c r="AT172" s="277" t="s">
        <v>154</v>
      </c>
      <c r="AU172" s="277" t="s">
        <v>91</v>
      </c>
      <c r="AV172" s="14" t="s">
        <v>152</v>
      </c>
      <c r="AW172" s="14" t="s">
        <v>5</v>
      </c>
      <c r="AX172" s="14" t="s">
        <v>89</v>
      </c>
      <c r="AY172" s="277" t="s">
        <v>144</v>
      </c>
    </row>
    <row r="173" s="2" customFormat="1" ht="21.75" customHeight="1">
      <c r="A173" s="37"/>
      <c r="B173" s="38"/>
      <c r="C173" s="282" t="s">
        <v>216</v>
      </c>
      <c r="D173" s="282" t="s">
        <v>352</v>
      </c>
      <c r="E173" s="283" t="s">
        <v>353</v>
      </c>
      <c r="F173" s="284" t="s">
        <v>354</v>
      </c>
      <c r="G173" s="285" t="s">
        <v>269</v>
      </c>
      <c r="H173" s="286">
        <v>51.304000000000002</v>
      </c>
      <c r="I173" s="287"/>
      <c r="J173" s="288"/>
      <c r="K173" s="289">
        <f>ROUND(P173*H173,2)</f>
        <v>0</v>
      </c>
      <c r="L173" s="284" t="s">
        <v>151</v>
      </c>
      <c r="M173" s="290"/>
      <c r="N173" s="291" t="s">
        <v>1</v>
      </c>
      <c r="O173" s="249" t="s">
        <v>44</v>
      </c>
      <c r="P173" s="250">
        <f>I173+J173</f>
        <v>0</v>
      </c>
      <c r="Q173" s="250">
        <f>ROUND(I173*H173,2)</f>
        <v>0</v>
      </c>
      <c r="R173" s="250">
        <f>ROUND(J173*H173,2)</f>
        <v>0</v>
      </c>
      <c r="S173" s="90"/>
      <c r="T173" s="251">
        <f>S173*H173</f>
        <v>0</v>
      </c>
      <c r="U173" s="251">
        <v>0.13100000000000001</v>
      </c>
      <c r="V173" s="251">
        <f>U173*H173</f>
        <v>6.7208240000000004</v>
      </c>
      <c r="W173" s="251">
        <v>0</v>
      </c>
      <c r="X173" s="252">
        <f>W173*H173</f>
        <v>0</v>
      </c>
      <c r="Y173" s="37"/>
      <c r="Z173" s="37"/>
      <c r="AA173" s="37"/>
      <c r="AB173" s="37"/>
      <c r="AC173" s="37"/>
      <c r="AD173" s="37"/>
      <c r="AE173" s="37"/>
      <c r="AR173" s="253" t="s">
        <v>231</v>
      </c>
      <c r="AT173" s="253" t="s">
        <v>352</v>
      </c>
      <c r="AU173" s="253" t="s">
        <v>91</v>
      </c>
      <c r="AY173" s="16" t="s">
        <v>144</v>
      </c>
      <c r="BE173" s="254">
        <f>IF(O173="základní",K173,0)</f>
        <v>0</v>
      </c>
      <c r="BF173" s="254">
        <f>IF(O173="snížená",K173,0)</f>
        <v>0</v>
      </c>
      <c r="BG173" s="254">
        <f>IF(O173="zákl. přenesená",K173,0)</f>
        <v>0</v>
      </c>
      <c r="BH173" s="254">
        <f>IF(O173="sníž. přenesená",K173,0)</f>
        <v>0</v>
      </c>
      <c r="BI173" s="254">
        <f>IF(O173="nulová",K173,0)</f>
        <v>0</v>
      </c>
      <c r="BJ173" s="16" t="s">
        <v>89</v>
      </c>
      <c r="BK173" s="254">
        <f>ROUND(P173*H173,2)</f>
        <v>0</v>
      </c>
      <c r="BL173" s="16" t="s">
        <v>152</v>
      </c>
      <c r="BM173" s="253" t="s">
        <v>355</v>
      </c>
    </row>
    <row r="174" s="13" customFormat="1">
      <c r="A174" s="13"/>
      <c r="B174" s="255"/>
      <c r="C174" s="256"/>
      <c r="D174" s="257" t="s">
        <v>154</v>
      </c>
      <c r="E174" s="258" t="s">
        <v>1</v>
      </c>
      <c r="F174" s="259" t="s">
        <v>356</v>
      </c>
      <c r="G174" s="256"/>
      <c r="H174" s="260">
        <v>51.304000000000002</v>
      </c>
      <c r="I174" s="261"/>
      <c r="J174" s="261"/>
      <c r="K174" s="256"/>
      <c r="L174" s="256"/>
      <c r="M174" s="262"/>
      <c r="N174" s="263"/>
      <c r="O174" s="264"/>
      <c r="P174" s="264"/>
      <c r="Q174" s="264"/>
      <c r="R174" s="264"/>
      <c r="S174" s="264"/>
      <c r="T174" s="264"/>
      <c r="U174" s="264"/>
      <c r="V174" s="264"/>
      <c r="W174" s="264"/>
      <c r="X174" s="265"/>
      <c r="Y174" s="13"/>
      <c r="Z174" s="13"/>
      <c r="AA174" s="13"/>
      <c r="AB174" s="13"/>
      <c r="AC174" s="13"/>
      <c r="AD174" s="13"/>
      <c r="AE174" s="13"/>
      <c r="AT174" s="266" t="s">
        <v>154</v>
      </c>
      <c r="AU174" s="266" t="s">
        <v>91</v>
      </c>
      <c r="AV174" s="13" t="s">
        <v>91</v>
      </c>
      <c r="AW174" s="13" t="s">
        <v>5</v>
      </c>
      <c r="AX174" s="13" t="s">
        <v>89</v>
      </c>
      <c r="AY174" s="266" t="s">
        <v>144</v>
      </c>
    </row>
    <row r="175" s="2" customFormat="1" ht="21.75" customHeight="1">
      <c r="A175" s="37"/>
      <c r="B175" s="38"/>
      <c r="C175" s="282" t="s">
        <v>8</v>
      </c>
      <c r="D175" s="282" t="s">
        <v>352</v>
      </c>
      <c r="E175" s="283" t="s">
        <v>357</v>
      </c>
      <c r="F175" s="284" t="s">
        <v>358</v>
      </c>
      <c r="G175" s="285" t="s">
        <v>269</v>
      </c>
      <c r="H175" s="286">
        <v>10.526999999999999</v>
      </c>
      <c r="I175" s="287"/>
      <c r="J175" s="288"/>
      <c r="K175" s="289">
        <f>ROUND(P175*H175,2)</f>
        <v>0</v>
      </c>
      <c r="L175" s="284" t="s">
        <v>151</v>
      </c>
      <c r="M175" s="290"/>
      <c r="N175" s="291" t="s">
        <v>1</v>
      </c>
      <c r="O175" s="249" t="s">
        <v>44</v>
      </c>
      <c r="P175" s="250">
        <f>I175+J175</f>
        <v>0</v>
      </c>
      <c r="Q175" s="250">
        <f>ROUND(I175*H175,2)</f>
        <v>0</v>
      </c>
      <c r="R175" s="250">
        <f>ROUND(J175*H175,2)</f>
        <v>0</v>
      </c>
      <c r="S175" s="90"/>
      <c r="T175" s="251">
        <f>S175*H175</f>
        <v>0</v>
      </c>
      <c r="U175" s="251">
        <v>0.13100000000000001</v>
      </c>
      <c r="V175" s="251">
        <f>U175*H175</f>
        <v>1.3790370000000001</v>
      </c>
      <c r="W175" s="251">
        <v>0</v>
      </c>
      <c r="X175" s="252">
        <f>W175*H175</f>
        <v>0</v>
      </c>
      <c r="Y175" s="37"/>
      <c r="Z175" s="37"/>
      <c r="AA175" s="37"/>
      <c r="AB175" s="37"/>
      <c r="AC175" s="37"/>
      <c r="AD175" s="37"/>
      <c r="AE175" s="37"/>
      <c r="AR175" s="253" t="s">
        <v>231</v>
      </c>
      <c r="AT175" s="253" t="s">
        <v>352</v>
      </c>
      <c r="AU175" s="253" t="s">
        <v>91</v>
      </c>
      <c r="AY175" s="16" t="s">
        <v>144</v>
      </c>
      <c r="BE175" s="254">
        <f>IF(O175="základní",K175,0)</f>
        <v>0</v>
      </c>
      <c r="BF175" s="254">
        <f>IF(O175="snížená",K175,0)</f>
        <v>0</v>
      </c>
      <c r="BG175" s="254">
        <f>IF(O175="zákl. přenesená",K175,0)</f>
        <v>0</v>
      </c>
      <c r="BH175" s="254">
        <f>IF(O175="sníž. přenesená",K175,0)</f>
        <v>0</v>
      </c>
      <c r="BI175" s="254">
        <f>IF(O175="nulová",K175,0)</f>
        <v>0</v>
      </c>
      <c r="BJ175" s="16" t="s">
        <v>89</v>
      </c>
      <c r="BK175" s="254">
        <f>ROUND(P175*H175,2)</f>
        <v>0</v>
      </c>
      <c r="BL175" s="16" t="s">
        <v>152</v>
      </c>
      <c r="BM175" s="253" t="s">
        <v>359</v>
      </c>
    </row>
    <row r="176" s="13" customFormat="1">
      <c r="A176" s="13"/>
      <c r="B176" s="255"/>
      <c r="C176" s="256"/>
      <c r="D176" s="257" t="s">
        <v>154</v>
      </c>
      <c r="E176" s="258" t="s">
        <v>1</v>
      </c>
      <c r="F176" s="259" t="s">
        <v>360</v>
      </c>
      <c r="G176" s="256"/>
      <c r="H176" s="260">
        <v>10.526999999999999</v>
      </c>
      <c r="I176" s="261"/>
      <c r="J176" s="261"/>
      <c r="K176" s="256"/>
      <c r="L176" s="256"/>
      <c r="M176" s="262"/>
      <c r="N176" s="263"/>
      <c r="O176" s="264"/>
      <c r="P176" s="264"/>
      <c r="Q176" s="264"/>
      <c r="R176" s="264"/>
      <c r="S176" s="264"/>
      <c r="T176" s="264"/>
      <c r="U176" s="264"/>
      <c r="V176" s="264"/>
      <c r="W176" s="264"/>
      <c r="X176" s="265"/>
      <c r="Y176" s="13"/>
      <c r="Z176" s="13"/>
      <c r="AA176" s="13"/>
      <c r="AB176" s="13"/>
      <c r="AC176" s="13"/>
      <c r="AD176" s="13"/>
      <c r="AE176" s="13"/>
      <c r="AT176" s="266" t="s">
        <v>154</v>
      </c>
      <c r="AU176" s="266" t="s">
        <v>91</v>
      </c>
      <c r="AV176" s="13" t="s">
        <v>91</v>
      </c>
      <c r="AW176" s="13" t="s">
        <v>5</v>
      </c>
      <c r="AX176" s="13" t="s">
        <v>89</v>
      </c>
      <c r="AY176" s="266" t="s">
        <v>144</v>
      </c>
    </row>
    <row r="177" s="2" customFormat="1" ht="21.75" customHeight="1">
      <c r="A177" s="37"/>
      <c r="B177" s="38"/>
      <c r="C177" s="241" t="s">
        <v>361</v>
      </c>
      <c r="D177" s="241" t="s">
        <v>147</v>
      </c>
      <c r="E177" s="242" t="s">
        <v>362</v>
      </c>
      <c r="F177" s="243" t="s">
        <v>363</v>
      </c>
      <c r="G177" s="244" t="s">
        <v>269</v>
      </c>
      <c r="H177" s="245">
        <v>32.619999999999997</v>
      </c>
      <c r="I177" s="246"/>
      <c r="J177" s="246"/>
      <c r="K177" s="247">
        <f>ROUND(P177*H177,2)</f>
        <v>0</v>
      </c>
      <c r="L177" s="243" t="s">
        <v>151</v>
      </c>
      <c r="M177" s="43"/>
      <c r="N177" s="248" t="s">
        <v>1</v>
      </c>
      <c r="O177" s="249" t="s">
        <v>44</v>
      </c>
      <c r="P177" s="250">
        <f>I177+J177</f>
        <v>0</v>
      </c>
      <c r="Q177" s="250">
        <f>ROUND(I177*H177,2)</f>
        <v>0</v>
      </c>
      <c r="R177" s="250">
        <f>ROUND(J177*H177,2)</f>
        <v>0</v>
      </c>
      <c r="S177" s="90"/>
      <c r="T177" s="251">
        <f>S177*H177</f>
        <v>0</v>
      </c>
      <c r="U177" s="251">
        <v>0.10362</v>
      </c>
      <c r="V177" s="251">
        <f>U177*H177</f>
        <v>3.3800843999999999</v>
      </c>
      <c r="W177" s="251">
        <v>0</v>
      </c>
      <c r="X177" s="252">
        <f>W177*H177</f>
        <v>0</v>
      </c>
      <c r="Y177" s="37"/>
      <c r="Z177" s="37"/>
      <c r="AA177" s="37"/>
      <c r="AB177" s="37"/>
      <c r="AC177" s="37"/>
      <c r="AD177" s="37"/>
      <c r="AE177" s="37"/>
      <c r="AR177" s="253" t="s">
        <v>152</v>
      </c>
      <c r="AT177" s="253" t="s">
        <v>147</v>
      </c>
      <c r="AU177" s="253" t="s">
        <v>91</v>
      </c>
      <c r="AY177" s="16" t="s">
        <v>144</v>
      </c>
      <c r="BE177" s="254">
        <f>IF(O177="základní",K177,0)</f>
        <v>0</v>
      </c>
      <c r="BF177" s="254">
        <f>IF(O177="snížená",K177,0)</f>
        <v>0</v>
      </c>
      <c r="BG177" s="254">
        <f>IF(O177="zákl. přenesená",K177,0)</f>
        <v>0</v>
      </c>
      <c r="BH177" s="254">
        <f>IF(O177="sníž. přenesená",K177,0)</f>
        <v>0</v>
      </c>
      <c r="BI177" s="254">
        <f>IF(O177="nulová",K177,0)</f>
        <v>0</v>
      </c>
      <c r="BJ177" s="16" t="s">
        <v>89</v>
      </c>
      <c r="BK177" s="254">
        <f>ROUND(P177*H177,2)</f>
        <v>0</v>
      </c>
      <c r="BL177" s="16" t="s">
        <v>152</v>
      </c>
      <c r="BM177" s="253" t="s">
        <v>364</v>
      </c>
    </row>
    <row r="178" s="13" customFormat="1">
      <c r="A178" s="13"/>
      <c r="B178" s="255"/>
      <c r="C178" s="256"/>
      <c r="D178" s="257" t="s">
        <v>154</v>
      </c>
      <c r="E178" s="258" t="s">
        <v>209</v>
      </c>
      <c r="F178" s="259" t="s">
        <v>210</v>
      </c>
      <c r="G178" s="256"/>
      <c r="H178" s="260">
        <v>21.07</v>
      </c>
      <c r="I178" s="261"/>
      <c r="J178" s="261"/>
      <c r="K178" s="256"/>
      <c r="L178" s="256"/>
      <c r="M178" s="262"/>
      <c r="N178" s="263"/>
      <c r="O178" s="264"/>
      <c r="P178" s="264"/>
      <c r="Q178" s="264"/>
      <c r="R178" s="264"/>
      <c r="S178" s="264"/>
      <c r="T178" s="264"/>
      <c r="U178" s="264"/>
      <c r="V178" s="264"/>
      <c r="W178" s="264"/>
      <c r="X178" s="265"/>
      <c r="Y178" s="13"/>
      <c r="Z178" s="13"/>
      <c r="AA178" s="13"/>
      <c r="AB178" s="13"/>
      <c r="AC178" s="13"/>
      <c r="AD178" s="13"/>
      <c r="AE178" s="13"/>
      <c r="AT178" s="266" t="s">
        <v>154</v>
      </c>
      <c r="AU178" s="266" t="s">
        <v>91</v>
      </c>
      <c r="AV178" s="13" t="s">
        <v>91</v>
      </c>
      <c r="AW178" s="13" t="s">
        <v>5</v>
      </c>
      <c r="AX178" s="13" t="s">
        <v>81</v>
      </c>
      <c r="AY178" s="266" t="s">
        <v>144</v>
      </c>
    </row>
    <row r="179" s="13" customFormat="1">
      <c r="A179" s="13"/>
      <c r="B179" s="255"/>
      <c r="C179" s="256"/>
      <c r="D179" s="257" t="s">
        <v>154</v>
      </c>
      <c r="E179" s="258" t="s">
        <v>211</v>
      </c>
      <c r="F179" s="259" t="s">
        <v>212</v>
      </c>
      <c r="G179" s="256"/>
      <c r="H179" s="260">
        <v>5.46</v>
      </c>
      <c r="I179" s="261"/>
      <c r="J179" s="261"/>
      <c r="K179" s="256"/>
      <c r="L179" s="256"/>
      <c r="M179" s="262"/>
      <c r="N179" s="263"/>
      <c r="O179" s="264"/>
      <c r="P179" s="264"/>
      <c r="Q179" s="264"/>
      <c r="R179" s="264"/>
      <c r="S179" s="264"/>
      <c r="T179" s="264"/>
      <c r="U179" s="264"/>
      <c r="V179" s="264"/>
      <c r="W179" s="264"/>
      <c r="X179" s="265"/>
      <c r="Y179" s="13"/>
      <c r="Z179" s="13"/>
      <c r="AA179" s="13"/>
      <c r="AB179" s="13"/>
      <c r="AC179" s="13"/>
      <c r="AD179" s="13"/>
      <c r="AE179" s="13"/>
      <c r="AT179" s="266" t="s">
        <v>154</v>
      </c>
      <c r="AU179" s="266" t="s">
        <v>91</v>
      </c>
      <c r="AV179" s="13" t="s">
        <v>91</v>
      </c>
      <c r="AW179" s="13" t="s">
        <v>5</v>
      </c>
      <c r="AX179" s="13" t="s">
        <v>81</v>
      </c>
      <c r="AY179" s="266" t="s">
        <v>144</v>
      </c>
    </row>
    <row r="180" s="13" customFormat="1">
      <c r="A180" s="13"/>
      <c r="B180" s="255"/>
      <c r="C180" s="256"/>
      <c r="D180" s="257" t="s">
        <v>154</v>
      </c>
      <c r="E180" s="258" t="s">
        <v>213</v>
      </c>
      <c r="F180" s="259" t="s">
        <v>214</v>
      </c>
      <c r="G180" s="256"/>
      <c r="H180" s="260">
        <v>6.0899999999999999</v>
      </c>
      <c r="I180" s="261"/>
      <c r="J180" s="261"/>
      <c r="K180" s="256"/>
      <c r="L180" s="256"/>
      <c r="M180" s="262"/>
      <c r="N180" s="263"/>
      <c r="O180" s="264"/>
      <c r="P180" s="264"/>
      <c r="Q180" s="264"/>
      <c r="R180" s="264"/>
      <c r="S180" s="264"/>
      <c r="T180" s="264"/>
      <c r="U180" s="264"/>
      <c r="V180" s="264"/>
      <c r="W180" s="264"/>
      <c r="X180" s="265"/>
      <c r="Y180" s="13"/>
      <c r="Z180" s="13"/>
      <c r="AA180" s="13"/>
      <c r="AB180" s="13"/>
      <c r="AC180" s="13"/>
      <c r="AD180" s="13"/>
      <c r="AE180" s="13"/>
      <c r="AT180" s="266" t="s">
        <v>154</v>
      </c>
      <c r="AU180" s="266" t="s">
        <v>91</v>
      </c>
      <c r="AV180" s="13" t="s">
        <v>91</v>
      </c>
      <c r="AW180" s="13" t="s">
        <v>5</v>
      </c>
      <c r="AX180" s="13" t="s">
        <v>81</v>
      </c>
      <c r="AY180" s="266" t="s">
        <v>144</v>
      </c>
    </row>
    <row r="181" s="14" customFormat="1">
      <c r="A181" s="14"/>
      <c r="B181" s="267"/>
      <c r="C181" s="268"/>
      <c r="D181" s="257" t="s">
        <v>154</v>
      </c>
      <c r="E181" s="269" t="s">
        <v>207</v>
      </c>
      <c r="F181" s="270" t="s">
        <v>155</v>
      </c>
      <c r="G181" s="268"/>
      <c r="H181" s="271">
        <v>32.619999999999997</v>
      </c>
      <c r="I181" s="272"/>
      <c r="J181" s="272"/>
      <c r="K181" s="268"/>
      <c r="L181" s="268"/>
      <c r="M181" s="273"/>
      <c r="N181" s="274"/>
      <c r="O181" s="275"/>
      <c r="P181" s="275"/>
      <c r="Q181" s="275"/>
      <c r="R181" s="275"/>
      <c r="S181" s="275"/>
      <c r="T181" s="275"/>
      <c r="U181" s="275"/>
      <c r="V181" s="275"/>
      <c r="W181" s="275"/>
      <c r="X181" s="276"/>
      <c r="Y181" s="14"/>
      <c r="Z181" s="14"/>
      <c r="AA181" s="14"/>
      <c r="AB181" s="14"/>
      <c r="AC181" s="14"/>
      <c r="AD181" s="14"/>
      <c r="AE181" s="14"/>
      <c r="AT181" s="277" t="s">
        <v>154</v>
      </c>
      <c r="AU181" s="277" t="s">
        <v>91</v>
      </c>
      <c r="AV181" s="14" t="s">
        <v>152</v>
      </c>
      <c r="AW181" s="14" t="s">
        <v>5</v>
      </c>
      <c r="AX181" s="14" t="s">
        <v>89</v>
      </c>
      <c r="AY181" s="277" t="s">
        <v>144</v>
      </c>
    </row>
    <row r="182" s="2" customFormat="1" ht="21.75" customHeight="1">
      <c r="A182" s="37"/>
      <c r="B182" s="38"/>
      <c r="C182" s="282" t="s">
        <v>365</v>
      </c>
      <c r="D182" s="282" t="s">
        <v>352</v>
      </c>
      <c r="E182" s="283" t="s">
        <v>366</v>
      </c>
      <c r="F182" s="284" t="s">
        <v>367</v>
      </c>
      <c r="G182" s="285" t="s">
        <v>269</v>
      </c>
      <c r="H182" s="286">
        <v>21.491</v>
      </c>
      <c r="I182" s="287"/>
      <c r="J182" s="288"/>
      <c r="K182" s="289">
        <f>ROUND(P182*H182,2)</f>
        <v>0</v>
      </c>
      <c r="L182" s="284" t="s">
        <v>151</v>
      </c>
      <c r="M182" s="290"/>
      <c r="N182" s="291" t="s">
        <v>1</v>
      </c>
      <c r="O182" s="249" t="s">
        <v>44</v>
      </c>
      <c r="P182" s="250">
        <f>I182+J182</f>
        <v>0</v>
      </c>
      <c r="Q182" s="250">
        <f>ROUND(I182*H182,2)</f>
        <v>0</v>
      </c>
      <c r="R182" s="250">
        <f>ROUND(J182*H182,2)</f>
        <v>0</v>
      </c>
      <c r="S182" s="90"/>
      <c r="T182" s="251">
        <f>S182*H182</f>
        <v>0</v>
      </c>
      <c r="U182" s="251">
        <v>0.17599999999999999</v>
      </c>
      <c r="V182" s="251">
        <f>U182*H182</f>
        <v>3.7824159999999996</v>
      </c>
      <c r="W182" s="251">
        <v>0</v>
      </c>
      <c r="X182" s="252">
        <f>W182*H182</f>
        <v>0</v>
      </c>
      <c r="Y182" s="37"/>
      <c r="Z182" s="37"/>
      <c r="AA182" s="37"/>
      <c r="AB182" s="37"/>
      <c r="AC182" s="37"/>
      <c r="AD182" s="37"/>
      <c r="AE182" s="37"/>
      <c r="AR182" s="253" t="s">
        <v>231</v>
      </c>
      <c r="AT182" s="253" t="s">
        <v>352</v>
      </c>
      <c r="AU182" s="253" t="s">
        <v>91</v>
      </c>
      <c r="AY182" s="16" t="s">
        <v>144</v>
      </c>
      <c r="BE182" s="254">
        <f>IF(O182="základní",K182,0)</f>
        <v>0</v>
      </c>
      <c r="BF182" s="254">
        <f>IF(O182="snížená",K182,0)</f>
        <v>0</v>
      </c>
      <c r="BG182" s="254">
        <f>IF(O182="zákl. přenesená",K182,0)</f>
        <v>0</v>
      </c>
      <c r="BH182" s="254">
        <f>IF(O182="sníž. přenesená",K182,0)</f>
        <v>0</v>
      </c>
      <c r="BI182" s="254">
        <f>IF(O182="nulová",K182,0)</f>
        <v>0</v>
      </c>
      <c r="BJ182" s="16" t="s">
        <v>89</v>
      </c>
      <c r="BK182" s="254">
        <f>ROUND(P182*H182,2)</f>
        <v>0</v>
      </c>
      <c r="BL182" s="16" t="s">
        <v>152</v>
      </c>
      <c r="BM182" s="253" t="s">
        <v>368</v>
      </c>
    </row>
    <row r="183" s="13" customFormat="1">
      <c r="A183" s="13"/>
      <c r="B183" s="255"/>
      <c r="C183" s="256"/>
      <c r="D183" s="257" t="s">
        <v>154</v>
      </c>
      <c r="E183" s="258" t="s">
        <v>1</v>
      </c>
      <c r="F183" s="259" t="s">
        <v>369</v>
      </c>
      <c r="G183" s="256"/>
      <c r="H183" s="260">
        <v>21.491</v>
      </c>
      <c r="I183" s="261"/>
      <c r="J183" s="261"/>
      <c r="K183" s="256"/>
      <c r="L183" s="256"/>
      <c r="M183" s="262"/>
      <c r="N183" s="263"/>
      <c r="O183" s="264"/>
      <c r="P183" s="264"/>
      <c r="Q183" s="264"/>
      <c r="R183" s="264"/>
      <c r="S183" s="264"/>
      <c r="T183" s="264"/>
      <c r="U183" s="264"/>
      <c r="V183" s="264"/>
      <c r="W183" s="264"/>
      <c r="X183" s="265"/>
      <c r="Y183" s="13"/>
      <c r="Z183" s="13"/>
      <c r="AA183" s="13"/>
      <c r="AB183" s="13"/>
      <c r="AC183" s="13"/>
      <c r="AD183" s="13"/>
      <c r="AE183" s="13"/>
      <c r="AT183" s="266" t="s">
        <v>154</v>
      </c>
      <c r="AU183" s="266" t="s">
        <v>91</v>
      </c>
      <c r="AV183" s="13" t="s">
        <v>91</v>
      </c>
      <c r="AW183" s="13" t="s">
        <v>5</v>
      </c>
      <c r="AX183" s="13" t="s">
        <v>89</v>
      </c>
      <c r="AY183" s="266" t="s">
        <v>144</v>
      </c>
    </row>
    <row r="184" s="2" customFormat="1" ht="21.75" customHeight="1">
      <c r="A184" s="37"/>
      <c r="B184" s="38"/>
      <c r="C184" s="282" t="s">
        <v>370</v>
      </c>
      <c r="D184" s="282" t="s">
        <v>352</v>
      </c>
      <c r="E184" s="283" t="s">
        <v>371</v>
      </c>
      <c r="F184" s="284" t="s">
        <v>372</v>
      </c>
      <c r="G184" s="285" t="s">
        <v>269</v>
      </c>
      <c r="H184" s="286">
        <v>5.6239999999999997</v>
      </c>
      <c r="I184" s="287"/>
      <c r="J184" s="288"/>
      <c r="K184" s="289">
        <f>ROUND(P184*H184,2)</f>
        <v>0</v>
      </c>
      <c r="L184" s="284" t="s">
        <v>151</v>
      </c>
      <c r="M184" s="290"/>
      <c r="N184" s="291" t="s">
        <v>1</v>
      </c>
      <c r="O184" s="249" t="s">
        <v>44</v>
      </c>
      <c r="P184" s="250">
        <f>I184+J184</f>
        <v>0</v>
      </c>
      <c r="Q184" s="250">
        <f>ROUND(I184*H184,2)</f>
        <v>0</v>
      </c>
      <c r="R184" s="250">
        <f>ROUND(J184*H184,2)</f>
        <v>0</v>
      </c>
      <c r="S184" s="90"/>
      <c r="T184" s="251">
        <f>S184*H184</f>
        <v>0</v>
      </c>
      <c r="U184" s="251">
        <v>0.17499999999999999</v>
      </c>
      <c r="V184" s="251">
        <f>U184*H184</f>
        <v>0.98419999999999985</v>
      </c>
      <c r="W184" s="251">
        <v>0</v>
      </c>
      <c r="X184" s="252">
        <f>W184*H184</f>
        <v>0</v>
      </c>
      <c r="Y184" s="37"/>
      <c r="Z184" s="37"/>
      <c r="AA184" s="37"/>
      <c r="AB184" s="37"/>
      <c r="AC184" s="37"/>
      <c r="AD184" s="37"/>
      <c r="AE184" s="37"/>
      <c r="AR184" s="253" t="s">
        <v>231</v>
      </c>
      <c r="AT184" s="253" t="s">
        <v>352</v>
      </c>
      <c r="AU184" s="253" t="s">
        <v>91</v>
      </c>
      <c r="AY184" s="16" t="s">
        <v>144</v>
      </c>
      <c r="BE184" s="254">
        <f>IF(O184="základní",K184,0)</f>
        <v>0</v>
      </c>
      <c r="BF184" s="254">
        <f>IF(O184="snížená",K184,0)</f>
        <v>0</v>
      </c>
      <c r="BG184" s="254">
        <f>IF(O184="zákl. přenesená",K184,0)</f>
        <v>0</v>
      </c>
      <c r="BH184" s="254">
        <f>IF(O184="sníž. přenesená",K184,0)</f>
        <v>0</v>
      </c>
      <c r="BI184" s="254">
        <f>IF(O184="nulová",K184,0)</f>
        <v>0</v>
      </c>
      <c r="BJ184" s="16" t="s">
        <v>89</v>
      </c>
      <c r="BK184" s="254">
        <f>ROUND(P184*H184,2)</f>
        <v>0</v>
      </c>
      <c r="BL184" s="16" t="s">
        <v>152</v>
      </c>
      <c r="BM184" s="253" t="s">
        <v>373</v>
      </c>
    </row>
    <row r="185" s="13" customFormat="1">
      <c r="A185" s="13"/>
      <c r="B185" s="255"/>
      <c r="C185" s="256"/>
      <c r="D185" s="257" t="s">
        <v>154</v>
      </c>
      <c r="E185" s="258" t="s">
        <v>1</v>
      </c>
      <c r="F185" s="259" t="s">
        <v>374</v>
      </c>
      <c r="G185" s="256"/>
      <c r="H185" s="260">
        <v>5.6239999999999997</v>
      </c>
      <c r="I185" s="261"/>
      <c r="J185" s="261"/>
      <c r="K185" s="256"/>
      <c r="L185" s="256"/>
      <c r="M185" s="262"/>
      <c r="N185" s="263"/>
      <c r="O185" s="264"/>
      <c r="P185" s="264"/>
      <c r="Q185" s="264"/>
      <c r="R185" s="264"/>
      <c r="S185" s="264"/>
      <c r="T185" s="264"/>
      <c r="U185" s="264"/>
      <c r="V185" s="264"/>
      <c r="W185" s="264"/>
      <c r="X185" s="265"/>
      <c r="Y185" s="13"/>
      <c r="Z185" s="13"/>
      <c r="AA185" s="13"/>
      <c r="AB185" s="13"/>
      <c r="AC185" s="13"/>
      <c r="AD185" s="13"/>
      <c r="AE185" s="13"/>
      <c r="AT185" s="266" t="s">
        <v>154</v>
      </c>
      <c r="AU185" s="266" t="s">
        <v>91</v>
      </c>
      <c r="AV185" s="13" t="s">
        <v>91</v>
      </c>
      <c r="AW185" s="13" t="s">
        <v>5</v>
      </c>
      <c r="AX185" s="13" t="s">
        <v>89</v>
      </c>
      <c r="AY185" s="266" t="s">
        <v>144</v>
      </c>
    </row>
    <row r="186" s="2" customFormat="1" ht="21.75" customHeight="1">
      <c r="A186" s="37"/>
      <c r="B186" s="38"/>
      <c r="C186" s="282" t="s">
        <v>375</v>
      </c>
      <c r="D186" s="282" t="s">
        <v>352</v>
      </c>
      <c r="E186" s="283" t="s">
        <v>376</v>
      </c>
      <c r="F186" s="284" t="s">
        <v>377</v>
      </c>
      <c r="G186" s="285" t="s">
        <v>269</v>
      </c>
      <c r="H186" s="286">
        <v>6.2119999999999997</v>
      </c>
      <c r="I186" s="287"/>
      <c r="J186" s="288"/>
      <c r="K186" s="289">
        <f>ROUND(P186*H186,2)</f>
        <v>0</v>
      </c>
      <c r="L186" s="284" t="s">
        <v>378</v>
      </c>
      <c r="M186" s="290"/>
      <c r="N186" s="291" t="s">
        <v>1</v>
      </c>
      <c r="O186" s="249" t="s">
        <v>44</v>
      </c>
      <c r="P186" s="250">
        <f>I186+J186</f>
        <v>0</v>
      </c>
      <c r="Q186" s="250">
        <f>ROUND(I186*H186,2)</f>
        <v>0</v>
      </c>
      <c r="R186" s="250">
        <f>ROUND(J186*H186,2)</f>
        <v>0</v>
      </c>
      <c r="S186" s="90"/>
      <c r="T186" s="251">
        <f>S186*H186</f>
        <v>0</v>
      </c>
      <c r="U186" s="251">
        <v>0.1855</v>
      </c>
      <c r="V186" s="251">
        <f>U186*H186</f>
        <v>1.152326</v>
      </c>
      <c r="W186" s="251">
        <v>0</v>
      </c>
      <c r="X186" s="252">
        <f>W186*H186</f>
        <v>0</v>
      </c>
      <c r="Y186" s="37"/>
      <c r="Z186" s="37"/>
      <c r="AA186" s="37"/>
      <c r="AB186" s="37"/>
      <c r="AC186" s="37"/>
      <c r="AD186" s="37"/>
      <c r="AE186" s="37"/>
      <c r="AR186" s="253" t="s">
        <v>231</v>
      </c>
      <c r="AT186" s="253" t="s">
        <v>352</v>
      </c>
      <c r="AU186" s="253" t="s">
        <v>91</v>
      </c>
      <c r="AY186" s="16" t="s">
        <v>144</v>
      </c>
      <c r="BE186" s="254">
        <f>IF(O186="základní",K186,0)</f>
        <v>0</v>
      </c>
      <c r="BF186" s="254">
        <f>IF(O186="snížená",K186,0)</f>
        <v>0</v>
      </c>
      <c r="BG186" s="254">
        <f>IF(O186="zákl. přenesená",K186,0)</f>
        <v>0</v>
      </c>
      <c r="BH186" s="254">
        <f>IF(O186="sníž. přenesená",K186,0)</f>
        <v>0</v>
      </c>
      <c r="BI186" s="254">
        <f>IF(O186="nulová",K186,0)</f>
        <v>0</v>
      </c>
      <c r="BJ186" s="16" t="s">
        <v>89</v>
      </c>
      <c r="BK186" s="254">
        <f>ROUND(P186*H186,2)</f>
        <v>0</v>
      </c>
      <c r="BL186" s="16" t="s">
        <v>152</v>
      </c>
      <c r="BM186" s="253" t="s">
        <v>379</v>
      </c>
    </row>
    <row r="187" s="13" customFormat="1">
      <c r="A187" s="13"/>
      <c r="B187" s="255"/>
      <c r="C187" s="256"/>
      <c r="D187" s="257" t="s">
        <v>154</v>
      </c>
      <c r="E187" s="258" t="s">
        <v>1</v>
      </c>
      <c r="F187" s="259" t="s">
        <v>380</v>
      </c>
      <c r="G187" s="256"/>
      <c r="H187" s="260">
        <v>6.2119999999999997</v>
      </c>
      <c r="I187" s="261"/>
      <c r="J187" s="261"/>
      <c r="K187" s="256"/>
      <c r="L187" s="256"/>
      <c r="M187" s="262"/>
      <c r="N187" s="263"/>
      <c r="O187" s="264"/>
      <c r="P187" s="264"/>
      <c r="Q187" s="264"/>
      <c r="R187" s="264"/>
      <c r="S187" s="264"/>
      <c r="T187" s="264"/>
      <c r="U187" s="264"/>
      <c r="V187" s="264"/>
      <c r="W187" s="264"/>
      <c r="X187" s="265"/>
      <c r="Y187" s="13"/>
      <c r="Z187" s="13"/>
      <c r="AA187" s="13"/>
      <c r="AB187" s="13"/>
      <c r="AC187" s="13"/>
      <c r="AD187" s="13"/>
      <c r="AE187" s="13"/>
      <c r="AT187" s="266" t="s">
        <v>154</v>
      </c>
      <c r="AU187" s="266" t="s">
        <v>91</v>
      </c>
      <c r="AV187" s="13" t="s">
        <v>91</v>
      </c>
      <c r="AW187" s="13" t="s">
        <v>5</v>
      </c>
      <c r="AX187" s="13" t="s">
        <v>89</v>
      </c>
      <c r="AY187" s="266" t="s">
        <v>144</v>
      </c>
    </row>
    <row r="188" s="12" customFormat="1" ht="22.8" customHeight="1">
      <c r="A188" s="12"/>
      <c r="B188" s="224"/>
      <c r="C188" s="225"/>
      <c r="D188" s="226" t="s">
        <v>80</v>
      </c>
      <c r="E188" s="239" t="s">
        <v>145</v>
      </c>
      <c r="F188" s="239" t="s">
        <v>146</v>
      </c>
      <c r="G188" s="225"/>
      <c r="H188" s="225"/>
      <c r="I188" s="228"/>
      <c r="J188" s="228"/>
      <c r="K188" s="240">
        <f>BK188</f>
        <v>0</v>
      </c>
      <c r="L188" s="225"/>
      <c r="M188" s="230"/>
      <c r="N188" s="231"/>
      <c r="O188" s="232"/>
      <c r="P188" s="232"/>
      <c r="Q188" s="233">
        <f>SUM(Q189:Q235)</f>
        <v>0</v>
      </c>
      <c r="R188" s="233">
        <f>SUM(R189:R235)</f>
        <v>0</v>
      </c>
      <c r="S188" s="232"/>
      <c r="T188" s="234">
        <f>SUM(T189:T235)</f>
        <v>0</v>
      </c>
      <c r="U188" s="232"/>
      <c r="V188" s="234">
        <f>SUM(V189:V235)</f>
        <v>21.647097299999999</v>
      </c>
      <c r="W188" s="232"/>
      <c r="X188" s="235">
        <f>SUM(X189:X235)</f>
        <v>1.7949999999999999</v>
      </c>
      <c r="Y188" s="12"/>
      <c r="Z188" s="12"/>
      <c r="AA188" s="12"/>
      <c r="AB188" s="12"/>
      <c r="AC188" s="12"/>
      <c r="AD188" s="12"/>
      <c r="AE188" s="12"/>
      <c r="AR188" s="236" t="s">
        <v>89</v>
      </c>
      <c r="AT188" s="237" t="s">
        <v>80</v>
      </c>
      <c r="AU188" s="237" t="s">
        <v>89</v>
      </c>
      <c r="AY188" s="236" t="s">
        <v>144</v>
      </c>
      <c r="BK188" s="238">
        <f>SUM(BK189:BK235)</f>
        <v>0</v>
      </c>
    </row>
    <row r="189" s="2" customFormat="1" ht="21.75" customHeight="1">
      <c r="A189" s="37"/>
      <c r="B189" s="38"/>
      <c r="C189" s="241" t="s">
        <v>381</v>
      </c>
      <c r="D189" s="241" t="s">
        <v>147</v>
      </c>
      <c r="E189" s="242" t="s">
        <v>382</v>
      </c>
      <c r="F189" s="243" t="s">
        <v>383</v>
      </c>
      <c r="G189" s="244" t="s">
        <v>150</v>
      </c>
      <c r="H189" s="245">
        <v>2</v>
      </c>
      <c r="I189" s="246"/>
      <c r="J189" s="246"/>
      <c r="K189" s="247">
        <f>ROUND(P189*H189,2)</f>
        <v>0</v>
      </c>
      <c r="L189" s="243" t="s">
        <v>151</v>
      </c>
      <c r="M189" s="43"/>
      <c r="N189" s="248" t="s">
        <v>1</v>
      </c>
      <c r="O189" s="249" t="s">
        <v>44</v>
      </c>
      <c r="P189" s="250">
        <f>I189+J189</f>
        <v>0</v>
      </c>
      <c r="Q189" s="250">
        <f>ROUND(I189*H189,2)</f>
        <v>0</v>
      </c>
      <c r="R189" s="250">
        <f>ROUND(J189*H189,2)</f>
        <v>0</v>
      </c>
      <c r="S189" s="90"/>
      <c r="T189" s="251">
        <f>S189*H189</f>
        <v>0</v>
      </c>
      <c r="U189" s="251">
        <v>0.015060000000000001</v>
      </c>
      <c r="V189" s="251">
        <f>U189*H189</f>
        <v>0.030120000000000001</v>
      </c>
      <c r="W189" s="251">
        <v>0</v>
      </c>
      <c r="X189" s="252">
        <f>W189*H189</f>
        <v>0</v>
      </c>
      <c r="Y189" s="37"/>
      <c r="Z189" s="37"/>
      <c r="AA189" s="37"/>
      <c r="AB189" s="37"/>
      <c r="AC189" s="37"/>
      <c r="AD189" s="37"/>
      <c r="AE189" s="37"/>
      <c r="AR189" s="253" t="s">
        <v>152</v>
      </c>
      <c r="AT189" s="253" t="s">
        <v>147</v>
      </c>
      <c r="AU189" s="253" t="s">
        <v>91</v>
      </c>
      <c r="AY189" s="16" t="s">
        <v>144</v>
      </c>
      <c r="BE189" s="254">
        <f>IF(O189="základní",K189,0)</f>
        <v>0</v>
      </c>
      <c r="BF189" s="254">
        <f>IF(O189="snížená",K189,0)</f>
        <v>0</v>
      </c>
      <c r="BG189" s="254">
        <f>IF(O189="zákl. přenesená",K189,0)</f>
        <v>0</v>
      </c>
      <c r="BH189" s="254">
        <f>IF(O189="sníž. přenesená",K189,0)</f>
        <v>0</v>
      </c>
      <c r="BI189" s="254">
        <f>IF(O189="nulová",K189,0)</f>
        <v>0</v>
      </c>
      <c r="BJ189" s="16" t="s">
        <v>89</v>
      </c>
      <c r="BK189" s="254">
        <f>ROUND(P189*H189,2)</f>
        <v>0</v>
      </c>
      <c r="BL189" s="16" t="s">
        <v>152</v>
      </c>
      <c r="BM189" s="253" t="s">
        <v>384</v>
      </c>
    </row>
    <row r="190" s="2" customFormat="1" ht="21.75" customHeight="1">
      <c r="A190" s="37"/>
      <c r="B190" s="38"/>
      <c r="C190" s="241" t="s">
        <v>385</v>
      </c>
      <c r="D190" s="241" t="s">
        <v>147</v>
      </c>
      <c r="E190" s="242" t="s">
        <v>386</v>
      </c>
      <c r="F190" s="243" t="s">
        <v>387</v>
      </c>
      <c r="G190" s="244" t="s">
        <v>150</v>
      </c>
      <c r="H190" s="245">
        <v>2</v>
      </c>
      <c r="I190" s="246"/>
      <c r="J190" s="246"/>
      <c r="K190" s="247">
        <f>ROUND(P190*H190,2)</f>
        <v>0</v>
      </c>
      <c r="L190" s="243" t="s">
        <v>151</v>
      </c>
      <c r="M190" s="43"/>
      <c r="N190" s="248" t="s">
        <v>1</v>
      </c>
      <c r="O190" s="249" t="s">
        <v>44</v>
      </c>
      <c r="P190" s="250">
        <f>I190+J190</f>
        <v>0</v>
      </c>
      <c r="Q190" s="250">
        <f>ROUND(I190*H190,2)</f>
        <v>0</v>
      </c>
      <c r="R190" s="250">
        <f>ROUND(J190*H190,2)</f>
        <v>0</v>
      </c>
      <c r="S190" s="90"/>
      <c r="T190" s="251">
        <f>S190*H190</f>
        <v>0</v>
      </c>
      <c r="U190" s="251">
        <v>1.0000000000000001E-05</v>
      </c>
      <c r="V190" s="251">
        <f>U190*H190</f>
        <v>2.0000000000000002E-05</v>
      </c>
      <c r="W190" s="251">
        <v>0</v>
      </c>
      <c r="X190" s="252">
        <f>W190*H190</f>
        <v>0</v>
      </c>
      <c r="Y190" s="37"/>
      <c r="Z190" s="37"/>
      <c r="AA190" s="37"/>
      <c r="AB190" s="37"/>
      <c r="AC190" s="37"/>
      <c r="AD190" s="37"/>
      <c r="AE190" s="37"/>
      <c r="AR190" s="253" t="s">
        <v>152</v>
      </c>
      <c r="AT190" s="253" t="s">
        <v>147</v>
      </c>
      <c r="AU190" s="253" t="s">
        <v>91</v>
      </c>
      <c r="AY190" s="16" t="s">
        <v>144</v>
      </c>
      <c r="BE190" s="254">
        <f>IF(O190="základní",K190,0)</f>
        <v>0</v>
      </c>
      <c r="BF190" s="254">
        <f>IF(O190="snížená",K190,0)</f>
        <v>0</v>
      </c>
      <c r="BG190" s="254">
        <f>IF(O190="zákl. přenesená",K190,0)</f>
        <v>0</v>
      </c>
      <c r="BH190" s="254">
        <f>IF(O190="sníž. přenesená",K190,0)</f>
        <v>0</v>
      </c>
      <c r="BI190" s="254">
        <f>IF(O190="nulová",K190,0)</f>
        <v>0</v>
      </c>
      <c r="BJ190" s="16" t="s">
        <v>89</v>
      </c>
      <c r="BK190" s="254">
        <f>ROUND(P190*H190,2)</f>
        <v>0</v>
      </c>
      <c r="BL190" s="16" t="s">
        <v>152</v>
      </c>
      <c r="BM190" s="253" t="s">
        <v>388</v>
      </c>
    </row>
    <row r="191" s="13" customFormat="1">
      <c r="A191" s="13"/>
      <c r="B191" s="255"/>
      <c r="C191" s="256"/>
      <c r="D191" s="257" t="s">
        <v>154</v>
      </c>
      <c r="E191" s="258" t="s">
        <v>221</v>
      </c>
      <c r="F191" s="259" t="s">
        <v>91</v>
      </c>
      <c r="G191" s="256"/>
      <c r="H191" s="260">
        <v>2</v>
      </c>
      <c r="I191" s="261"/>
      <c r="J191" s="261"/>
      <c r="K191" s="256"/>
      <c r="L191" s="256"/>
      <c r="M191" s="262"/>
      <c r="N191" s="263"/>
      <c r="O191" s="264"/>
      <c r="P191" s="264"/>
      <c r="Q191" s="264"/>
      <c r="R191" s="264"/>
      <c r="S191" s="264"/>
      <c r="T191" s="264"/>
      <c r="U191" s="264"/>
      <c r="V191" s="264"/>
      <c r="W191" s="264"/>
      <c r="X191" s="265"/>
      <c r="Y191" s="13"/>
      <c r="Z191" s="13"/>
      <c r="AA191" s="13"/>
      <c r="AB191" s="13"/>
      <c r="AC191" s="13"/>
      <c r="AD191" s="13"/>
      <c r="AE191" s="13"/>
      <c r="AT191" s="266" t="s">
        <v>154</v>
      </c>
      <c r="AU191" s="266" t="s">
        <v>91</v>
      </c>
      <c r="AV191" s="13" t="s">
        <v>91</v>
      </c>
      <c r="AW191" s="13" t="s">
        <v>5</v>
      </c>
      <c r="AX191" s="13" t="s">
        <v>89</v>
      </c>
      <c r="AY191" s="266" t="s">
        <v>144</v>
      </c>
    </row>
    <row r="192" s="2" customFormat="1" ht="21.75" customHeight="1">
      <c r="A192" s="37"/>
      <c r="B192" s="38"/>
      <c r="C192" s="282" t="s">
        <v>389</v>
      </c>
      <c r="D192" s="282" t="s">
        <v>352</v>
      </c>
      <c r="E192" s="283" t="s">
        <v>390</v>
      </c>
      <c r="F192" s="284" t="s">
        <v>391</v>
      </c>
      <c r="G192" s="285" t="s">
        <v>150</v>
      </c>
      <c r="H192" s="286">
        <v>2</v>
      </c>
      <c r="I192" s="287"/>
      <c r="J192" s="288"/>
      <c r="K192" s="289">
        <f>ROUND(P192*H192,2)</f>
        <v>0</v>
      </c>
      <c r="L192" s="284" t="s">
        <v>151</v>
      </c>
      <c r="M192" s="290"/>
      <c r="N192" s="291" t="s">
        <v>1</v>
      </c>
      <c r="O192" s="249" t="s">
        <v>44</v>
      </c>
      <c r="P192" s="250">
        <f>I192+J192</f>
        <v>0</v>
      </c>
      <c r="Q192" s="250">
        <f>ROUND(I192*H192,2)</f>
        <v>0</v>
      </c>
      <c r="R192" s="250">
        <f>ROUND(J192*H192,2)</f>
        <v>0</v>
      </c>
      <c r="S192" s="90"/>
      <c r="T192" s="251">
        <f>S192*H192</f>
        <v>0</v>
      </c>
      <c r="U192" s="251">
        <v>0.0025999999999999999</v>
      </c>
      <c r="V192" s="251">
        <f>U192*H192</f>
        <v>0.0051999999999999998</v>
      </c>
      <c r="W192" s="251">
        <v>0</v>
      </c>
      <c r="X192" s="252">
        <f>W192*H192</f>
        <v>0</v>
      </c>
      <c r="Y192" s="37"/>
      <c r="Z192" s="37"/>
      <c r="AA192" s="37"/>
      <c r="AB192" s="37"/>
      <c r="AC192" s="37"/>
      <c r="AD192" s="37"/>
      <c r="AE192" s="37"/>
      <c r="AR192" s="253" t="s">
        <v>231</v>
      </c>
      <c r="AT192" s="253" t="s">
        <v>352</v>
      </c>
      <c r="AU192" s="253" t="s">
        <v>91</v>
      </c>
      <c r="AY192" s="16" t="s">
        <v>144</v>
      </c>
      <c r="BE192" s="254">
        <f>IF(O192="základní",K192,0)</f>
        <v>0</v>
      </c>
      <c r="BF192" s="254">
        <f>IF(O192="snížená",K192,0)</f>
        <v>0</v>
      </c>
      <c r="BG192" s="254">
        <f>IF(O192="zákl. přenesená",K192,0)</f>
        <v>0</v>
      </c>
      <c r="BH192" s="254">
        <f>IF(O192="sníž. přenesená",K192,0)</f>
        <v>0</v>
      </c>
      <c r="BI192" s="254">
        <f>IF(O192="nulová",K192,0)</f>
        <v>0</v>
      </c>
      <c r="BJ192" s="16" t="s">
        <v>89</v>
      </c>
      <c r="BK192" s="254">
        <f>ROUND(P192*H192,2)</f>
        <v>0</v>
      </c>
      <c r="BL192" s="16" t="s">
        <v>152</v>
      </c>
      <c r="BM192" s="253" t="s">
        <v>392</v>
      </c>
    </row>
    <row r="193" s="13" customFormat="1">
      <c r="A193" s="13"/>
      <c r="B193" s="255"/>
      <c r="C193" s="256"/>
      <c r="D193" s="257" t="s">
        <v>154</v>
      </c>
      <c r="E193" s="258" t="s">
        <v>1</v>
      </c>
      <c r="F193" s="259" t="s">
        <v>221</v>
      </c>
      <c r="G193" s="256"/>
      <c r="H193" s="260">
        <v>2</v>
      </c>
      <c r="I193" s="261"/>
      <c r="J193" s="261"/>
      <c r="K193" s="256"/>
      <c r="L193" s="256"/>
      <c r="M193" s="262"/>
      <c r="N193" s="263"/>
      <c r="O193" s="264"/>
      <c r="P193" s="264"/>
      <c r="Q193" s="264"/>
      <c r="R193" s="264"/>
      <c r="S193" s="264"/>
      <c r="T193" s="264"/>
      <c r="U193" s="264"/>
      <c r="V193" s="264"/>
      <c r="W193" s="264"/>
      <c r="X193" s="265"/>
      <c r="Y193" s="13"/>
      <c r="Z193" s="13"/>
      <c r="AA193" s="13"/>
      <c r="AB193" s="13"/>
      <c r="AC193" s="13"/>
      <c r="AD193" s="13"/>
      <c r="AE193" s="13"/>
      <c r="AT193" s="266" t="s">
        <v>154</v>
      </c>
      <c r="AU193" s="266" t="s">
        <v>91</v>
      </c>
      <c r="AV193" s="13" t="s">
        <v>91</v>
      </c>
      <c r="AW193" s="13" t="s">
        <v>5</v>
      </c>
      <c r="AX193" s="13" t="s">
        <v>89</v>
      </c>
      <c r="AY193" s="266" t="s">
        <v>144</v>
      </c>
    </row>
    <row r="194" s="2" customFormat="1" ht="21.75" customHeight="1">
      <c r="A194" s="37"/>
      <c r="B194" s="38"/>
      <c r="C194" s="241" t="s">
        <v>393</v>
      </c>
      <c r="D194" s="241" t="s">
        <v>147</v>
      </c>
      <c r="E194" s="242" t="s">
        <v>394</v>
      </c>
      <c r="F194" s="243" t="s">
        <v>395</v>
      </c>
      <c r="G194" s="244" t="s">
        <v>297</v>
      </c>
      <c r="H194" s="245">
        <v>44</v>
      </c>
      <c r="I194" s="246"/>
      <c r="J194" s="246"/>
      <c r="K194" s="247">
        <f>ROUND(P194*H194,2)</f>
        <v>0</v>
      </c>
      <c r="L194" s="243" t="s">
        <v>151</v>
      </c>
      <c r="M194" s="43"/>
      <c r="N194" s="248" t="s">
        <v>1</v>
      </c>
      <c r="O194" s="249" t="s">
        <v>44</v>
      </c>
      <c r="P194" s="250">
        <f>I194+J194</f>
        <v>0</v>
      </c>
      <c r="Q194" s="250">
        <f>ROUND(I194*H194,2)</f>
        <v>0</v>
      </c>
      <c r="R194" s="250">
        <f>ROUND(J194*H194,2)</f>
        <v>0</v>
      </c>
      <c r="S194" s="90"/>
      <c r="T194" s="251">
        <f>S194*H194</f>
        <v>0</v>
      </c>
      <c r="U194" s="251">
        <v>8.0000000000000007E-05</v>
      </c>
      <c r="V194" s="251">
        <f>U194*H194</f>
        <v>0.0035200000000000001</v>
      </c>
      <c r="W194" s="251">
        <v>0</v>
      </c>
      <c r="X194" s="252">
        <f>W194*H194</f>
        <v>0</v>
      </c>
      <c r="Y194" s="37"/>
      <c r="Z194" s="37"/>
      <c r="AA194" s="37"/>
      <c r="AB194" s="37"/>
      <c r="AC194" s="37"/>
      <c r="AD194" s="37"/>
      <c r="AE194" s="37"/>
      <c r="AR194" s="253" t="s">
        <v>152</v>
      </c>
      <c r="AT194" s="253" t="s">
        <v>147</v>
      </c>
      <c r="AU194" s="253" t="s">
        <v>91</v>
      </c>
      <c r="AY194" s="16" t="s">
        <v>144</v>
      </c>
      <c r="BE194" s="254">
        <f>IF(O194="základní",K194,0)</f>
        <v>0</v>
      </c>
      <c r="BF194" s="254">
        <f>IF(O194="snížená",K194,0)</f>
        <v>0</v>
      </c>
      <c r="BG194" s="254">
        <f>IF(O194="zákl. přenesená",K194,0)</f>
        <v>0</v>
      </c>
      <c r="BH194" s="254">
        <f>IF(O194="sníž. přenesená",K194,0)</f>
        <v>0</v>
      </c>
      <c r="BI194" s="254">
        <f>IF(O194="nulová",K194,0)</f>
        <v>0</v>
      </c>
      <c r="BJ194" s="16" t="s">
        <v>89</v>
      </c>
      <c r="BK194" s="254">
        <f>ROUND(P194*H194,2)</f>
        <v>0</v>
      </c>
      <c r="BL194" s="16" t="s">
        <v>152</v>
      </c>
      <c r="BM194" s="253" t="s">
        <v>396</v>
      </c>
    </row>
    <row r="195" s="13" customFormat="1">
      <c r="A195" s="13"/>
      <c r="B195" s="255"/>
      <c r="C195" s="256"/>
      <c r="D195" s="257" t="s">
        <v>154</v>
      </c>
      <c r="E195" s="258" t="s">
        <v>397</v>
      </c>
      <c r="F195" s="259" t="s">
        <v>398</v>
      </c>
      <c r="G195" s="256"/>
      <c r="H195" s="260">
        <v>44</v>
      </c>
      <c r="I195" s="261"/>
      <c r="J195" s="261"/>
      <c r="K195" s="256"/>
      <c r="L195" s="256"/>
      <c r="M195" s="262"/>
      <c r="N195" s="263"/>
      <c r="O195" s="264"/>
      <c r="P195" s="264"/>
      <c r="Q195" s="264"/>
      <c r="R195" s="264"/>
      <c r="S195" s="264"/>
      <c r="T195" s="264"/>
      <c r="U195" s="264"/>
      <c r="V195" s="264"/>
      <c r="W195" s="264"/>
      <c r="X195" s="265"/>
      <c r="Y195" s="13"/>
      <c r="Z195" s="13"/>
      <c r="AA195" s="13"/>
      <c r="AB195" s="13"/>
      <c r="AC195" s="13"/>
      <c r="AD195" s="13"/>
      <c r="AE195" s="13"/>
      <c r="AT195" s="266" t="s">
        <v>154</v>
      </c>
      <c r="AU195" s="266" t="s">
        <v>91</v>
      </c>
      <c r="AV195" s="13" t="s">
        <v>91</v>
      </c>
      <c r="AW195" s="13" t="s">
        <v>5</v>
      </c>
      <c r="AX195" s="13" t="s">
        <v>89</v>
      </c>
      <c r="AY195" s="266" t="s">
        <v>144</v>
      </c>
    </row>
    <row r="196" s="2" customFormat="1" ht="21.75" customHeight="1">
      <c r="A196" s="37"/>
      <c r="B196" s="38"/>
      <c r="C196" s="241" t="s">
        <v>399</v>
      </c>
      <c r="D196" s="241" t="s">
        <v>147</v>
      </c>
      <c r="E196" s="242" t="s">
        <v>400</v>
      </c>
      <c r="F196" s="243" t="s">
        <v>401</v>
      </c>
      <c r="G196" s="244" t="s">
        <v>269</v>
      </c>
      <c r="H196" s="245">
        <v>48.159999999999997</v>
      </c>
      <c r="I196" s="246"/>
      <c r="J196" s="246"/>
      <c r="K196" s="247">
        <f>ROUND(P196*H196,2)</f>
        <v>0</v>
      </c>
      <c r="L196" s="243" t="s">
        <v>151</v>
      </c>
      <c r="M196" s="43"/>
      <c r="N196" s="248" t="s">
        <v>1</v>
      </c>
      <c r="O196" s="249" t="s">
        <v>44</v>
      </c>
      <c r="P196" s="250">
        <f>I196+J196</f>
        <v>0</v>
      </c>
      <c r="Q196" s="250">
        <f>ROUND(I196*H196,2)</f>
        <v>0</v>
      </c>
      <c r="R196" s="250">
        <f>ROUND(J196*H196,2)</f>
        <v>0</v>
      </c>
      <c r="S196" s="90"/>
      <c r="T196" s="251">
        <f>S196*H196</f>
        <v>0</v>
      </c>
      <c r="U196" s="251">
        <v>0.00059999999999999995</v>
      </c>
      <c r="V196" s="251">
        <f>U196*H196</f>
        <v>0.028895999999999995</v>
      </c>
      <c r="W196" s="251">
        <v>0</v>
      </c>
      <c r="X196" s="252">
        <f>W196*H196</f>
        <v>0</v>
      </c>
      <c r="Y196" s="37"/>
      <c r="Z196" s="37"/>
      <c r="AA196" s="37"/>
      <c r="AB196" s="37"/>
      <c r="AC196" s="37"/>
      <c r="AD196" s="37"/>
      <c r="AE196" s="37"/>
      <c r="AR196" s="253" t="s">
        <v>152</v>
      </c>
      <c r="AT196" s="253" t="s">
        <v>147</v>
      </c>
      <c r="AU196" s="253" t="s">
        <v>91</v>
      </c>
      <c r="AY196" s="16" t="s">
        <v>144</v>
      </c>
      <c r="BE196" s="254">
        <f>IF(O196="základní",K196,0)</f>
        <v>0</v>
      </c>
      <c r="BF196" s="254">
        <f>IF(O196="snížená",K196,0)</f>
        <v>0</v>
      </c>
      <c r="BG196" s="254">
        <f>IF(O196="zákl. přenesená",K196,0)</f>
        <v>0</v>
      </c>
      <c r="BH196" s="254">
        <f>IF(O196="sníž. přenesená",K196,0)</f>
        <v>0</v>
      </c>
      <c r="BI196" s="254">
        <f>IF(O196="nulová",K196,0)</f>
        <v>0</v>
      </c>
      <c r="BJ196" s="16" t="s">
        <v>89</v>
      </c>
      <c r="BK196" s="254">
        <f>ROUND(P196*H196,2)</f>
        <v>0</v>
      </c>
      <c r="BL196" s="16" t="s">
        <v>152</v>
      </c>
      <c r="BM196" s="253" t="s">
        <v>402</v>
      </c>
    </row>
    <row r="197" s="13" customFormat="1">
      <c r="A197" s="13"/>
      <c r="B197" s="255"/>
      <c r="C197" s="256"/>
      <c r="D197" s="257" t="s">
        <v>154</v>
      </c>
      <c r="E197" s="258" t="s">
        <v>403</v>
      </c>
      <c r="F197" s="259" t="s">
        <v>404</v>
      </c>
      <c r="G197" s="256"/>
      <c r="H197" s="260">
        <v>21</v>
      </c>
      <c r="I197" s="261"/>
      <c r="J197" s="261"/>
      <c r="K197" s="256"/>
      <c r="L197" s="256"/>
      <c r="M197" s="262"/>
      <c r="N197" s="263"/>
      <c r="O197" s="264"/>
      <c r="P197" s="264"/>
      <c r="Q197" s="264"/>
      <c r="R197" s="264"/>
      <c r="S197" s="264"/>
      <c r="T197" s="264"/>
      <c r="U197" s="264"/>
      <c r="V197" s="264"/>
      <c r="W197" s="264"/>
      <c r="X197" s="265"/>
      <c r="Y197" s="13"/>
      <c r="Z197" s="13"/>
      <c r="AA197" s="13"/>
      <c r="AB197" s="13"/>
      <c r="AC197" s="13"/>
      <c r="AD197" s="13"/>
      <c r="AE197" s="13"/>
      <c r="AT197" s="266" t="s">
        <v>154</v>
      </c>
      <c r="AU197" s="266" t="s">
        <v>91</v>
      </c>
      <c r="AV197" s="13" t="s">
        <v>91</v>
      </c>
      <c r="AW197" s="13" t="s">
        <v>5</v>
      </c>
      <c r="AX197" s="13" t="s">
        <v>81</v>
      </c>
      <c r="AY197" s="266" t="s">
        <v>144</v>
      </c>
    </row>
    <row r="198" s="13" customFormat="1">
      <c r="A198" s="13"/>
      <c r="B198" s="255"/>
      <c r="C198" s="256"/>
      <c r="D198" s="257" t="s">
        <v>154</v>
      </c>
      <c r="E198" s="258" t="s">
        <v>405</v>
      </c>
      <c r="F198" s="259" t="s">
        <v>406</v>
      </c>
      <c r="G198" s="256"/>
      <c r="H198" s="260">
        <v>27.16</v>
      </c>
      <c r="I198" s="261"/>
      <c r="J198" s="261"/>
      <c r="K198" s="256"/>
      <c r="L198" s="256"/>
      <c r="M198" s="262"/>
      <c r="N198" s="263"/>
      <c r="O198" s="264"/>
      <c r="P198" s="264"/>
      <c r="Q198" s="264"/>
      <c r="R198" s="264"/>
      <c r="S198" s="264"/>
      <c r="T198" s="264"/>
      <c r="U198" s="264"/>
      <c r="V198" s="264"/>
      <c r="W198" s="264"/>
      <c r="X198" s="265"/>
      <c r="Y198" s="13"/>
      <c r="Z198" s="13"/>
      <c r="AA198" s="13"/>
      <c r="AB198" s="13"/>
      <c r="AC198" s="13"/>
      <c r="AD198" s="13"/>
      <c r="AE198" s="13"/>
      <c r="AT198" s="266" t="s">
        <v>154</v>
      </c>
      <c r="AU198" s="266" t="s">
        <v>91</v>
      </c>
      <c r="AV198" s="13" t="s">
        <v>91</v>
      </c>
      <c r="AW198" s="13" t="s">
        <v>5</v>
      </c>
      <c r="AX198" s="13" t="s">
        <v>81</v>
      </c>
      <c r="AY198" s="266" t="s">
        <v>144</v>
      </c>
    </row>
    <row r="199" s="14" customFormat="1">
      <c r="A199" s="14"/>
      <c r="B199" s="267"/>
      <c r="C199" s="268"/>
      <c r="D199" s="257" t="s">
        <v>154</v>
      </c>
      <c r="E199" s="269" t="s">
        <v>1</v>
      </c>
      <c r="F199" s="270" t="s">
        <v>155</v>
      </c>
      <c r="G199" s="268"/>
      <c r="H199" s="271">
        <v>48.159999999999997</v>
      </c>
      <c r="I199" s="272"/>
      <c r="J199" s="272"/>
      <c r="K199" s="268"/>
      <c r="L199" s="268"/>
      <c r="M199" s="273"/>
      <c r="N199" s="274"/>
      <c r="O199" s="275"/>
      <c r="P199" s="275"/>
      <c r="Q199" s="275"/>
      <c r="R199" s="275"/>
      <c r="S199" s="275"/>
      <c r="T199" s="275"/>
      <c r="U199" s="275"/>
      <c r="V199" s="275"/>
      <c r="W199" s="275"/>
      <c r="X199" s="276"/>
      <c r="Y199" s="14"/>
      <c r="Z199" s="14"/>
      <c r="AA199" s="14"/>
      <c r="AB199" s="14"/>
      <c r="AC199" s="14"/>
      <c r="AD199" s="14"/>
      <c r="AE199" s="14"/>
      <c r="AT199" s="277" t="s">
        <v>154</v>
      </c>
      <c r="AU199" s="277" t="s">
        <v>91</v>
      </c>
      <c r="AV199" s="14" t="s">
        <v>152</v>
      </c>
      <c r="AW199" s="14" t="s">
        <v>5</v>
      </c>
      <c r="AX199" s="14" t="s">
        <v>89</v>
      </c>
      <c r="AY199" s="277" t="s">
        <v>144</v>
      </c>
    </row>
    <row r="200" s="2" customFormat="1" ht="33" customHeight="1">
      <c r="A200" s="37"/>
      <c r="B200" s="38"/>
      <c r="C200" s="241" t="s">
        <v>407</v>
      </c>
      <c r="D200" s="241" t="s">
        <v>147</v>
      </c>
      <c r="E200" s="242" t="s">
        <v>408</v>
      </c>
      <c r="F200" s="243" t="s">
        <v>409</v>
      </c>
      <c r="G200" s="244" t="s">
        <v>297</v>
      </c>
      <c r="H200" s="245">
        <v>68.549999999999997</v>
      </c>
      <c r="I200" s="246"/>
      <c r="J200" s="246"/>
      <c r="K200" s="247">
        <f>ROUND(P200*H200,2)</f>
        <v>0</v>
      </c>
      <c r="L200" s="243" t="s">
        <v>151</v>
      </c>
      <c r="M200" s="43"/>
      <c r="N200" s="248" t="s">
        <v>1</v>
      </c>
      <c r="O200" s="249" t="s">
        <v>44</v>
      </c>
      <c r="P200" s="250">
        <f>I200+J200</f>
        <v>0</v>
      </c>
      <c r="Q200" s="250">
        <f>ROUND(I200*H200,2)</f>
        <v>0</v>
      </c>
      <c r="R200" s="250">
        <f>ROUND(J200*H200,2)</f>
        <v>0</v>
      </c>
      <c r="S200" s="90"/>
      <c r="T200" s="251">
        <f>S200*H200</f>
        <v>0</v>
      </c>
      <c r="U200" s="251">
        <v>0.21540000000000001</v>
      </c>
      <c r="V200" s="251">
        <f>U200*H200</f>
        <v>14.76567</v>
      </c>
      <c r="W200" s="251">
        <v>0</v>
      </c>
      <c r="X200" s="252">
        <f>W200*H200</f>
        <v>0</v>
      </c>
      <c r="Y200" s="37"/>
      <c r="Z200" s="37"/>
      <c r="AA200" s="37"/>
      <c r="AB200" s="37"/>
      <c r="AC200" s="37"/>
      <c r="AD200" s="37"/>
      <c r="AE200" s="37"/>
      <c r="AR200" s="253" t="s">
        <v>152</v>
      </c>
      <c r="AT200" s="253" t="s">
        <v>147</v>
      </c>
      <c r="AU200" s="253" t="s">
        <v>91</v>
      </c>
      <c r="AY200" s="16" t="s">
        <v>144</v>
      </c>
      <c r="BE200" s="254">
        <f>IF(O200="základní",K200,0)</f>
        <v>0</v>
      </c>
      <c r="BF200" s="254">
        <f>IF(O200="snížená",K200,0)</f>
        <v>0</v>
      </c>
      <c r="BG200" s="254">
        <f>IF(O200="zákl. přenesená",K200,0)</f>
        <v>0</v>
      </c>
      <c r="BH200" s="254">
        <f>IF(O200="sníž. přenesená",K200,0)</f>
        <v>0</v>
      </c>
      <c r="BI200" s="254">
        <f>IF(O200="nulová",K200,0)</f>
        <v>0</v>
      </c>
      <c r="BJ200" s="16" t="s">
        <v>89</v>
      </c>
      <c r="BK200" s="254">
        <f>ROUND(P200*H200,2)</f>
        <v>0</v>
      </c>
      <c r="BL200" s="16" t="s">
        <v>152</v>
      </c>
      <c r="BM200" s="253" t="s">
        <v>410</v>
      </c>
    </row>
    <row r="201" s="13" customFormat="1">
      <c r="A201" s="13"/>
      <c r="B201" s="255"/>
      <c r="C201" s="256"/>
      <c r="D201" s="257" t="s">
        <v>154</v>
      </c>
      <c r="E201" s="258" t="s">
        <v>226</v>
      </c>
      <c r="F201" s="259" t="s">
        <v>411</v>
      </c>
      <c r="G201" s="256"/>
      <c r="H201" s="260">
        <v>39.939999999999998</v>
      </c>
      <c r="I201" s="261"/>
      <c r="J201" s="261"/>
      <c r="K201" s="256"/>
      <c r="L201" s="256"/>
      <c r="M201" s="262"/>
      <c r="N201" s="263"/>
      <c r="O201" s="264"/>
      <c r="P201" s="264"/>
      <c r="Q201" s="264"/>
      <c r="R201" s="264"/>
      <c r="S201" s="264"/>
      <c r="T201" s="264"/>
      <c r="U201" s="264"/>
      <c r="V201" s="264"/>
      <c r="W201" s="264"/>
      <c r="X201" s="265"/>
      <c r="Y201" s="13"/>
      <c r="Z201" s="13"/>
      <c r="AA201" s="13"/>
      <c r="AB201" s="13"/>
      <c r="AC201" s="13"/>
      <c r="AD201" s="13"/>
      <c r="AE201" s="13"/>
      <c r="AT201" s="266" t="s">
        <v>154</v>
      </c>
      <c r="AU201" s="266" t="s">
        <v>91</v>
      </c>
      <c r="AV201" s="13" t="s">
        <v>91</v>
      </c>
      <c r="AW201" s="13" t="s">
        <v>5</v>
      </c>
      <c r="AX201" s="13" t="s">
        <v>81</v>
      </c>
      <c r="AY201" s="266" t="s">
        <v>144</v>
      </c>
    </row>
    <row r="202" s="13" customFormat="1">
      <c r="A202" s="13"/>
      <c r="B202" s="255"/>
      <c r="C202" s="256"/>
      <c r="D202" s="257" t="s">
        <v>154</v>
      </c>
      <c r="E202" s="258" t="s">
        <v>230</v>
      </c>
      <c r="F202" s="259" t="s">
        <v>231</v>
      </c>
      <c r="G202" s="256"/>
      <c r="H202" s="260">
        <v>8</v>
      </c>
      <c r="I202" s="261"/>
      <c r="J202" s="261"/>
      <c r="K202" s="256"/>
      <c r="L202" s="256"/>
      <c r="M202" s="262"/>
      <c r="N202" s="263"/>
      <c r="O202" s="264"/>
      <c r="P202" s="264"/>
      <c r="Q202" s="264"/>
      <c r="R202" s="264"/>
      <c r="S202" s="264"/>
      <c r="T202" s="264"/>
      <c r="U202" s="264"/>
      <c r="V202" s="264"/>
      <c r="W202" s="264"/>
      <c r="X202" s="265"/>
      <c r="Y202" s="13"/>
      <c r="Z202" s="13"/>
      <c r="AA202" s="13"/>
      <c r="AB202" s="13"/>
      <c r="AC202" s="13"/>
      <c r="AD202" s="13"/>
      <c r="AE202" s="13"/>
      <c r="AT202" s="266" t="s">
        <v>154</v>
      </c>
      <c r="AU202" s="266" t="s">
        <v>91</v>
      </c>
      <c r="AV202" s="13" t="s">
        <v>91</v>
      </c>
      <c r="AW202" s="13" t="s">
        <v>5</v>
      </c>
      <c r="AX202" s="13" t="s">
        <v>81</v>
      </c>
      <c r="AY202" s="266" t="s">
        <v>144</v>
      </c>
    </row>
    <row r="203" s="13" customFormat="1">
      <c r="A203" s="13"/>
      <c r="B203" s="255"/>
      <c r="C203" s="256"/>
      <c r="D203" s="257" t="s">
        <v>154</v>
      </c>
      <c r="E203" s="258" t="s">
        <v>228</v>
      </c>
      <c r="F203" s="259" t="s">
        <v>412</v>
      </c>
      <c r="G203" s="256"/>
      <c r="H203" s="260">
        <v>17.600000000000001</v>
      </c>
      <c r="I203" s="261"/>
      <c r="J203" s="261"/>
      <c r="K203" s="256"/>
      <c r="L203" s="256"/>
      <c r="M203" s="262"/>
      <c r="N203" s="263"/>
      <c r="O203" s="264"/>
      <c r="P203" s="264"/>
      <c r="Q203" s="264"/>
      <c r="R203" s="264"/>
      <c r="S203" s="264"/>
      <c r="T203" s="264"/>
      <c r="U203" s="264"/>
      <c r="V203" s="264"/>
      <c r="W203" s="264"/>
      <c r="X203" s="265"/>
      <c r="Y203" s="13"/>
      <c r="Z203" s="13"/>
      <c r="AA203" s="13"/>
      <c r="AB203" s="13"/>
      <c r="AC203" s="13"/>
      <c r="AD203" s="13"/>
      <c r="AE203" s="13"/>
      <c r="AT203" s="266" t="s">
        <v>154</v>
      </c>
      <c r="AU203" s="266" t="s">
        <v>91</v>
      </c>
      <c r="AV203" s="13" t="s">
        <v>91</v>
      </c>
      <c r="AW203" s="13" t="s">
        <v>5</v>
      </c>
      <c r="AX203" s="13" t="s">
        <v>81</v>
      </c>
      <c r="AY203" s="266" t="s">
        <v>144</v>
      </c>
    </row>
    <row r="204" s="13" customFormat="1">
      <c r="A204" s="13"/>
      <c r="B204" s="255"/>
      <c r="C204" s="256"/>
      <c r="D204" s="257" t="s">
        <v>154</v>
      </c>
      <c r="E204" s="258" t="s">
        <v>232</v>
      </c>
      <c r="F204" s="259" t="s">
        <v>233</v>
      </c>
      <c r="G204" s="256"/>
      <c r="H204" s="260">
        <v>3.0099999999999998</v>
      </c>
      <c r="I204" s="261"/>
      <c r="J204" s="261"/>
      <c r="K204" s="256"/>
      <c r="L204" s="256"/>
      <c r="M204" s="262"/>
      <c r="N204" s="263"/>
      <c r="O204" s="264"/>
      <c r="P204" s="264"/>
      <c r="Q204" s="264"/>
      <c r="R204" s="264"/>
      <c r="S204" s="264"/>
      <c r="T204" s="264"/>
      <c r="U204" s="264"/>
      <c r="V204" s="264"/>
      <c r="W204" s="264"/>
      <c r="X204" s="265"/>
      <c r="Y204" s="13"/>
      <c r="Z204" s="13"/>
      <c r="AA204" s="13"/>
      <c r="AB204" s="13"/>
      <c r="AC204" s="13"/>
      <c r="AD204" s="13"/>
      <c r="AE204" s="13"/>
      <c r="AT204" s="266" t="s">
        <v>154</v>
      </c>
      <c r="AU204" s="266" t="s">
        <v>91</v>
      </c>
      <c r="AV204" s="13" t="s">
        <v>91</v>
      </c>
      <c r="AW204" s="13" t="s">
        <v>5</v>
      </c>
      <c r="AX204" s="13" t="s">
        <v>81</v>
      </c>
      <c r="AY204" s="266" t="s">
        <v>144</v>
      </c>
    </row>
    <row r="205" s="14" customFormat="1">
      <c r="A205" s="14"/>
      <c r="B205" s="267"/>
      <c r="C205" s="268"/>
      <c r="D205" s="257" t="s">
        <v>154</v>
      </c>
      <c r="E205" s="269" t="s">
        <v>224</v>
      </c>
      <c r="F205" s="270" t="s">
        <v>155</v>
      </c>
      <c r="G205" s="268"/>
      <c r="H205" s="271">
        <v>68.549999999999997</v>
      </c>
      <c r="I205" s="272"/>
      <c r="J205" s="272"/>
      <c r="K205" s="268"/>
      <c r="L205" s="268"/>
      <c r="M205" s="273"/>
      <c r="N205" s="274"/>
      <c r="O205" s="275"/>
      <c r="P205" s="275"/>
      <c r="Q205" s="275"/>
      <c r="R205" s="275"/>
      <c r="S205" s="275"/>
      <c r="T205" s="275"/>
      <c r="U205" s="275"/>
      <c r="V205" s="275"/>
      <c r="W205" s="275"/>
      <c r="X205" s="276"/>
      <c r="Y205" s="14"/>
      <c r="Z205" s="14"/>
      <c r="AA205" s="14"/>
      <c r="AB205" s="14"/>
      <c r="AC205" s="14"/>
      <c r="AD205" s="14"/>
      <c r="AE205" s="14"/>
      <c r="AT205" s="277" t="s">
        <v>154</v>
      </c>
      <c r="AU205" s="277" t="s">
        <v>91</v>
      </c>
      <c r="AV205" s="14" t="s">
        <v>152</v>
      </c>
      <c r="AW205" s="14" t="s">
        <v>5</v>
      </c>
      <c r="AX205" s="14" t="s">
        <v>89</v>
      </c>
      <c r="AY205" s="277" t="s">
        <v>144</v>
      </c>
    </row>
    <row r="206" s="2" customFormat="1" ht="21.75" customHeight="1">
      <c r="A206" s="37"/>
      <c r="B206" s="38"/>
      <c r="C206" s="282" t="s">
        <v>413</v>
      </c>
      <c r="D206" s="282" t="s">
        <v>352</v>
      </c>
      <c r="E206" s="283" t="s">
        <v>414</v>
      </c>
      <c r="F206" s="284" t="s">
        <v>415</v>
      </c>
      <c r="G206" s="285" t="s">
        <v>150</v>
      </c>
      <c r="H206" s="286">
        <v>40.738999999999997</v>
      </c>
      <c r="I206" s="287"/>
      <c r="J206" s="288"/>
      <c r="K206" s="289">
        <f>ROUND(P206*H206,2)</f>
        <v>0</v>
      </c>
      <c r="L206" s="284" t="s">
        <v>151</v>
      </c>
      <c r="M206" s="290"/>
      <c r="N206" s="291" t="s">
        <v>1</v>
      </c>
      <c r="O206" s="249" t="s">
        <v>44</v>
      </c>
      <c r="P206" s="250">
        <f>I206+J206</f>
        <v>0</v>
      </c>
      <c r="Q206" s="250">
        <f>ROUND(I206*H206,2)</f>
        <v>0</v>
      </c>
      <c r="R206" s="250">
        <f>ROUND(J206*H206,2)</f>
        <v>0</v>
      </c>
      <c r="S206" s="90"/>
      <c r="T206" s="251">
        <f>S206*H206</f>
        <v>0</v>
      </c>
      <c r="U206" s="251">
        <v>0.10199999999999999</v>
      </c>
      <c r="V206" s="251">
        <f>U206*H206</f>
        <v>4.1553779999999998</v>
      </c>
      <c r="W206" s="251">
        <v>0</v>
      </c>
      <c r="X206" s="252">
        <f>W206*H206</f>
        <v>0</v>
      </c>
      <c r="Y206" s="37"/>
      <c r="Z206" s="37"/>
      <c r="AA206" s="37"/>
      <c r="AB206" s="37"/>
      <c r="AC206" s="37"/>
      <c r="AD206" s="37"/>
      <c r="AE206" s="37"/>
      <c r="AR206" s="253" t="s">
        <v>231</v>
      </c>
      <c r="AT206" s="253" t="s">
        <v>352</v>
      </c>
      <c r="AU206" s="253" t="s">
        <v>91</v>
      </c>
      <c r="AY206" s="16" t="s">
        <v>144</v>
      </c>
      <c r="BE206" s="254">
        <f>IF(O206="základní",K206,0)</f>
        <v>0</v>
      </c>
      <c r="BF206" s="254">
        <f>IF(O206="snížená",K206,0)</f>
        <v>0</v>
      </c>
      <c r="BG206" s="254">
        <f>IF(O206="zákl. přenesená",K206,0)</f>
        <v>0</v>
      </c>
      <c r="BH206" s="254">
        <f>IF(O206="sníž. přenesená",K206,0)</f>
        <v>0</v>
      </c>
      <c r="BI206" s="254">
        <f>IF(O206="nulová",K206,0)</f>
        <v>0</v>
      </c>
      <c r="BJ206" s="16" t="s">
        <v>89</v>
      </c>
      <c r="BK206" s="254">
        <f>ROUND(P206*H206,2)</f>
        <v>0</v>
      </c>
      <c r="BL206" s="16" t="s">
        <v>152</v>
      </c>
      <c r="BM206" s="253" t="s">
        <v>416</v>
      </c>
    </row>
    <row r="207" s="13" customFormat="1">
      <c r="A207" s="13"/>
      <c r="B207" s="255"/>
      <c r="C207" s="256"/>
      <c r="D207" s="257" t="s">
        <v>154</v>
      </c>
      <c r="E207" s="258" t="s">
        <v>1</v>
      </c>
      <c r="F207" s="259" t="s">
        <v>417</v>
      </c>
      <c r="G207" s="256"/>
      <c r="H207" s="260">
        <v>40.738999999999997</v>
      </c>
      <c r="I207" s="261"/>
      <c r="J207" s="261"/>
      <c r="K207" s="256"/>
      <c r="L207" s="256"/>
      <c r="M207" s="262"/>
      <c r="N207" s="263"/>
      <c r="O207" s="264"/>
      <c r="P207" s="264"/>
      <c r="Q207" s="264"/>
      <c r="R207" s="264"/>
      <c r="S207" s="264"/>
      <c r="T207" s="264"/>
      <c r="U207" s="264"/>
      <c r="V207" s="264"/>
      <c r="W207" s="264"/>
      <c r="X207" s="265"/>
      <c r="Y207" s="13"/>
      <c r="Z207" s="13"/>
      <c r="AA207" s="13"/>
      <c r="AB207" s="13"/>
      <c r="AC207" s="13"/>
      <c r="AD207" s="13"/>
      <c r="AE207" s="13"/>
      <c r="AT207" s="266" t="s">
        <v>154</v>
      </c>
      <c r="AU207" s="266" t="s">
        <v>91</v>
      </c>
      <c r="AV207" s="13" t="s">
        <v>91</v>
      </c>
      <c r="AW207" s="13" t="s">
        <v>5</v>
      </c>
      <c r="AX207" s="13" t="s">
        <v>89</v>
      </c>
      <c r="AY207" s="266" t="s">
        <v>144</v>
      </c>
    </row>
    <row r="208" s="2" customFormat="1" ht="21.75" customHeight="1">
      <c r="A208" s="37"/>
      <c r="B208" s="38"/>
      <c r="C208" s="282" t="s">
        <v>418</v>
      </c>
      <c r="D208" s="282" t="s">
        <v>352</v>
      </c>
      <c r="E208" s="283" t="s">
        <v>419</v>
      </c>
      <c r="F208" s="284" t="s">
        <v>420</v>
      </c>
      <c r="G208" s="285" t="s">
        <v>150</v>
      </c>
      <c r="H208" s="286">
        <v>17.952000000000002</v>
      </c>
      <c r="I208" s="287"/>
      <c r="J208" s="288"/>
      <c r="K208" s="289">
        <f>ROUND(P208*H208,2)</f>
        <v>0</v>
      </c>
      <c r="L208" s="284" t="s">
        <v>151</v>
      </c>
      <c r="M208" s="290"/>
      <c r="N208" s="291" t="s">
        <v>1</v>
      </c>
      <c r="O208" s="249" t="s">
        <v>44</v>
      </c>
      <c r="P208" s="250">
        <f>I208+J208</f>
        <v>0</v>
      </c>
      <c r="Q208" s="250">
        <f>ROUND(I208*H208,2)</f>
        <v>0</v>
      </c>
      <c r="R208" s="250">
        <f>ROUND(J208*H208,2)</f>
        <v>0</v>
      </c>
      <c r="S208" s="90"/>
      <c r="T208" s="251">
        <f>S208*H208</f>
        <v>0</v>
      </c>
      <c r="U208" s="251">
        <v>0.048300000000000003</v>
      </c>
      <c r="V208" s="251">
        <f>U208*H208</f>
        <v>0.86708160000000012</v>
      </c>
      <c r="W208" s="251">
        <v>0</v>
      </c>
      <c r="X208" s="252">
        <f>W208*H208</f>
        <v>0</v>
      </c>
      <c r="Y208" s="37"/>
      <c r="Z208" s="37"/>
      <c r="AA208" s="37"/>
      <c r="AB208" s="37"/>
      <c r="AC208" s="37"/>
      <c r="AD208" s="37"/>
      <c r="AE208" s="37"/>
      <c r="AR208" s="253" t="s">
        <v>231</v>
      </c>
      <c r="AT208" s="253" t="s">
        <v>352</v>
      </c>
      <c r="AU208" s="253" t="s">
        <v>91</v>
      </c>
      <c r="AY208" s="16" t="s">
        <v>144</v>
      </c>
      <c r="BE208" s="254">
        <f>IF(O208="základní",K208,0)</f>
        <v>0</v>
      </c>
      <c r="BF208" s="254">
        <f>IF(O208="snížená",K208,0)</f>
        <v>0</v>
      </c>
      <c r="BG208" s="254">
        <f>IF(O208="zákl. přenesená",K208,0)</f>
        <v>0</v>
      </c>
      <c r="BH208" s="254">
        <f>IF(O208="sníž. přenesená",K208,0)</f>
        <v>0</v>
      </c>
      <c r="BI208" s="254">
        <f>IF(O208="nulová",K208,0)</f>
        <v>0</v>
      </c>
      <c r="BJ208" s="16" t="s">
        <v>89</v>
      </c>
      <c r="BK208" s="254">
        <f>ROUND(P208*H208,2)</f>
        <v>0</v>
      </c>
      <c r="BL208" s="16" t="s">
        <v>152</v>
      </c>
      <c r="BM208" s="253" t="s">
        <v>421</v>
      </c>
    </row>
    <row r="209" s="13" customFormat="1">
      <c r="A209" s="13"/>
      <c r="B209" s="255"/>
      <c r="C209" s="256"/>
      <c r="D209" s="257" t="s">
        <v>154</v>
      </c>
      <c r="E209" s="258" t="s">
        <v>1</v>
      </c>
      <c r="F209" s="259" t="s">
        <v>422</v>
      </c>
      <c r="G209" s="256"/>
      <c r="H209" s="260">
        <v>17.952000000000002</v>
      </c>
      <c r="I209" s="261"/>
      <c r="J209" s="261"/>
      <c r="K209" s="256"/>
      <c r="L209" s="256"/>
      <c r="M209" s="262"/>
      <c r="N209" s="263"/>
      <c r="O209" s="264"/>
      <c r="P209" s="264"/>
      <c r="Q209" s="264"/>
      <c r="R209" s="264"/>
      <c r="S209" s="264"/>
      <c r="T209" s="264"/>
      <c r="U209" s="264"/>
      <c r="V209" s="264"/>
      <c r="W209" s="264"/>
      <c r="X209" s="265"/>
      <c r="Y209" s="13"/>
      <c r="Z209" s="13"/>
      <c r="AA209" s="13"/>
      <c r="AB209" s="13"/>
      <c r="AC209" s="13"/>
      <c r="AD209" s="13"/>
      <c r="AE209" s="13"/>
      <c r="AT209" s="266" t="s">
        <v>154</v>
      </c>
      <c r="AU209" s="266" t="s">
        <v>91</v>
      </c>
      <c r="AV209" s="13" t="s">
        <v>91</v>
      </c>
      <c r="AW209" s="13" t="s">
        <v>5</v>
      </c>
      <c r="AX209" s="13" t="s">
        <v>89</v>
      </c>
      <c r="AY209" s="266" t="s">
        <v>144</v>
      </c>
    </row>
    <row r="210" s="2" customFormat="1" ht="21.75" customHeight="1">
      <c r="A210" s="37"/>
      <c r="B210" s="38"/>
      <c r="C210" s="282" t="s">
        <v>218</v>
      </c>
      <c r="D210" s="282" t="s">
        <v>352</v>
      </c>
      <c r="E210" s="283" t="s">
        <v>423</v>
      </c>
      <c r="F210" s="284" t="s">
        <v>424</v>
      </c>
      <c r="G210" s="285" t="s">
        <v>150</v>
      </c>
      <c r="H210" s="286">
        <v>8.1600000000000001</v>
      </c>
      <c r="I210" s="287"/>
      <c r="J210" s="288"/>
      <c r="K210" s="289">
        <f>ROUND(P210*H210,2)</f>
        <v>0</v>
      </c>
      <c r="L210" s="284" t="s">
        <v>151</v>
      </c>
      <c r="M210" s="290"/>
      <c r="N210" s="291" t="s">
        <v>1</v>
      </c>
      <c r="O210" s="249" t="s">
        <v>44</v>
      </c>
      <c r="P210" s="250">
        <f>I210+J210</f>
        <v>0</v>
      </c>
      <c r="Q210" s="250">
        <f>ROUND(I210*H210,2)</f>
        <v>0</v>
      </c>
      <c r="R210" s="250">
        <f>ROUND(J210*H210,2)</f>
        <v>0</v>
      </c>
      <c r="S210" s="90"/>
      <c r="T210" s="251">
        <f>S210*H210</f>
        <v>0</v>
      </c>
      <c r="U210" s="251">
        <v>0.065670000000000006</v>
      </c>
      <c r="V210" s="251">
        <f>U210*H210</f>
        <v>0.5358672000000001</v>
      </c>
      <c r="W210" s="251">
        <v>0</v>
      </c>
      <c r="X210" s="252">
        <f>W210*H210</f>
        <v>0</v>
      </c>
      <c r="Y210" s="37"/>
      <c r="Z210" s="37"/>
      <c r="AA210" s="37"/>
      <c r="AB210" s="37"/>
      <c r="AC210" s="37"/>
      <c r="AD210" s="37"/>
      <c r="AE210" s="37"/>
      <c r="AR210" s="253" t="s">
        <v>231</v>
      </c>
      <c r="AT210" s="253" t="s">
        <v>352</v>
      </c>
      <c r="AU210" s="253" t="s">
        <v>91</v>
      </c>
      <c r="AY210" s="16" t="s">
        <v>144</v>
      </c>
      <c r="BE210" s="254">
        <f>IF(O210="základní",K210,0)</f>
        <v>0</v>
      </c>
      <c r="BF210" s="254">
        <f>IF(O210="snížená",K210,0)</f>
        <v>0</v>
      </c>
      <c r="BG210" s="254">
        <f>IF(O210="zákl. přenesená",K210,0)</f>
        <v>0</v>
      </c>
      <c r="BH210" s="254">
        <f>IF(O210="sníž. přenesená",K210,0)</f>
        <v>0</v>
      </c>
      <c r="BI210" s="254">
        <f>IF(O210="nulová",K210,0)</f>
        <v>0</v>
      </c>
      <c r="BJ210" s="16" t="s">
        <v>89</v>
      </c>
      <c r="BK210" s="254">
        <f>ROUND(P210*H210,2)</f>
        <v>0</v>
      </c>
      <c r="BL210" s="16" t="s">
        <v>152</v>
      </c>
      <c r="BM210" s="253" t="s">
        <v>425</v>
      </c>
    </row>
    <row r="211" s="13" customFormat="1">
      <c r="A211" s="13"/>
      <c r="B211" s="255"/>
      <c r="C211" s="256"/>
      <c r="D211" s="257" t="s">
        <v>154</v>
      </c>
      <c r="E211" s="258" t="s">
        <v>1</v>
      </c>
      <c r="F211" s="259" t="s">
        <v>426</v>
      </c>
      <c r="G211" s="256"/>
      <c r="H211" s="260">
        <v>8.1600000000000001</v>
      </c>
      <c r="I211" s="261"/>
      <c r="J211" s="261"/>
      <c r="K211" s="256"/>
      <c r="L211" s="256"/>
      <c r="M211" s="262"/>
      <c r="N211" s="263"/>
      <c r="O211" s="264"/>
      <c r="P211" s="264"/>
      <c r="Q211" s="264"/>
      <c r="R211" s="264"/>
      <c r="S211" s="264"/>
      <c r="T211" s="264"/>
      <c r="U211" s="264"/>
      <c r="V211" s="264"/>
      <c r="W211" s="264"/>
      <c r="X211" s="265"/>
      <c r="Y211" s="13"/>
      <c r="Z211" s="13"/>
      <c r="AA211" s="13"/>
      <c r="AB211" s="13"/>
      <c r="AC211" s="13"/>
      <c r="AD211" s="13"/>
      <c r="AE211" s="13"/>
      <c r="AT211" s="266" t="s">
        <v>154</v>
      </c>
      <c r="AU211" s="266" t="s">
        <v>91</v>
      </c>
      <c r="AV211" s="13" t="s">
        <v>91</v>
      </c>
      <c r="AW211" s="13" t="s">
        <v>5</v>
      </c>
      <c r="AX211" s="13" t="s">
        <v>89</v>
      </c>
      <c r="AY211" s="266" t="s">
        <v>144</v>
      </c>
    </row>
    <row r="212" s="2" customFormat="1" ht="21.75" customHeight="1">
      <c r="A212" s="37"/>
      <c r="B212" s="38"/>
      <c r="C212" s="282" t="s">
        <v>427</v>
      </c>
      <c r="D212" s="282" t="s">
        <v>352</v>
      </c>
      <c r="E212" s="283" t="s">
        <v>428</v>
      </c>
      <c r="F212" s="284" t="s">
        <v>429</v>
      </c>
      <c r="G212" s="285" t="s">
        <v>150</v>
      </c>
      <c r="H212" s="286">
        <v>3.9750000000000001</v>
      </c>
      <c r="I212" s="287"/>
      <c r="J212" s="288"/>
      <c r="K212" s="289">
        <f>ROUND(P212*H212,2)</f>
        <v>0</v>
      </c>
      <c r="L212" s="284" t="s">
        <v>1</v>
      </c>
      <c r="M212" s="290"/>
      <c r="N212" s="291" t="s">
        <v>1</v>
      </c>
      <c r="O212" s="249" t="s">
        <v>44</v>
      </c>
      <c r="P212" s="250">
        <f>I212+J212</f>
        <v>0</v>
      </c>
      <c r="Q212" s="250">
        <f>ROUND(I212*H212,2)</f>
        <v>0</v>
      </c>
      <c r="R212" s="250">
        <f>ROUND(J212*H212,2)</f>
        <v>0</v>
      </c>
      <c r="S212" s="90"/>
      <c r="T212" s="251">
        <f>S212*H212</f>
        <v>0</v>
      </c>
      <c r="U212" s="251">
        <v>0.052999999999999998</v>
      </c>
      <c r="V212" s="251">
        <f>U212*H212</f>
        <v>0.210675</v>
      </c>
      <c r="W212" s="251">
        <v>0</v>
      </c>
      <c r="X212" s="252">
        <f>W212*H212</f>
        <v>0</v>
      </c>
      <c r="Y212" s="37"/>
      <c r="Z212" s="37"/>
      <c r="AA212" s="37"/>
      <c r="AB212" s="37"/>
      <c r="AC212" s="37"/>
      <c r="AD212" s="37"/>
      <c r="AE212" s="37"/>
      <c r="AR212" s="253" t="s">
        <v>231</v>
      </c>
      <c r="AT212" s="253" t="s">
        <v>352</v>
      </c>
      <c r="AU212" s="253" t="s">
        <v>91</v>
      </c>
      <c r="AY212" s="16" t="s">
        <v>144</v>
      </c>
      <c r="BE212" s="254">
        <f>IF(O212="základní",K212,0)</f>
        <v>0</v>
      </c>
      <c r="BF212" s="254">
        <f>IF(O212="snížená",K212,0)</f>
        <v>0</v>
      </c>
      <c r="BG212" s="254">
        <f>IF(O212="zákl. přenesená",K212,0)</f>
        <v>0</v>
      </c>
      <c r="BH212" s="254">
        <f>IF(O212="sníž. přenesená",K212,0)</f>
        <v>0</v>
      </c>
      <c r="BI212" s="254">
        <f>IF(O212="nulová",K212,0)</f>
        <v>0</v>
      </c>
      <c r="BJ212" s="16" t="s">
        <v>89</v>
      </c>
      <c r="BK212" s="254">
        <f>ROUND(P212*H212,2)</f>
        <v>0</v>
      </c>
      <c r="BL212" s="16" t="s">
        <v>152</v>
      </c>
      <c r="BM212" s="253" t="s">
        <v>430</v>
      </c>
    </row>
    <row r="213" s="13" customFormat="1">
      <c r="A213" s="13"/>
      <c r="B213" s="255"/>
      <c r="C213" s="256"/>
      <c r="D213" s="257" t="s">
        <v>154</v>
      </c>
      <c r="E213" s="258" t="s">
        <v>1</v>
      </c>
      <c r="F213" s="259" t="s">
        <v>431</v>
      </c>
      <c r="G213" s="256"/>
      <c r="H213" s="260">
        <v>3.9750000000000001</v>
      </c>
      <c r="I213" s="261"/>
      <c r="J213" s="261"/>
      <c r="K213" s="256"/>
      <c r="L213" s="256"/>
      <c r="M213" s="262"/>
      <c r="N213" s="263"/>
      <c r="O213" s="264"/>
      <c r="P213" s="264"/>
      <c r="Q213" s="264"/>
      <c r="R213" s="264"/>
      <c r="S213" s="264"/>
      <c r="T213" s="264"/>
      <c r="U213" s="264"/>
      <c r="V213" s="264"/>
      <c r="W213" s="264"/>
      <c r="X213" s="265"/>
      <c r="Y213" s="13"/>
      <c r="Z213" s="13"/>
      <c r="AA213" s="13"/>
      <c r="AB213" s="13"/>
      <c r="AC213" s="13"/>
      <c r="AD213" s="13"/>
      <c r="AE213" s="13"/>
      <c r="AT213" s="266" t="s">
        <v>154</v>
      </c>
      <c r="AU213" s="266" t="s">
        <v>91</v>
      </c>
      <c r="AV213" s="13" t="s">
        <v>91</v>
      </c>
      <c r="AW213" s="13" t="s">
        <v>5</v>
      </c>
      <c r="AX213" s="13" t="s">
        <v>89</v>
      </c>
      <c r="AY213" s="266" t="s">
        <v>144</v>
      </c>
    </row>
    <row r="214" s="2" customFormat="1" ht="33" customHeight="1">
      <c r="A214" s="37"/>
      <c r="B214" s="38"/>
      <c r="C214" s="241" t="s">
        <v>432</v>
      </c>
      <c r="D214" s="241" t="s">
        <v>147</v>
      </c>
      <c r="E214" s="242" t="s">
        <v>433</v>
      </c>
      <c r="F214" s="243" t="s">
        <v>434</v>
      </c>
      <c r="G214" s="244" t="s">
        <v>297</v>
      </c>
      <c r="H214" s="245">
        <v>4.5599999999999996</v>
      </c>
      <c r="I214" s="246"/>
      <c r="J214" s="246"/>
      <c r="K214" s="247">
        <f>ROUND(P214*H214,2)</f>
        <v>0</v>
      </c>
      <c r="L214" s="243" t="s">
        <v>151</v>
      </c>
      <c r="M214" s="43"/>
      <c r="N214" s="248" t="s">
        <v>1</v>
      </c>
      <c r="O214" s="249" t="s">
        <v>44</v>
      </c>
      <c r="P214" s="250">
        <f>I214+J214</f>
        <v>0</v>
      </c>
      <c r="Q214" s="250">
        <f>ROUND(I214*H214,2)</f>
        <v>0</v>
      </c>
      <c r="R214" s="250">
        <f>ROUND(J214*H214,2)</f>
        <v>0</v>
      </c>
      <c r="S214" s="90"/>
      <c r="T214" s="251">
        <f>S214*H214</f>
        <v>0</v>
      </c>
      <c r="U214" s="251">
        <v>0.16400000000000001</v>
      </c>
      <c r="V214" s="251">
        <f>U214*H214</f>
        <v>0.74783999999999995</v>
      </c>
      <c r="W214" s="251">
        <v>0</v>
      </c>
      <c r="X214" s="252">
        <f>W214*H214</f>
        <v>0</v>
      </c>
      <c r="Y214" s="37"/>
      <c r="Z214" s="37"/>
      <c r="AA214" s="37"/>
      <c r="AB214" s="37"/>
      <c r="AC214" s="37"/>
      <c r="AD214" s="37"/>
      <c r="AE214" s="37"/>
      <c r="AR214" s="253" t="s">
        <v>152</v>
      </c>
      <c r="AT214" s="253" t="s">
        <v>147</v>
      </c>
      <c r="AU214" s="253" t="s">
        <v>91</v>
      </c>
      <c r="AY214" s="16" t="s">
        <v>144</v>
      </c>
      <c r="BE214" s="254">
        <f>IF(O214="základní",K214,0)</f>
        <v>0</v>
      </c>
      <c r="BF214" s="254">
        <f>IF(O214="snížená",K214,0)</f>
        <v>0</v>
      </c>
      <c r="BG214" s="254">
        <f>IF(O214="zákl. přenesená",K214,0)</f>
        <v>0</v>
      </c>
      <c r="BH214" s="254">
        <f>IF(O214="sníž. přenesená",K214,0)</f>
        <v>0</v>
      </c>
      <c r="BI214" s="254">
        <f>IF(O214="nulová",K214,0)</f>
        <v>0</v>
      </c>
      <c r="BJ214" s="16" t="s">
        <v>89</v>
      </c>
      <c r="BK214" s="254">
        <f>ROUND(P214*H214,2)</f>
        <v>0</v>
      </c>
      <c r="BL214" s="16" t="s">
        <v>152</v>
      </c>
      <c r="BM214" s="253" t="s">
        <v>435</v>
      </c>
    </row>
    <row r="215" s="13" customFormat="1">
      <c r="A215" s="13"/>
      <c r="B215" s="255"/>
      <c r="C215" s="256"/>
      <c r="D215" s="257" t="s">
        <v>154</v>
      </c>
      <c r="E215" s="258" t="s">
        <v>222</v>
      </c>
      <c r="F215" s="259" t="s">
        <v>223</v>
      </c>
      <c r="G215" s="256"/>
      <c r="H215" s="260">
        <v>4.5599999999999996</v>
      </c>
      <c r="I215" s="261"/>
      <c r="J215" s="261"/>
      <c r="K215" s="256"/>
      <c r="L215" s="256"/>
      <c r="M215" s="262"/>
      <c r="N215" s="263"/>
      <c r="O215" s="264"/>
      <c r="P215" s="264"/>
      <c r="Q215" s="264"/>
      <c r="R215" s="264"/>
      <c r="S215" s="264"/>
      <c r="T215" s="264"/>
      <c r="U215" s="264"/>
      <c r="V215" s="264"/>
      <c r="W215" s="264"/>
      <c r="X215" s="265"/>
      <c r="Y215" s="13"/>
      <c r="Z215" s="13"/>
      <c r="AA215" s="13"/>
      <c r="AB215" s="13"/>
      <c r="AC215" s="13"/>
      <c r="AD215" s="13"/>
      <c r="AE215" s="13"/>
      <c r="AT215" s="266" t="s">
        <v>154</v>
      </c>
      <c r="AU215" s="266" t="s">
        <v>91</v>
      </c>
      <c r="AV215" s="13" t="s">
        <v>91</v>
      </c>
      <c r="AW215" s="13" t="s">
        <v>5</v>
      </c>
      <c r="AX215" s="13" t="s">
        <v>89</v>
      </c>
      <c r="AY215" s="266" t="s">
        <v>144</v>
      </c>
    </row>
    <row r="216" s="2" customFormat="1" ht="21.75" customHeight="1">
      <c r="A216" s="37"/>
      <c r="B216" s="38"/>
      <c r="C216" s="282" t="s">
        <v>436</v>
      </c>
      <c r="D216" s="282" t="s">
        <v>352</v>
      </c>
      <c r="E216" s="283" t="s">
        <v>437</v>
      </c>
      <c r="F216" s="284" t="s">
        <v>438</v>
      </c>
      <c r="G216" s="285" t="s">
        <v>150</v>
      </c>
      <c r="H216" s="286">
        <v>9.3019999999999996</v>
      </c>
      <c r="I216" s="287"/>
      <c r="J216" s="288"/>
      <c r="K216" s="289">
        <f>ROUND(P216*H216,2)</f>
        <v>0</v>
      </c>
      <c r="L216" s="284" t="s">
        <v>151</v>
      </c>
      <c r="M216" s="290"/>
      <c r="N216" s="291" t="s">
        <v>1</v>
      </c>
      <c r="O216" s="249" t="s">
        <v>44</v>
      </c>
      <c r="P216" s="250">
        <f>I216+J216</f>
        <v>0</v>
      </c>
      <c r="Q216" s="250">
        <f>ROUND(I216*H216,2)</f>
        <v>0</v>
      </c>
      <c r="R216" s="250">
        <f>ROUND(J216*H216,2)</f>
        <v>0</v>
      </c>
      <c r="S216" s="90"/>
      <c r="T216" s="251">
        <f>S216*H216</f>
        <v>0</v>
      </c>
      <c r="U216" s="251">
        <v>0.024</v>
      </c>
      <c r="V216" s="251">
        <f>U216*H216</f>
        <v>0.223248</v>
      </c>
      <c r="W216" s="251">
        <v>0</v>
      </c>
      <c r="X216" s="252">
        <f>W216*H216</f>
        <v>0</v>
      </c>
      <c r="Y216" s="37"/>
      <c r="Z216" s="37"/>
      <c r="AA216" s="37"/>
      <c r="AB216" s="37"/>
      <c r="AC216" s="37"/>
      <c r="AD216" s="37"/>
      <c r="AE216" s="37"/>
      <c r="AR216" s="253" t="s">
        <v>231</v>
      </c>
      <c r="AT216" s="253" t="s">
        <v>352</v>
      </c>
      <c r="AU216" s="253" t="s">
        <v>91</v>
      </c>
      <c r="AY216" s="16" t="s">
        <v>144</v>
      </c>
      <c r="BE216" s="254">
        <f>IF(O216="základní",K216,0)</f>
        <v>0</v>
      </c>
      <c r="BF216" s="254">
        <f>IF(O216="snížená",K216,0)</f>
        <v>0</v>
      </c>
      <c r="BG216" s="254">
        <f>IF(O216="zákl. přenesená",K216,0)</f>
        <v>0</v>
      </c>
      <c r="BH216" s="254">
        <f>IF(O216="sníž. přenesená",K216,0)</f>
        <v>0</v>
      </c>
      <c r="BI216" s="254">
        <f>IF(O216="nulová",K216,0)</f>
        <v>0</v>
      </c>
      <c r="BJ216" s="16" t="s">
        <v>89</v>
      </c>
      <c r="BK216" s="254">
        <f>ROUND(P216*H216,2)</f>
        <v>0</v>
      </c>
      <c r="BL216" s="16" t="s">
        <v>152</v>
      </c>
      <c r="BM216" s="253" t="s">
        <v>439</v>
      </c>
    </row>
    <row r="217" s="13" customFormat="1">
      <c r="A217" s="13"/>
      <c r="B217" s="255"/>
      <c r="C217" s="256"/>
      <c r="D217" s="257" t="s">
        <v>154</v>
      </c>
      <c r="E217" s="258" t="s">
        <v>1</v>
      </c>
      <c r="F217" s="259" t="s">
        <v>440</v>
      </c>
      <c r="G217" s="256"/>
      <c r="H217" s="260">
        <v>9.3019999999999996</v>
      </c>
      <c r="I217" s="261"/>
      <c r="J217" s="261"/>
      <c r="K217" s="256"/>
      <c r="L217" s="256"/>
      <c r="M217" s="262"/>
      <c r="N217" s="263"/>
      <c r="O217" s="264"/>
      <c r="P217" s="264"/>
      <c r="Q217" s="264"/>
      <c r="R217" s="264"/>
      <c r="S217" s="264"/>
      <c r="T217" s="264"/>
      <c r="U217" s="264"/>
      <c r="V217" s="264"/>
      <c r="W217" s="264"/>
      <c r="X217" s="265"/>
      <c r="Y217" s="13"/>
      <c r="Z217" s="13"/>
      <c r="AA217" s="13"/>
      <c r="AB217" s="13"/>
      <c r="AC217" s="13"/>
      <c r="AD217" s="13"/>
      <c r="AE217" s="13"/>
      <c r="AT217" s="266" t="s">
        <v>154</v>
      </c>
      <c r="AU217" s="266" t="s">
        <v>91</v>
      </c>
      <c r="AV217" s="13" t="s">
        <v>91</v>
      </c>
      <c r="AW217" s="13" t="s">
        <v>5</v>
      </c>
      <c r="AX217" s="13" t="s">
        <v>89</v>
      </c>
      <c r="AY217" s="266" t="s">
        <v>144</v>
      </c>
    </row>
    <row r="218" s="2" customFormat="1" ht="21.75" customHeight="1">
      <c r="A218" s="37"/>
      <c r="B218" s="38"/>
      <c r="C218" s="241" t="s">
        <v>196</v>
      </c>
      <c r="D218" s="241" t="s">
        <v>147</v>
      </c>
      <c r="E218" s="242" t="s">
        <v>441</v>
      </c>
      <c r="F218" s="243" t="s">
        <v>442</v>
      </c>
      <c r="G218" s="244" t="s">
        <v>297</v>
      </c>
      <c r="H218" s="245">
        <v>14.23</v>
      </c>
      <c r="I218" s="246"/>
      <c r="J218" s="246"/>
      <c r="K218" s="247">
        <f>ROUND(P218*H218,2)</f>
        <v>0</v>
      </c>
      <c r="L218" s="243" t="s">
        <v>151</v>
      </c>
      <c r="M218" s="43"/>
      <c r="N218" s="248" t="s">
        <v>1</v>
      </c>
      <c r="O218" s="249" t="s">
        <v>44</v>
      </c>
      <c r="P218" s="250">
        <f>I218+J218</f>
        <v>0</v>
      </c>
      <c r="Q218" s="250">
        <f>ROUND(I218*H218,2)</f>
        <v>0</v>
      </c>
      <c r="R218" s="250">
        <f>ROUND(J218*H218,2)</f>
        <v>0</v>
      </c>
      <c r="S218" s="90"/>
      <c r="T218" s="251">
        <f>S218*H218</f>
        <v>0</v>
      </c>
      <c r="U218" s="251">
        <v>0</v>
      </c>
      <c r="V218" s="251">
        <f>U218*H218</f>
        <v>0</v>
      </c>
      <c r="W218" s="251">
        <v>0</v>
      </c>
      <c r="X218" s="252">
        <f>W218*H218</f>
        <v>0</v>
      </c>
      <c r="Y218" s="37"/>
      <c r="Z218" s="37"/>
      <c r="AA218" s="37"/>
      <c r="AB218" s="37"/>
      <c r="AC218" s="37"/>
      <c r="AD218" s="37"/>
      <c r="AE218" s="37"/>
      <c r="AR218" s="253" t="s">
        <v>152</v>
      </c>
      <c r="AT218" s="253" t="s">
        <v>147</v>
      </c>
      <c r="AU218" s="253" t="s">
        <v>91</v>
      </c>
      <c r="AY218" s="16" t="s">
        <v>144</v>
      </c>
      <c r="BE218" s="254">
        <f>IF(O218="základní",K218,0)</f>
        <v>0</v>
      </c>
      <c r="BF218" s="254">
        <f>IF(O218="snížená",K218,0)</f>
        <v>0</v>
      </c>
      <c r="BG218" s="254">
        <f>IF(O218="zákl. přenesená",K218,0)</f>
        <v>0</v>
      </c>
      <c r="BH218" s="254">
        <f>IF(O218="sníž. přenesená",K218,0)</f>
        <v>0</v>
      </c>
      <c r="BI218" s="254">
        <f>IF(O218="nulová",K218,0)</f>
        <v>0</v>
      </c>
      <c r="BJ218" s="16" t="s">
        <v>89</v>
      </c>
      <c r="BK218" s="254">
        <f>ROUND(P218*H218,2)</f>
        <v>0</v>
      </c>
      <c r="BL218" s="16" t="s">
        <v>152</v>
      </c>
      <c r="BM218" s="253" t="s">
        <v>443</v>
      </c>
    </row>
    <row r="219" s="13" customFormat="1">
      <c r="A219" s="13"/>
      <c r="B219" s="255"/>
      <c r="C219" s="256"/>
      <c r="D219" s="257" t="s">
        <v>154</v>
      </c>
      <c r="E219" s="258" t="s">
        <v>243</v>
      </c>
      <c r="F219" s="259" t="s">
        <v>244</v>
      </c>
      <c r="G219" s="256"/>
      <c r="H219" s="260">
        <v>14.23</v>
      </c>
      <c r="I219" s="261"/>
      <c r="J219" s="261"/>
      <c r="K219" s="256"/>
      <c r="L219" s="256"/>
      <c r="M219" s="262"/>
      <c r="N219" s="263"/>
      <c r="O219" s="264"/>
      <c r="P219" s="264"/>
      <c r="Q219" s="264"/>
      <c r="R219" s="264"/>
      <c r="S219" s="264"/>
      <c r="T219" s="264"/>
      <c r="U219" s="264"/>
      <c r="V219" s="264"/>
      <c r="W219" s="264"/>
      <c r="X219" s="265"/>
      <c r="Y219" s="13"/>
      <c r="Z219" s="13"/>
      <c r="AA219" s="13"/>
      <c r="AB219" s="13"/>
      <c r="AC219" s="13"/>
      <c r="AD219" s="13"/>
      <c r="AE219" s="13"/>
      <c r="AT219" s="266" t="s">
        <v>154</v>
      </c>
      <c r="AU219" s="266" t="s">
        <v>91</v>
      </c>
      <c r="AV219" s="13" t="s">
        <v>91</v>
      </c>
      <c r="AW219" s="13" t="s">
        <v>5</v>
      </c>
      <c r="AX219" s="13" t="s">
        <v>89</v>
      </c>
      <c r="AY219" s="266" t="s">
        <v>144</v>
      </c>
    </row>
    <row r="220" s="2" customFormat="1" ht="21.75" customHeight="1">
      <c r="A220" s="37"/>
      <c r="B220" s="38"/>
      <c r="C220" s="241" t="s">
        <v>444</v>
      </c>
      <c r="D220" s="241" t="s">
        <v>147</v>
      </c>
      <c r="E220" s="242" t="s">
        <v>445</v>
      </c>
      <c r="F220" s="243" t="s">
        <v>446</v>
      </c>
      <c r="G220" s="244" t="s">
        <v>297</v>
      </c>
      <c r="H220" s="245">
        <v>14.23</v>
      </c>
      <c r="I220" s="246"/>
      <c r="J220" s="246"/>
      <c r="K220" s="247">
        <f>ROUND(P220*H220,2)</f>
        <v>0</v>
      </c>
      <c r="L220" s="243" t="s">
        <v>151</v>
      </c>
      <c r="M220" s="43"/>
      <c r="N220" s="248" t="s">
        <v>1</v>
      </c>
      <c r="O220" s="249" t="s">
        <v>44</v>
      </c>
      <c r="P220" s="250">
        <f>I220+J220</f>
        <v>0</v>
      </c>
      <c r="Q220" s="250">
        <f>ROUND(I220*H220,2)</f>
        <v>0</v>
      </c>
      <c r="R220" s="250">
        <f>ROUND(J220*H220,2)</f>
        <v>0</v>
      </c>
      <c r="S220" s="90"/>
      <c r="T220" s="251">
        <f>S220*H220</f>
        <v>0</v>
      </c>
      <c r="U220" s="251">
        <v>5.0000000000000002E-05</v>
      </c>
      <c r="V220" s="251">
        <f>U220*H220</f>
        <v>0.0007115</v>
      </c>
      <c r="W220" s="251">
        <v>0</v>
      </c>
      <c r="X220" s="252">
        <f>W220*H220</f>
        <v>0</v>
      </c>
      <c r="Y220" s="37"/>
      <c r="Z220" s="37"/>
      <c r="AA220" s="37"/>
      <c r="AB220" s="37"/>
      <c r="AC220" s="37"/>
      <c r="AD220" s="37"/>
      <c r="AE220" s="37"/>
      <c r="AR220" s="253" t="s">
        <v>152</v>
      </c>
      <c r="AT220" s="253" t="s">
        <v>147</v>
      </c>
      <c r="AU220" s="253" t="s">
        <v>91</v>
      </c>
      <c r="AY220" s="16" t="s">
        <v>144</v>
      </c>
      <c r="BE220" s="254">
        <f>IF(O220="základní",K220,0)</f>
        <v>0</v>
      </c>
      <c r="BF220" s="254">
        <f>IF(O220="snížená",K220,0)</f>
        <v>0</v>
      </c>
      <c r="BG220" s="254">
        <f>IF(O220="zákl. přenesená",K220,0)</f>
        <v>0</v>
      </c>
      <c r="BH220" s="254">
        <f>IF(O220="sníž. přenesená",K220,0)</f>
        <v>0</v>
      </c>
      <c r="BI220" s="254">
        <f>IF(O220="nulová",K220,0)</f>
        <v>0</v>
      </c>
      <c r="BJ220" s="16" t="s">
        <v>89</v>
      </c>
      <c r="BK220" s="254">
        <f>ROUND(P220*H220,2)</f>
        <v>0</v>
      </c>
      <c r="BL220" s="16" t="s">
        <v>152</v>
      </c>
      <c r="BM220" s="253" t="s">
        <v>447</v>
      </c>
    </row>
    <row r="221" s="13" customFormat="1">
      <c r="A221" s="13"/>
      <c r="B221" s="255"/>
      <c r="C221" s="256"/>
      <c r="D221" s="257" t="s">
        <v>154</v>
      </c>
      <c r="E221" s="258" t="s">
        <v>1</v>
      </c>
      <c r="F221" s="259" t="s">
        <v>243</v>
      </c>
      <c r="G221" s="256"/>
      <c r="H221" s="260">
        <v>14.23</v>
      </c>
      <c r="I221" s="261"/>
      <c r="J221" s="261"/>
      <c r="K221" s="256"/>
      <c r="L221" s="256"/>
      <c r="M221" s="262"/>
      <c r="N221" s="263"/>
      <c r="O221" s="264"/>
      <c r="P221" s="264"/>
      <c r="Q221" s="264"/>
      <c r="R221" s="264"/>
      <c r="S221" s="264"/>
      <c r="T221" s="264"/>
      <c r="U221" s="264"/>
      <c r="V221" s="264"/>
      <c r="W221" s="264"/>
      <c r="X221" s="265"/>
      <c r="Y221" s="13"/>
      <c r="Z221" s="13"/>
      <c r="AA221" s="13"/>
      <c r="AB221" s="13"/>
      <c r="AC221" s="13"/>
      <c r="AD221" s="13"/>
      <c r="AE221" s="13"/>
      <c r="AT221" s="266" t="s">
        <v>154</v>
      </c>
      <c r="AU221" s="266" t="s">
        <v>91</v>
      </c>
      <c r="AV221" s="13" t="s">
        <v>91</v>
      </c>
      <c r="AW221" s="13" t="s">
        <v>5</v>
      </c>
      <c r="AX221" s="13" t="s">
        <v>89</v>
      </c>
      <c r="AY221" s="266" t="s">
        <v>144</v>
      </c>
    </row>
    <row r="222" s="2" customFormat="1" ht="21.75" customHeight="1">
      <c r="A222" s="37"/>
      <c r="B222" s="38"/>
      <c r="C222" s="241" t="s">
        <v>448</v>
      </c>
      <c r="D222" s="241" t="s">
        <v>147</v>
      </c>
      <c r="E222" s="242" t="s">
        <v>449</v>
      </c>
      <c r="F222" s="243" t="s">
        <v>450</v>
      </c>
      <c r="G222" s="244" t="s">
        <v>297</v>
      </c>
      <c r="H222" s="245">
        <v>7.9000000000000004</v>
      </c>
      <c r="I222" s="246"/>
      <c r="J222" s="246"/>
      <c r="K222" s="247">
        <f>ROUND(P222*H222,2)</f>
        <v>0</v>
      </c>
      <c r="L222" s="243" t="s">
        <v>151</v>
      </c>
      <c r="M222" s="43"/>
      <c r="N222" s="248" t="s">
        <v>1</v>
      </c>
      <c r="O222" s="249" t="s">
        <v>44</v>
      </c>
      <c r="P222" s="250">
        <f>I222+J222</f>
        <v>0</v>
      </c>
      <c r="Q222" s="250">
        <f>ROUND(I222*H222,2)</f>
        <v>0</v>
      </c>
      <c r="R222" s="250">
        <f>ROUND(J222*H222,2)</f>
        <v>0</v>
      </c>
      <c r="S222" s="90"/>
      <c r="T222" s="251">
        <f>S222*H222</f>
        <v>0</v>
      </c>
      <c r="U222" s="251">
        <v>0</v>
      </c>
      <c r="V222" s="251">
        <f>U222*H222</f>
        <v>0</v>
      </c>
      <c r="W222" s="251">
        <v>0</v>
      </c>
      <c r="X222" s="252">
        <f>W222*H222</f>
        <v>0</v>
      </c>
      <c r="Y222" s="37"/>
      <c r="Z222" s="37"/>
      <c r="AA222" s="37"/>
      <c r="AB222" s="37"/>
      <c r="AC222" s="37"/>
      <c r="AD222" s="37"/>
      <c r="AE222" s="37"/>
      <c r="AR222" s="253" t="s">
        <v>152</v>
      </c>
      <c r="AT222" s="253" t="s">
        <v>147</v>
      </c>
      <c r="AU222" s="253" t="s">
        <v>91</v>
      </c>
      <c r="AY222" s="16" t="s">
        <v>144</v>
      </c>
      <c r="BE222" s="254">
        <f>IF(O222="základní",K222,0)</f>
        <v>0</v>
      </c>
      <c r="BF222" s="254">
        <f>IF(O222="snížená",K222,0)</f>
        <v>0</v>
      </c>
      <c r="BG222" s="254">
        <f>IF(O222="zákl. přenesená",K222,0)</f>
        <v>0</v>
      </c>
      <c r="BH222" s="254">
        <f>IF(O222="sníž. přenesená",K222,0)</f>
        <v>0</v>
      </c>
      <c r="BI222" s="254">
        <f>IF(O222="nulová",K222,0)</f>
        <v>0</v>
      </c>
      <c r="BJ222" s="16" t="s">
        <v>89</v>
      </c>
      <c r="BK222" s="254">
        <f>ROUND(P222*H222,2)</f>
        <v>0</v>
      </c>
      <c r="BL222" s="16" t="s">
        <v>152</v>
      </c>
      <c r="BM222" s="253" t="s">
        <v>451</v>
      </c>
    </row>
    <row r="223" s="13" customFormat="1">
      <c r="A223" s="13"/>
      <c r="B223" s="255"/>
      <c r="C223" s="256"/>
      <c r="D223" s="257" t="s">
        <v>154</v>
      </c>
      <c r="E223" s="258" t="s">
        <v>452</v>
      </c>
      <c r="F223" s="259" t="s">
        <v>453</v>
      </c>
      <c r="G223" s="256"/>
      <c r="H223" s="260">
        <v>7.9000000000000004</v>
      </c>
      <c r="I223" s="261"/>
      <c r="J223" s="261"/>
      <c r="K223" s="256"/>
      <c r="L223" s="256"/>
      <c r="M223" s="262"/>
      <c r="N223" s="263"/>
      <c r="O223" s="264"/>
      <c r="P223" s="264"/>
      <c r="Q223" s="264"/>
      <c r="R223" s="264"/>
      <c r="S223" s="264"/>
      <c r="T223" s="264"/>
      <c r="U223" s="264"/>
      <c r="V223" s="264"/>
      <c r="W223" s="264"/>
      <c r="X223" s="265"/>
      <c r="Y223" s="13"/>
      <c r="Z223" s="13"/>
      <c r="AA223" s="13"/>
      <c r="AB223" s="13"/>
      <c r="AC223" s="13"/>
      <c r="AD223" s="13"/>
      <c r="AE223" s="13"/>
      <c r="AT223" s="266" t="s">
        <v>154</v>
      </c>
      <c r="AU223" s="266" t="s">
        <v>91</v>
      </c>
      <c r="AV223" s="13" t="s">
        <v>91</v>
      </c>
      <c r="AW223" s="13" t="s">
        <v>5</v>
      </c>
      <c r="AX223" s="13" t="s">
        <v>89</v>
      </c>
      <c r="AY223" s="266" t="s">
        <v>144</v>
      </c>
    </row>
    <row r="224" s="2" customFormat="1" ht="21.75" customHeight="1">
      <c r="A224" s="37"/>
      <c r="B224" s="38"/>
      <c r="C224" s="241" t="s">
        <v>454</v>
      </c>
      <c r="D224" s="241" t="s">
        <v>147</v>
      </c>
      <c r="E224" s="242" t="s">
        <v>455</v>
      </c>
      <c r="F224" s="243" t="s">
        <v>456</v>
      </c>
      <c r="G224" s="244" t="s">
        <v>297</v>
      </c>
      <c r="H224" s="245">
        <v>85.349999999999994</v>
      </c>
      <c r="I224" s="246"/>
      <c r="J224" s="246"/>
      <c r="K224" s="247">
        <f>ROUND(P224*H224,2)</f>
        <v>0</v>
      </c>
      <c r="L224" s="243" t="s">
        <v>151</v>
      </c>
      <c r="M224" s="43"/>
      <c r="N224" s="248" t="s">
        <v>1</v>
      </c>
      <c r="O224" s="249" t="s">
        <v>44</v>
      </c>
      <c r="P224" s="250">
        <f>I224+J224</f>
        <v>0</v>
      </c>
      <c r="Q224" s="250">
        <f>ROUND(I224*H224,2)</f>
        <v>0</v>
      </c>
      <c r="R224" s="250">
        <f>ROUND(J224*H224,2)</f>
        <v>0</v>
      </c>
      <c r="S224" s="90"/>
      <c r="T224" s="251">
        <f>S224*H224</f>
        <v>0</v>
      </c>
      <c r="U224" s="251">
        <v>0</v>
      </c>
      <c r="V224" s="251">
        <f>U224*H224</f>
        <v>0</v>
      </c>
      <c r="W224" s="251">
        <v>0</v>
      </c>
      <c r="X224" s="252">
        <f>W224*H224</f>
        <v>0</v>
      </c>
      <c r="Y224" s="37"/>
      <c r="Z224" s="37"/>
      <c r="AA224" s="37"/>
      <c r="AB224" s="37"/>
      <c r="AC224" s="37"/>
      <c r="AD224" s="37"/>
      <c r="AE224" s="37"/>
      <c r="AR224" s="253" t="s">
        <v>152</v>
      </c>
      <c r="AT224" s="253" t="s">
        <v>147</v>
      </c>
      <c r="AU224" s="253" t="s">
        <v>91</v>
      </c>
      <c r="AY224" s="16" t="s">
        <v>144</v>
      </c>
      <c r="BE224" s="254">
        <f>IF(O224="základní",K224,0)</f>
        <v>0</v>
      </c>
      <c r="BF224" s="254">
        <f>IF(O224="snížená",K224,0)</f>
        <v>0</v>
      </c>
      <c r="BG224" s="254">
        <f>IF(O224="zákl. přenesená",K224,0)</f>
        <v>0</v>
      </c>
      <c r="BH224" s="254">
        <f>IF(O224="sníž. přenesená",K224,0)</f>
        <v>0</v>
      </c>
      <c r="BI224" s="254">
        <f>IF(O224="nulová",K224,0)</f>
        <v>0</v>
      </c>
      <c r="BJ224" s="16" t="s">
        <v>89</v>
      </c>
      <c r="BK224" s="254">
        <f>ROUND(P224*H224,2)</f>
        <v>0</v>
      </c>
      <c r="BL224" s="16" t="s">
        <v>152</v>
      </c>
      <c r="BM224" s="253" t="s">
        <v>457</v>
      </c>
    </row>
    <row r="225" s="13" customFormat="1">
      <c r="A225" s="13"/>
      <c r="B225" s="255"/>
      <c r="C225" s="256"/>
      <c r="D225" s="257" t="s">
        <v>154</v>
      </c>
      <c r="E225" s="258" t="s">
        <v>236</v>
      </c>
      <c r="F225" s="259" t="s">
        <v>458</v>
      </c>
      <c r="G225" s="256"/>
      <c r="H225" s="260">
        <v>20</v>
      </c>
      <c r="I225" s="261"/>
      <c r="J225" s="261"/>
      <c r="K225" s="256"/>
      <c r="L225" s="256"/>
      <c r="M225" s="262"/>
      <c r="N225" s="263"/>
      <c r="O225" s="264"/>
      <c r="P225" s="264"/>
      <c r="Q225" s="264"/>
      <c r="R225" s="264"/>
      <c r="S225" s="264"/>
      <c r="T225" s="264"/>
      <c r="U225" s="264"/>
      <c r="V225" s="264"/>
      <c r="W225" s="264"/>
      <c r="X225" s="265"/>
      <c r="Y225" s="13"/>
      <c r="Z225" s="13"/>
      <c r="AA225" s="13"/>
      <c r="AB225" s="13"/>
      <c r="AC225" s="13"/>
      <c r="AD225" s="13"/>
      <c r="AE225" s="13"/>
      <c r="AT225" s="266" t="s">
        <v>154</v>
      </c>
      <c r="AU225" s="266" t="s">
        <v>91</v>
      </c>
      <c r="AV225" s="13" t="s">
        <v>91</v>
      </c>
      <c r="AW225" s="13" t="s">
        <v>5</v>
      </c>
      <c r="AX225" s="13" t="s">
        <v>81</v>
      </c>
      <c r="AY225" s="266" t="s">
        <v>144</v>
      </c>
    </row>
    <row r="226" s="13" customFormat="1">
      <c r="A226" s="13"/>
      <c r="B226" s="255"/>
      <c r="C226" s="256"/>
      <c r="D226" s="257" t="s">
        <v>154</v>
      </c>
      <c r="E226" s="258" t="s">
        <v>237</v>
      </c>
      <c r="F226" s="259" t="s">
        <v>459</v>
      </c>
      <c r="G226" s="256"/>
      <c r="H226" s="260">
        <v>65.349999999999994</v>
      </c>
      <c r="I226" s="261"/>
      <c r="J226" s="261"/>
      <c r="K226" s="256"/>
      <c r="L226" s="256"/>
      <c r="M226" s="262"/>
      <c r="N226" s="263"/>
      <c r="O226" s="264"/>
      <c r="P226" s="264"/>
      <c r="Q226" s="264"/>
      <c r="R226" s="264"/>
      <c r="S226" s="264"/>
      <c r="T226" s="264"/>
      <c r="U226" s="264"/>
      <c r="V226" s="264"/>
      <c r="W226" s="264"/>
      <c r="X226" s="265"/>
      <c r="Y226" s="13"/>
      <c r="Z226" s="13"/>
      <c r="AA226" s="13"/>
      <c r="AB226" s="13"/>
      <c r="AC226" s="13"/>
      <c r="AD226" s="13"/>
      <c r="AE226" s="13"/>
      <c r="AT226" s="266" t="s">
        <v>154</v>
      </c>
      <c r="AU226" s="266" t="s">
        <v>91</v>
      </c>
      <c r="AV226" s="13" t="s">
        <v>91</v>
      </c>
      <c r="AW226" s="13" t="s">
        <v>5</v>
      </c>
      <c r="AX226" s="13" t="s">
        <v>81</v>
      </c>
      <c r="AY226" s="266" t="s">
        <v>144</v>
      </c>
    </row>
    <row r="227" s="14" customFormat="1">
      <c r="A227" s="14"/>
      <c r="B227" s="267"/>
      <c r="C227" s="268"/>
      <c r="D227" s="257" t="s">
        <v>154</v>
      </c>
      <c r="E227" s="269" t="s">
        <v>1</v>
      </c>
      <c r="F227" s="270" t="s">
        <v>155</v>
      </c>
      <c r="G227" s="268"/>
      <c r="H227" s="271">
        <v>85.349999999999994</v>
      </c>
      <c r="I227" s="272"/>
      <c r="J227" s="272"/>
      <c r="K227" s="268"/>
      <c r="L227" s="268"/>
      <c r="M227" s="273"/>
      <c r="N227" s="274"/>
      <c r="O227" s="275"/>
      <c r="P227" s="275"/>
      <c r="Q227" s="275"/>
      <c r="R227" s="275"/>
      <c r="S227" s="275"/>
      <c r="T227" s="275"/>
      <c r="U227" s="275"/>
      <c r="V227" s="275"/>
      <c r="W227" s="275"/>
      <c r="X227" s="276"/>
      <c r="Y227" s="14"/>
      <c r="Z227" s="14"/>
      <c r="AA227" s="14"/>
      <c r="AB227" s="14"/>
      <c r="AC227" s="14"/>
      <c r="AD227" s="14"/>
      <c r="AE227" s="14"/>
      <c r="AT227" s="277" t="s">
        <v>154</v>
      </c>
      <c r="AU227" s="277" t="s">
        <v>91</v>
      </c>
      <c r="AV227" s="14" t="s">
        <v>152</v>
      </c>
      <c r="AW227" s="14" t="s">
        <v>5</v>
      </c>
      <c r="AX227" s="14" t="s">
        <v>89</v>
      </c>
      <c r="AY227" s="277" t="s">
        <v>144</v>
      </c>
    </row>
    <row r="228" s="2" customFormat="1" ht="21.75" customHeight="1">
      <c r="A228" s="37"/>
      <c r="B228" s="38"/>
      <c r="C228" s="241" t="s">
        <v>460</v>
      </c>
      <c r="D228" s="241" t="s">
        <v>147</v>
      </c>
      <c r="E228" s="242" t="s">
        <v>461</v>
      </c>
      <c r="F228" s="243" t="s">
        <v>462</v>
      </c>
      <c r="G228" s="244" t="s">
        <v>150</v>
      </c>
      <c r="H228" s="245">
        <v>1</v>
      </c>
      <c r="I228" s="246"/>
      <c r="J228" s="246"/>
      <c r="K228" s="247">
        <f>ROUND(P228*H228,2)</f>
        <v>0</v>
      </c>
      <c r="L228" s="243" t="s">
        <v>151</v>
      </c>
      <c r="M228" s="43"/>
      <c r="N228" s="248" t="s">
        <v>1</v>
      </c>
      <c r="O228" s="249" t="s">
        <v>44</v>
      </c>
      <c r="P228" s="250">
        <f>I228+J228</f>
        <v>0</v>
      </c>
      <c r="Q228" s="250">
        <f>ROUND(I228*H228,2)</f>
        <v>0</v>
      </c>
      <c r="R228" s="250">
        <f>ROUND(J228*H228,2)</f>
        <v>0</v>
      </c>
      <c r="S228" s="90"/>
      <c r="T228" s="251">
        <f>S228*H228</f>
        <v>0</v>
      </c>
      <c r="U228" s="251">
        <v>0.072870000000000004</v>
      </c>
      <c r="V228" s="251">
        <f>U228*H228</f>
        <v>0.072870000000000004</v>
      </c>
      <c r="W228" s="251">
        <v>0</v>
      </c>
      <c r="X228" s="252">
        <f>W228*H228</f>
        <v>0</v>
      </c>
      <c r="Y228" s="37"/>
      <c r="Z228" s="37"/>
      <c r="AA228" s="37"/>
      <c r="AB228" s="37"/>
      <c r="AC228" s="37"/>
      <c r="AD228" s="37"/>
      <c r="AE228" s="37"/>
      <c r="AR228" s="253" t="s">
        <v>152</v>
      </c>
      <c r="AT228" s="253" t="s">
        <v>147</v>
      </c>
      <c r="AU228" s="253" t="s">
        <v>91</v>
      </c>
      <c r="AY228" s="16" t="s">
        <v>144</v>
      </c>
      <c r="BE228" s="254">
        <f>IF(O228="základní",K228,0)</f>
        <v>0</v>
      </c>
      <c r="BF228" s="254">
        <f>IF(O228="snížená",K228,0)</f>
        <v>0</v>
      </c>
      <c r="BG228" s="254">
        <f>IF(O228="zákl. přenesená",K228,0)</f>
        <v>0</v>
      </c>
      <c r="BH228" s="254">
        <f>IF(O228="sníž. přenesená",K228,0)</f>
        <v>0</v>
      </c>
      <c r="BI228" s="254">
        <f>IF(O228="nulová",K228,0)</f>
        <v>0</v>
      </c>
      <c r="BJ228" s="16" t="s">
        <v>89</v>
      </c>
      <c r="BK228" s="254">
        <f>ROUND(P228*H228,2)</f>
        <v>0</v>
      </c>
      <c r="BL228" s="16" t="s">
        <v>152</v>
      </c>
      <c r="BM228" s="253" t="s">
        <v>463</v>
      </c>
    </row>
    <row r="229" s="2" customFormat="1" ht="21.75" customHeight="1">
      <c r="A229" s="37"/>
      <c r="B229" s="38"/>
      <c r="C229" s="241" t="s">
        <v>464</v>
      </c>
      <c r="D229" s="241" t="s">
        <v>147</v>
      </c>
      <c r="E229" s="242" t="s">
        <v>465</v>
      </c>
      <c r="F229" s="243" t="s">
        <v>466</v>
      </c>
      <c r="G229" s="244" t="s">
        <v>302</v>
      </c>
      <c r="H229" s="245">
        <v>0.76800000000000002</v>
      </c>
      <c r="I229" s="246"/>
      <c r="J229" s="246"/>
      <c r="K229" s="247">
        <f>ROUND(P229*H229,2)</f>
        <v>0</v>
      </c>
      <c r="L229" s="243" t="s">
        <v>151</v>
      </c>
      <c r="M229" s="43"/>
      <c r="N229" s="248" t="s">
        <v>1</v>
      </c>
      <c r="O229" s="249" t="s">
        <v>44</v>
      </c>
      <c r="P229" s="250">
        <f>I229+J229</f>
        <v>0</v>
      </c>
      <c r="Q229" s="250">
        <f>ROUND(I229*H229,2)</f>
        <v>0</v>
      </c>
      <c r="R229" s="250">
        <f>ROUND(J229*H229,2)</f>
        <v>0</v>
      </c>
      <c r="S229" s="90"/>
      <c r="T229" s="251">
        <f>S229*H229</f>
        <v>0</v>
      </c>
      <c r="U229" s="251">
        <v>0</v>
      </c>
      <c r="V229" s="251">
        <f>U229*H229</f>
        <v>0</v>
      </c>
      <c r="W229" s="251">
        <v>2</v>
      </c>
      <c r="X229" s="252">
        <f>W229*H229</f>
        <v>1.536</v>
      </c>
      <c r="Y229" s="37"/>
      <c r="Z229" s="37"/>
      <c r="AA229" s="37"/>
      <c r="AB229" s="37"/>
      <c r="AC229" s="37"/>
      <c r="AD229" s="37"/>
      <c r="AE229" s="37"/>
      <c r="AR229" s="253" t="s">
        <v>152</v>
      </c>
      <c r="AT229" s="253" t="s">
        <v>147</v>
      </c>
      <c r="AU229" s="253" t="s">
        <v>91</v>
      </c>
      <c r="AY229" s="16" t="s">
        <v>144</v>
      </c>
      <c r="BE229" s="254">
        <f>IF(O229="základní",K229,0)</f>
        <v>0</v>
      </c>
      <c r="BF229" s="254">
        <f>IF(O229="snížená",K229,0)</f>
        <v>0</v>
      </c>
      <c r="BG229" s="254">
        <f>IF(O229="zákl. přenesená",K229,0)</f>
        <v>0</v>
      </c>
      <c r="BH229" s="254">
        <f>IF(O229="sníž. přenesená",K229,0)</f>
        <v>0</v>
      </c>
      <c r="BI229" s="254">
        <f>IF(O229="nulová",K229,0)</f>
        <v>0</v>
      </c>
      <c r="BJ229" s="16" t="s">
        <v>89</v>
      </c>
      <c r="BK229" s="254">
        <f>ROUND(P229*H229,2)</f>
        <v>0</v>
      </c>
      <c r="BL229" s="16" t="s">
        <v>152</v>
      </c>
      <c r="BM229" s="253" t="s">
        <v>467</v>
      </c>
    </row>
    <row r="230" s="13" customFormat="1">
      <c r="A230" s="13"/>
      <c r="B230" s="255"/>
      <c r="C230" s="256"/>
      <c r="D230" s="257" t="s">
        <v>154</v>
      </c>
      <c r="E230" s="258" t="s">
        <v>193</v>
      </c>
      <c r="F230" s="259" t="s">
        <v>468</v>
      </c>
      <c r="G230" s="256"/>
      <c r="H230" s="260">
        <v>0.76800000000000002</v>
      </c>
      <c r="I230" s="261"/>
      <c r="J230" s="261"/>
      <c r="K230" s="256"/>
      <c r="L230" s="256"/>
      <c r="M230" s="262"/>
      <c r="N230" s="263"/>
      <c r="O230" s="264"/>
      <c r="P230" s="264"/>
      <c r="Q230" s="264"/>
      <c r="R230" s="264"/>
      <c r="S230" s="264"/>
      <c r="T230" s="264"/>
      <c r="U230" s="264"/>
      <c r="V230" s="264"/>
      <c r="W230" s="264"/>
      <c r="X230" s="265"/>
      <c r="Y230" s="13"/>
      <c r="Z230" s="13"/>
      <c r="AA230" s="13"/>
      <c r="AB230" s="13"/>
      <c r="AC230" s="13"/>
      <c r="AD230" s="13"/>
      <c r="AE230" s="13"/>
      <c r="AT230" s="266" t="s">
        <v>154</v>
      </c>
      <c r="AU230" s="266" t="s">
        <v>91</v>
      </c>
      <c r="AV230" s="13" t="s">
        <v>91</v>
      </c>
      <c r="AW230" s="13" t="s">
        <v>5</v>
      </c>
      <c r="AX230" s="13" t="s">
        <v>89</v>
      </c>
      <c r="AY230" s="266" t="s">
        <v>144</v>
      </c>
    </row>
    <row r="231" s="2" customFormat="1" ht="21.75" customHeight="1">
      <c r="A231" s="37"/>
      <c r="B231" s="38"/>
      <c r="C231" s="241" t="s">
        <v>469</v>
      </c>
      <c r="D231" s="241" t="s">
        <v>147</v>
      </c>
      <c r="E231" s="242" t="s">
        <v>470</v>
      </c>
      <c r="F231" s="243" t="s">
        <v>471</v>
      </c>
      <c r="G231" s="244" t="s">
        <v>150</v>
      </c>
      <c r="H231" s="245">
        <v>1</v>
      </c>
      <c r="I231" s="246"/>
      <c r="J231" s="246"/>
      <c r="K231" s="247">
        <f>ROUND(P231*H231,2)</f>
        <v>0</v>
      </c>
      <c r="L231" s="243" t="s">
        <v>151</v>
      </c>
      <c r="M231" s="43"/>
      <c r="N231" s="248" t="s">
        <v>1</v>
      </c>
      <c r="O231" s="249" t="s">
        <v>44</v>
      </c>
      <c r="P231" s="250">
        <f>I231+J231</f>
        <v>0</v>
      </c>
      <c r="Q231" s="250">
        <f>ROUND(I231*H231,2)</f>
        <v>0</v>
      </c>
      <c r="R231" s="250">
        <f>ROUND(J231*H231,2)</f>
        <v>0</v>
      </c>
      <c r="S231" s="90"/>
      <c r="T231" s="251">
        <f>S231*H231</f>
        <v>0</v>
      </c>
      <c r="U231" s="251">
        <v>0</v>
      </c>
      <c r="V231" s="251">
        <f>U231*H231</f>
        <v>0</v>
      </c>
      <c r="W231" s="251">
        <v>0.086999999999999994</v>
      </c>
      <c r="X231" s="252">
        <f>W231*H231</f>
        <v>0.086999999999999994</v>
      </c>
      <c r="Y231" s="37"/>
      <c r="Z231" s="37"/>
      <c r="AA231" s="37"/>
      <c r="AB231" s="37"/>
      <c r="AC231" s="37"/>
      <c r="AD231" s="37"/>
      <c r="AE231" s="37"/>
      <c r="AR231" s="253" t="s">
        <v>152</v>
      </c>
      <c r="AT231" s="253" t="s">
        <v>147</v>
      </c>
      <c r="AU231" s="253" t="s">
        <v>91</v>
      </c>
      <c r="AY231" s="16" t="s">
        <v>144</v>
      </c>
      <c r="BE231" s="254">
        <f>IF(O231="základní",K231,0)</f>
        <v>0</v>
      </c>
      <c r="BF231" s="254">
        <f>IF(O231="snížená",K231,0)</f>
        <v>0</v>
      </c>
      <c r="BG231" s="254">
        <f>IF(O231="zákl. přenesená",K231,0)</f>
        <v>0</v>
      </c>
      <c r="BH231" s="254">
        <f>IF(O231="sníž. přenesená",K231,0)</f>
        <v>0</v>
      </c>
      <c r="BI231" s="254">
        <f>IF(O231="nulová",K231,0)</f>
        <v>0</v>
      </c>
      <c r="BJ231" s="16" t="s">
        <v>89</v>
      </c>
      <c r="BK231" s="254">
        <f>ROUND(P231*H231,2)</f>
        <v>0</v>
      </c>
      <c r="BL231" s="16" t="s">
        <v>152</v>
      </c>
      <c r="BM231" s="253" t="s">
        <v>472</v>
      </c>
    </row>
    <row r="232" s="2" customFormat="1" ht="21.75" customHeight="1">
      <c r="A232" s="37"/>
      <c r="B232" s="38"/>
      <c r="C232" s="241" t="s">
        <v>473</v>
      </c>
      <c r="D232" s="241" t="s">
        <v>147</v>
      </c>
      <c r="E232" s="242" t="s">
        <v>474</v>
      </c>
      <c r="F232" s="243" t="s">
        <v>475</v>
      </c>
      <c r="G232" s="244" t="s">
        <v>150</v>
      </c>
      <c r="H232" s="245">
        <v>2</v>
      </c>
      <c r="I232" s="246"/>
      <c r="J232" s="246"/>
      <c r="K232" s="247">
        <f>ROUND(P232*H232,2)</f>
        <v>0</v>
      </c>
      <c r="L232" s="243" t="s">
        <v>151</v>
      </c>
      <c r="M232" s="43"/>
      <c r="N232" s="248" t="s">
        <v>1</v>
      </c>
      <c r="O232" s="249" t="s">
        <v>44</v>
      </c>
      <c r="P232" s="250">
        <f>I232+J232</f>
        <v>0</v>
      </c>
      <c r="Q232" s="250">
        <f>ROUND(I232*H232,2)</f>
        <v>0</v>
      </c>
      <c r="R232" s="250">
        <f>ROUND(J232*H232,2)</f>
        <v>0</v>
      </c>
      <c r="S232" s="90"/>
      <c r="T232" s="251">
        <f>S232*H232</f>
        <v>0</v>
      </c>
      <c r="U232" s="251">
        <v>0</v>
      </c>
      <c r="V232" s="251">
        <f>U232*H232</f>
        <v>0</v>
      </c>
      <c r="W232" s="251">
        <v>0.082000000000000003</v>
      </c>
      <c r="X232" s="252">
        <f>W232*H232</f>
        <v>0.16400000000000001</v>
      </c>
      <c r="Y232" s="37"/>
      <c r="Z232" s="37"/>
      <c r="AA232" s="37"/>
      <c r="AB232" s="37"/>
      <c r="AC232" s="37"/>
      <c r="AD232" s="37"/>
      <c r="AE232" s="37"/>
      <c r="AR232" s="253" t="s">
        <v>152</v>
      </c>
      <c r="AT232" s="253" t="s">
        <v>147</v>
      </c>
      <c r="AU232" s="253" t="s">
        <v>91</v>
      </c>
      <c r="AY232" s="16" t="s">
        <v>144</v>
      </c>
      <c r="BE232" s="254">
        <f>IF(O232="základní",K232,0)</f>
        <v>0</v>
      </c>
      <c r="BF232" s="254">
        <f>IF(O232="snížená",K232,0)</f>
        <v>0</v>
      </c>
      <c r="BG232" s="254">
        <f>IF(O232="zákl. přenesená",K232,0)</f>
        <v>0</v>
      </c>
      <c r="BH232" s="254">
        <f>IF(O232="sníž. přenesená",K232,0)</f>
        <v>0</v>
      </c>
      <c r="BI232" s="254">
        <f>IF(O232="nulová",K232,0)</f>
        <v>0</v>
      </c>
      <c r="BJ232" s="16" t="s">
        <v>89</v>
      </c>
      <c r="BK232" s="254">
        <f>ROUND(P232*H232,2)</f>
        <v>0</v>
      </c>
      <c r="BL232" s="16" t="s">
        <v>152</v>
      </c>
      <c r="BM232" s="253" t="s">
        <v>476</v>
      </c>
    </row>
    <row r="233" s="13" customFormat="1">
      <c r="A233" s="13"/>
      <c r="B233" s="255"/>
      <c r="C233" s="256"/>
      <c r="D233" s="257" t="s">
        <v>154</v>
      </c>
      <c r="E233" s="258" t="s">
        <v>1</v>
      </c>
      <c r="F233" s="259" t="s">
        <v>221</v>
      </c>
      <c r="G233" s="256"/>
      <c r="H233" s="260">
        <v>2</v>
      </c>
      <c r="I233" s="261"/>
      <c r="J233" s="261"/>
      <c r="K233" s="256"/>
      <c r="L233" s="256"/>
      <c r="M233" s="262"/>
      <c r="N233" s="263"/>
      <c r="O233" s="264"/>
      <c r="P233" s="264"/>
      <c r="Q233" s="264"/>
      <c r="R233" s="264"/>
      <c r="S233" s="264"/>
      <c r="T233" s="264"/>
      <c r="U233" s="264"/>
      <c r="V233" s="264"/>
      <c r="W233" s="264"/>
      <c r="X233" s="265"/>
      <c r="Y233" s="13"/>
      <c r="Z233" s="13"/>
      <c r="AA233" s="13"/>
      <c r="AB233" s="13"/>
      <c r="AC233" s="13"/>
      <c r="AD233" s="13"/>
      <c r="AE233" s="13"/>
      <c r="AT233" s="266" t="s">
        <v>154</v>
      </c>
      <c r="AU233" s="266" t="s">
        <v>91</v>
      </c>
      <c r="AV233" s="13" t="s">
        <v>91</v>
      </c>
      <c r="AW233" s="13" t="s">
        <v>5</v>
      </c>
      <c r="AX233" s="13" t="s">
        <v>89</v>
      </c>
      <c r="AY233" s="266" t="s">
        <v>144</v>
      </c>
    </row>
    <row r="234" s="2" customFormat="1" ht="21.75" customHeight="1">
      <c r="A234" s="37"/>
      <c r="B234" s="38"/>
      <c r="C234" s="241" t="s">
        <v>477</v>
      </c>
      <c r="D234" s="241" t="s">
        <v>147</v>
      </c>
      <c r="E234" s="242" t="s">
        <v>478</v>
      </c>
      <c r="F234" s="243" t="s">
        <v>479</v>
      </c>
      <c r="G234" s="244" t="s">
        <v>150</v>
      </c>
      <c r="H234" s="245">
        <v>2</v>
      </c>
      <c r="I234" s="246"/>
      <c r="J234" s="246"/>
      <c r="K234" s="247">
        <f>ROUND(P234*H234,2)</f>
        <v>0</v>
      </c>
      <c r="L234" s="243" t="s">
        <v>151</v>
      </c>
      <c r="M234" s="43"/>
      <c r="N234" s="248" t="s">
        <v>1</v>
      </c>
      <c r="O234" s="249" t="s">
        <v>44</v>
      </c>
      <c r="P234" s="250">
        <f>I234+J234</f>
        <v>0</v>
      </c>
      <c r="Q234" s="250">
        <f>ROUND(I234*H234,2)</f>
        <v>0</v>
      </c>
      <c r="R234" s="250">
        <f>ROUND(J234*H234,2)</f>
        <v>0</v>
      </c>
      <c r="S234" s="90"/>
      <c r="T234" s="251">
        <f>S234*H234</f>
        <v>0</v>
      </c>
      <c r="U234" s="251">
        <v>0</v>
      </c>
      <c r="V234" s="251">
        <f>U234*H234</f>
        <v>0</v>
      </c>
      <c r="W234" s="251">
        <v>0.0040000000000000001</v>
      </c>
      <c r="X234" s="252">
        <f>W234*H234</f>
        <v>0.0080000000000000002</v>
      </c>
      <c r="Y234" s="37"/>
      <c r="Z234" s="37"/>
      <c r="AA234" s="37"/>
      <c r="AB234" s="37"/>
      <c r="AC234" s="37"/>
      <c r="AD234" s="37"/>
      <c r="AE234" s="37"/>
      <c r="AR234" s="253" t="s">
        <v>152</v>
      </c>
      <c r="AT234" s="253" t="s">
        <v>147</v>
      </c>
      <c r="AU234" s="253" t="s">
        <v>91</v>
      </c>
      <c r="AY234" s="16" t="s">
        <v>144</v>
      </c>
      <c r="BE234" s="254">
        <f>IF(O234="základní",K234,0)</f>
        <v>0</v>
      </c>
      <c r="BF234" s="254">
        <f>IF(O234="snížená",K234,0)</f>
        <v>0</v>
      </c>
      <c r="BG234" s="254">
        <f>IF(O234="zákl. přenesená",K234,0)</f>
        <v>0</v>
      </c>
      <c r="BH234" s="254">
        <f>IF(O234="sníž. přenesená",K234,0)</f>
        <v>0</v>
      </c>
      <c r="BI234" s="254">
        <f>IF(O234="nulová",K234,0)</f>
        <v>0</v>
      </c>
      <c r="BJ234" s="16" t="s">
        <v>89</v>
      </c>
      <c r="BK234" s="254">
        <f>ROUND(P234*H234,2)</f>
        <v>0</v>
      </c>
      <c r="BL234" s="16" t="s">
        <v>152</v>
      </c>
      <c r="BM234" s="253" t="s">
        <v>480</v>
      </c>
    </row>
    <row r="235" s="13" customFormat="1">
      <c r="A235" s="13"/>
      <c r="B235" s="255"/>
      <c r="C235" s="256"/>
      <c r="D235" s="257" t="s">
        <v>154</v>
      </c>
      <c r="E235" s="258" t="s">
        <v>1</v>
      </c>
      <c r="F235" s="259" t="s">
        <v>221</v>
      </c>
      <c r="G235" s="256"/>
      <c r="H235" s="260">
        <v>2</v>
      </c>
      <c r="I235" s="261"/>
      <c r="J235" s="261"/>
      <c r="K235" s="256"/>
      <c r="L235" s="256"/>
      <c r="M235" s="262"/>
      <c r="N235" s="263"/>
      <c r="O235" s="264"/>
      <c r="P235" s="264"/>
      <c r="Q235" s="264"/>
      <c r="R235" s="264"/>
      <c r="S235" s="264"/>
      <c r="T235" s="264"/>
      <c r="U235" s="264"/>
      <c r="V235" s="264"/>
      <c r="W235" s="264"/>
      <c r="X235" s="265"/>
      <c r="Y235" s="13"/>
      <c r="Z235" s="13"/>
      <c r="AA235" s="13"/>
      <c r="AB235" s="13"/>
      <c r="AC235" s="13"/>
      <c r="AD235" s="13"/>
      <c r="AE235" s="13"/>
      <c r="AT235" s="266" t="s">
        <v>154</v>
      </c>
      <c r="AU235" s="266" t="s">
        <v>91</v>
      </c>
      <c r="AV235" s="13" t="s">
        <v>91</v>
      </c>
      <c r="AW235" s="13" t="s">
        <v>5</v>
      </c>
      <c r="AX235" s="13" t="s">
        <v>89</v>
      </c>
      <c r="AY235" s="266" t="s">
        <v>144</v>
      </c>
    </row>
    <row r="236" s="12" customFormat="1" ht="22.8" customHeight="1">
      <c r="A236" s="12"/>
      <c r="B236" s="224"/>
      <c r="C236" s="225"/>
      <c r="D236" s="226" t="s">
        <v>80</v>
      </c>
      <c r="E236" s="239" t="s">
        <v>481</v>
      </c>
      <c r="F236" s="239" t="s">
        <v>482</v>
      </c>
      <c r="G236" s="225"/>
      <c r="H236" s="225"/>
      <c r="I236" s="228"/>
      <c r="J236" s="228"/>
      <c r="K236" s="240">
        <f>BK236</f>
        <v>0</v>
      </c>
      <c r="L236" s="225"/>
      <c r="M236" s="230"/>
      <c r="N236" s="231"/>
      <c r="O236" s="232"/>
      <c r="P236" s="232"/>
      <c r="Q236" s="233">
        <f>SUM(Q237:Q249)</f>
        <v>0</v>
      </c>
      <c r="R236" s="233">
        <f>SUM(R237:R249)</f>
        <v>0</v>
      </c>
      <c r="S236" s="232"/>
      <c r="T236" s="234">
        <f>SUM(T237:T249)</f>
        <v>0</v>
      </c>
      <c r="U236" s="232"/>
      <c r="V236" s="234">
        <f>SUM(V237:V249)</f>
        <v>0</v>
      </c>
      <c r="W236" s="232"/>
      <c r="X236" s="235">
        <f>SUM(X237:X249)</f>
        <v>0</v>
      </c>
      <c r="Y236" s="12"/>
      <c r="Z236" s="12"/>
      <c r="AA236" s="12"/>
      <c r="AB236" s="12"/>
      <c r="AC236" s="12"/>
      <c r="AD236" s="12"/>
      <c r="AE236" s="12"/>
      <c r="AR236" s="236" t="s">
        <v>89</v>
      </c>
      <c r="AT236" s="237" t="s">
        <v>80</v>
      </c>
      <c r="AU236" s="237" t="s">
        <v>89</v>
      </c>
      <c r="AY236" s="236" t="s">
        <v>144</v>
      </c>
      <c r="BK236" s="238">
        <f>SUM(BK237:BK249)</f>
        <v>0</v>
      </c>
    </row>
    <row r="237" s="2" customFormat="1" ht="21.75" customHeight="1">
      <c r="A237" s="37"/>
      <c r="B237" s="38"/>
      <c r="C237" s="241" t="s">
        <v>483</v>
      </c>
      <c r="D237" s="241" t="s">
        <v>147</v>
      </c>
      <c r="E237" s="242" t="s">
        <v>484</v>
      </c>
      <c r="F237" s="243" t="s">
        <v>485</v>
      </c>
      <c r="G237" s="244" t="s">
        <v>486</v>
      </c>
      <c r="H237" s="245">
        <v>83.090000000000003</v>
      </c>
      <c r="I237" s="246"/>
      <c r="J237" s="246"/>
      <c r="K237" s="247">
        <f>ROUND(P237*H237,2)</f>
        <v>0</v>
      </c>
      <c r="L237" s="243" t="s">
        <v>151</v>
      </c>
      <c r="M237" s="43"/>
      <c r="N237" s="248" t="s">
        <v>1</v>
      </c>
      <c r="O237" s="249" t="s">
        <v>44</v>
      </c>
      <c r="P237" s="250">
        <f>I237+J237</f>
        <v>0</v>
      </c>
      <c r="Q237" s="250">
        <f>ROUND(I237*H237,2)</f>
        <v>0</v>
      </c>
      <c r="R237" s="250">
        <f>ROUND(J237*H237,2)</f>
        <v>0</v>
      </c>
      <c r="S237" s="90"/>
      <c r="T237" s="251">
        <f>S237*H237</f>
        <v>0</v>
      </c>
      <c r="U237" s="251">
        <v>0</v>
      </c>
      <c r="V237" s="251">
        <f>U237*H237</f>
        <v>0</v>
      </c>
      <c r="W237" s="251">
        <v>0</v>
      </c>
      <c r="X237" s="252">
        <f>W237*H237</f>
        <v>0</v>
      </c>
      <c r="Y237" s="37"/>
      <c r="Z237" s="37"/>
      <c r="AA237" s="37"/>
      <c r="AB237" s="37"/>
      <c r="AC237" s="37"/>
      <c r="AD237" s="37"/>
      <c r="AE237" s="37"/>
      <c r="AR237" s="253" t="s">
        <v>152</v>
      </c>
      <c r="AT237" s="253" t="s">
        <v>147</v>
      </c>
      <c r="AU237" s="253" t="s">
        <v>91</v>
      </c>
      <c r="AY237" s="16" t="s">
        <v>144</v>
      </c>
      <c r="BE237" s="254">
        <f>IF(O237="základní",K237,0)</f>
        <v>0</v>
      </c>
      <c r="BF237" s="254">
        <f>IF(O237="snížená",K237,0)</f>
        <v>0</v>
      </c>
      <c r="BG237" s="254">
        <f>IF(O237="zákl. přenesená",K237,0)</f>
        <v>0</v>
      </c>
      <c r="BH237" s="254">
        <f>IF(O237="sníž. přenesená",K237,0)</f>
        <v>0</v>
      </c>
      <c r="BI237" s="254">
        <f>IF(O237="nulová",K237,0)</f>
        <v>0</v>
      </c>
      <c r="BJ237" s="16" t="s">
        <v>89</v>
      </c>
      <c r="BK237" s="254">
        <f>ROUND(P237*H237,2)</f>
        <v>0</v>
      </c>
      <c r="BL237" s="16" t="s">
        <v>152</v>
      </c>
      <c r="BM237" s="253" t="s">
        <v>487</v>
      </c>
    </row>
    <row r="238" s="13" customFormat="1">
      <c r="A238" s="13"/>
      <c r="B238" s="255"/>
      <c r="C238" s="256"/>
      <c r="D238" s="257" t="s">
        <v>154</v>
      </c>
      <c r="E238" s="258" t="s">
        <v>247</v>
      </c>
      <c r="F238" s="259" t="s">
        <v>488</v>
      </c>
      <c r="G238" s="256"/>
      <c r="H238" s="260">
        <v>29.629999999999999</v>
      </c>
      <c r="I238" s="261"/>
      <c r="J238" s="261"/>
      <c r="K238" s="256"/>
      <c r="L238" s="256"/>
      <c r="M238" s="262"/>
      <c r="N238" s="263"/>
      <c r="O238" s="264"/>
      <c r="P238" s="264"/>
      <c r="Q238" s="264"/>
      <c r="R238" s="264"/>
      <c r="S238" s="264"/>
      <c r="T238" s="264"/>
      <c r="U238" s="264"/>
      <c r="V238" s="264"/>
      <c r="W238" s="264"/>
      <c r="X238" s="265"/>
      <c r="Y238" s="13"/>
      <c r="Z238" s="13"/>
      <c r="AA238" s="13"/>
      <c r="AB238" s="13"/>
      <c r="AC238" s="13"/>
      <c r="AD238" s="13"/>
      <c r="AE238" s="13"/>
      <c r="AT238" s="266" t="s">
        <v>154</v>
      </c>
      <c r="AU238" s="266" t="s">
        <v>91</v>
      </c>
      <c r="AV238" s="13" t="s">
        <v>91</v>
      </c>
      <c r="AW238" s="13" t="s">
        <v>5</v>
      </c>
      <c r="AX238" s="13" t="s">
        <v>81</v>
      </c>
      <c r="AY238" s="266" t="s">
        <v>144</v>
      </c>
    </row>
    <row r="239" s="13" customFormat="1">
      <c r="A239" s="13"/>
      <c r="B239" s="255"/>
      <c r="C239" s="256"/>
      <c r="D239" s="257" t="s">
        <v>154</v>
      </c>
      <c r="E239" s="258" t="s">
        <v>249</v>
      </c>
      <c r="F239" s="259" t="s">
        <v>489</v>
      </c>
      <c r="G239" s="256"/>
      <c r="H239" s="260">
        <v>31.268999999999998</v>
      </c>
      <c r="I239" s="261"/>
      <c r="J239" s="261"/>
      <c r="K239" s="256"/>
      <c r="L239" s="256"/>
      <c r="M239" s="262"/>
      <c r="N239" s="263"/>
      <c r="O239" s="264"/>
      <c r="P239" s="264"/>
      <c r="Q239" s="264"/>
      <c r="R239" s="264"/>
      <c r="S239" s="264"/>
      <c r="T239" s="264"/>
      <c r="U239" s="264"/>
      <c r="V239" s="264"/>
      <c r="W239" s="264"/>
      <c r="X239" s="265"/>
      <c r="Y239" s="13"/>
      <c r="Z239" s="13"/>
      <c r="AA239" s="13"/>
      <c r="AB239" s="13"/>
      <c r="AC239" s="13"/>
      <c r="AD239" s="13"/>
      <c r="AE239" s="13"/>
      <c r="AT239" s="266" t="s">
        <v>154</v>
      </c>
      <c r="AU239" s="266" t="s">
        <v>91</v>
      </c>
      <c r="AV239" s="13" t="s">
        <v>91</v>
      </c>
      <c r="AW239" s="13" t="s">
        <v>5</v>
      </c>
      <c r="AX239" s="13" t="s">
        <v>81</v>
      </c>
      <c r="AY239" s="266" t="s">
        <v>144</v>
      </c>
    </row>
    <row r="240" s="13" customFormat="1">
      <c r="A240" s="13"/>
      <c r="B240" s="255"/>
      <c r="C240" s="256"/>
      <c r="D240" s="257" t="s">
        <v>154</v>
      </c>
      <c r="E240" s="258" t="s">
        <v>251</v>
      </c>
      <c r="F240" s="259" t="s">
        <v>490</v>
      </c>
      <c r="G240" s="256"/>
      <c r="H240" s="260">
        <v>22.190999999999999</v>
      </c>
      <c r="I240" s="261"/>
      <c r="J240" s="261"/>
      <c r="K240" s="256"/>
      <c r="L240" s="256"/>
      <c r="M240" s="262"/>
      <c r="N240" s="263"/>
      <c r="O240" s="264"/>
      <c r="P240" s="264"/>
      <c r="Q240" s="264"/>
      <c r="R240" s="264"/>
      <c r="S240" s="264"/>
      <c r="T240" s="264"/>
      <c r="U240" s="264"/>
      <c r="V240" s="264"/>
      <c r="W240" s="264"/>
      <c r="X240" s="265"/>
      <c r="Y240" s="13"/>
      <c r="Z240" s="13"/>
      <c r="AA240" s="13"/>
      <c r="AB240" s="13"/>
      <c r="AC240" s="13"/>
      <c r="AD240" s="13"/>
      <c r="AE240" s="13"/>
      <c r="AT240" s="266" t="s">
        <v>154</v>
      </c>
      <c r="AU240" s="266" t="s">
        <v>91</v>
      </c>
      <c r="AV240" s="13" t="s">
        <v>91</v>
      </c>
      <c r="AW240" s="13" t="s">
        <v>5</v>
      </c>
      <c r="AX240" s="13" t="s">
        <v>81</v>
      </c>
      <c r="AY240" s="266" t="s">
        <v>144</v>
      </c>
    </row>
    <row r="241" s="14" customFormat="1">
      <c r="A241" s="14"/>
      <c r="B241" s="267"/>
      <c r="C241" s="268"/>
      <c r="D241" s="257" t="s">
        <v>154</v>
      </c>
      <c r="E241" s="269" t="s">
        <v>245</v>
      </c>
      <c r="F241" s="270" t="s">
        <v>155</v>
      </c>
      <c r="G241" s="268"/>
      <c r="H241" s="271">
        <v>83.090000000000003</v>
      </c>
      <c r="I241" s="272"/>
      <c r="J241" s="272"/>
      <c r="K241" s="268"/>
      <c r="L241" s="268"/>
      <c r="M241" s="273"/>
      <c r="N241" s="274"/>
      <c r="O241" s="275"/>
      <c r="P241" s="275"/>
      <c r="Q241" s="275"/>
      <c r="R241" s="275"/>
      <c r="S241" s="275"/>
      <c r="T241" s="275"/>
      <c r="U241" s="275"/>
      <c r="V241" s="275"/>
      <c r="W241" s="275"/>
      <c r="X241" s="276"/>
      <c r="Y241" s="14"/>
      <c r="Z241" s="14"/>
      <c r="AA241" s="14"/>
      <c r="AB241" s="14"/>
      <c r="AC241" s="14"/>
      <c r="AD241" s="14"/>
      <c r="AE241" s="14"/>
      <c r="AT241" s="277" t="s">
        <v>154</v>
      </c>
      <c r="AU241" s="277" t="s">
        <v>91</v>
      </c>
      <c r="AV241" s="14" t="s">
        <v>152</v>
      </c>
      <c r="AW241" s="14" t="s">
        <v>5</v>
      </c>
      <c r="AX241" s="14" t="s">
        <v>89</v>
      </c>
      <c r="AY241" s="277" t="s">
        <v>144</v>
      </c>
    </row>
    <row r="242" s="2" customFormat="1" ht="21.75" customHeight="1">
      <c r="A242" s="37"/>
      <c r="B242" s="38"/>
      <c r="C242" s="241" t="s">
        <v>491</v>
      </c>
      <c r="D242" s="241" t="s">
        <v>147</v>
      </c>
      <c r="E242" s="242" t="s">
        <v>492</v>
      </c>
      <c r="F242" s="243" t="s">
        <v>493</v>
      </c>
      <c r="G242" s="244" t="s">
        <v>486</v>
      </c>
      <c r="H242" s="245">
        <v>830.89999999999998</v>
      </c>
      <c r="I242" s="246"/>
      <c r="J242" s="246"/>
      <c r="K242" s="247">
        <f>ROUND(P242*H242,2)</f>
        <v>0</v>
      </c>
      <c r="L242" s="243" t="s">
        <v>151</v>
      </c>
      <c r="M242" s="43"/>
      <c r="N242" s="248" t="s">
        <v>1</v>
      </c>
      <c r="O242" s="249" t="s">
        <v>44</v>
      </c>
      <c r="P242" s="250">
        <f>I242+J242</f>
        <v>0</v>
      </c>
      <c r="Q242" s="250">
        <f>ROUND(I242*H242,2)</f>
        <v>0</v>
      </c>
      <c r="R242" s="250">
        <f>ROUND(J242*H242,2)</f>
        <v>0</v>
      </c>
      <c r="S242" s="90"/>
      <c r="T242" s="251">
        <f>S242*H242</f>
        <v>0</v>
      </c>
      <c r="U242" s="251">
        <v>0</v>
      </c>
      <c r="V242" s="251">
        <f>U242*H242</f>
        <v>0</v>
      </c>
      <c r="W242" s="251">
        <v>0</v>
      </c>
      <c r="X242" s="252">
        <f>W242*H242</f>
        <v>0</v>
      </c>
      <c r="Y242" s="37"/>
      <c r="Z242" s="37"/>
      <c r="AA242" s="37"/>
      <c r="AB242" s="37"/>
      <c r="AC242" s="37"/>
      <c r="AD242" s="37"/>
      <c r="AE242" s="37"/>
      <c r="AR242" s="253" t="s">
        <v>152</v>
      </c>
      <c r="AT242" s="253" t="s">
        <v>147</v>
      </c>
      <c r="AU242" s="253" t="s">
        <v>91</v>
      </c>
      <c r="AY242" s="16" t="s">
        <v>144</v>
      </c>
      <c r="BE242" s="254">
        <f>IF(O242="základní",K242,0)</f>
        <v>0</v>
      </c>
      <c r="BF242" s="254">
        <f>IF(O242="snížená",K242,0)</f>
        <v>0</v>
      </c>
      <c r="BG242" s="254">
        <f>IF(O242="zákl. přenesená",K242,0)</f>
        <v>0</v>
      </c>
      <c r="BH242" s="254">
        <f>IF(O242="sníž. přenesená",K242,0)</f>
        <v>0</v>
      </c>
      <c r="BI242" s="254">
        <f>IF(O242="nulová",K242,0)</f>
        <v>0</v>
      </c>
      <c r="BJ242" s="16" t="s">
        <v>89</v>
      </c>
      <c r="BK242" s="254">
        <f>ROUND(P242*H242,2)</f>
        <v>0</v>
      </c>
      <c r="BL242" s="16" t="s">
        <v>152</v>
      </c>
      <c r="BM242" s="253" t="s">
        <v>494</v>
      </c>
    </row>
    <row r="243" s="13" customFormat="1">
      <c r="A243" s="13"/>
      <c r="B243" s="255"/>
      <c r="C243" s="256"/>
      <c r="D243" s="257" t="s">
        <v>154</v>
      </c>
      <c r="E243" s="258" t="s">
        <v>1</v>
      </c>
      <c r="F243" s="259" t="s">
        <v>495</v>
      </c>
      <c r="G243" s="256"/>
      <c r="H243" s="260">
        <v>830.89999999999998</v>
      </c>
      <c r="I243" s="261"/>
      <c r="J243" s="261"/>
      <c r="K243" s="256"/>
      <c r="L243" s="256"/>
      <c r="M243" s="262"/>
      <c r="N243" s="263"/>
      <c r="O243" s="264"/>
      <c r="P243" s="264"/>
      <c r="Q243" s="264"/>
      <c r="R243" s="264"/>
      <c r="S243" s="264"/>
      <c r="T243" s="264"/>
      <c r="U243" s="264"/>
      <c r="V243" s="264"/>
      <c r="W243" s="264"/>
      <c r="X243" s="265"/>
      <c r="Y243" s="13"/>
      <c r="Z243" s="13"/>
      <c r="AA243" s="13"/>
      <c r="AB243" s="13"/>
      <c r="AC243" s="13"/>
      <c r="AD243" s="13"/>
      <c r="AE243" s="13"/>
      <c r="AT243" s="266" t="s">
        <v>154</v>
      </c>
      <c r="AU243" s="266" t="s">
        <v>91</v>
      </c>
      <c r="AV243" s="13" t="s">
        <v>91</v>
      </c>
      <c r="AW243" s="13" t="s">
        <v>5</v>
      </c>
      <c r="AX243" s="13" t="s">
        <v>89</v>
      </c>
      <c r="AY243" s="266" t="s">
        <v>144</v>
      </c>
    </row>
    <row r="244" s="2" customFormat="1" ht="33" customHeight="1">
      <c r="A244" s="37"/>
      <c r="B244" s="38"/>
      <c r="C244" s="241" t="s">
        <v>496</v>
      </c>
      <c r="D244" s="241" t="s">
        <v>147</v>
      </c>
      <c r="E244" s="242" t="s">
        <v>497</v>
      </c>
      <c r="F244" s="243" t="s">
        <v>498</v>
      </c>
      <c r="G244" s="244" t="s">
        <v>486</v>
      </c>
      <c r="H244" s="245">
        <v>29.629999999999999</v>
      </c>
      <c r="I244" s="246"/>
      <c r="J244" s="246"/>
      <c r="K244" s="247">
        <f>ROUND(P244*H244,2)</f>
        <v>0</v>
      </c>
      <c r="L244" s="243" t="s">
        <v>151</v>
      </c>
      <c r="M244" s="43"/>
      <c r="N244" s="248" t="s">
        <v>1</v>
      </c>
      <c r="O244" s="249" t="s">
        <v>44</v>
      </c>
      <c r="P244" s="250">
        <f>I244+J244</f>
        <v>0</v>
      </c>
      <c r="Q244" s="250">
        <f>ROUND(I244*H244,2)</f>
        <v>0</v>
      </c>
      <c r="R244" s="250">
        <f>ROUND(J244*H244,2)</f>
        <v>0</v>
      </c>
      <c r="S244" s="90"/>
      <c r="T244" s="251">
        <f>S244*H244</f>
        <v>0</v>
      </c>
      <c r="U244" s="251">
        <v>0</v>
      </c>
      <c r="V244" s="251">
        <f>U244*H244</f>
        <v>0</v>
      </c>
      <c r="W244" s="251">
        <v>0</v>
      </c>
      <c r="X244" s="252">
        <f>W244*H244</f>
        <v>0</v>
      </c>
      <c r="Y244" s="37"/>
      <c r="Z244" s="37"/>
      <c r="AA244" s="37"/>
      <c r="AB244" s="37"/>
      <c r="AC244" s="37"/>
      <c r="AD244" s="37"/>
      <c r="AE244" s="37"/>
      <c r="AR244" s="253" t="s">
        <v>152</v>
      </c>
      <c r="AT244" s="253" t="s">
        <v>147</v>
      </c>
      <c r="AU244" s="253" t="s">
        <v>91</v>
      </c>
      <c r="AY244" s="16" t="s">
        <v>144</v>
      </c>
      <c r="BE244" s="254">
        <f>IF(O244="základní",K244,0)</f>
        <v>0</v>
      </c>
      <c r="BF244" s="254">
        <f>IF(O244="snížená",K244,0)</f>
        <v>0</v>
      </c>
      <c r="BG244" s="254">
        <f>IF(O244="zákl. přenesená",K244,0)</f>
        <v>0</v>
      </c>
      <c r="BH244" s="254">
        <f>IF(O244="sníž. přenesená",K244,0)</f>
        <v>0</v>
      </c>
      <c r="BI244" s="254">
        <f>IF(O244="nulová",K244,0)</f>
        <v>0</v>
      </c>
      <c r="BJ244" s="16" t="s">
        <v>89</v>
      </c>
      <c r="BK244" s="254">
        <f>ROUND(P244*H244,2)</f>
        <v>0</v>
      </c>
      <c r="BL244" s="16" t="s">
        <v>152</v>
      </c>
      <c r="BM244" s="253" t="s">
        <v>499</v>
      </c>
    </row>
    <row r="245" s="13" customFormat="1">
      <c r="A245" s="13"/>
      <c r="B245" s="255"/>
      <c r="C245" s="256"/>
      <c r="D245" s="257" t="s">
        <v>154</v>
      </c>
      <c r="E245" s="258" t="s">
        <v>1</v>
      </c>
      <c r="F245" s="259" t="s">
        <v>247</v>
      </c>
      <c r="G245" s="256"/>
      <c r="H245" s="260">
        <v>29.629999999999999</v>
      </c>
      <c r="I245" s="261"/>
      <c r="J245" s="261"/>
      <c r="K245" s="256"/>
      <c r="L245" s="256"/>
      <c r="M245" s="262"/>
      <c r="N245" s="263"/>
      <c r="O245" s="264"/>
      <c r="P245" s="264"/>
      <c r="Q245" s="264"/>
      <c r="R245" s="264"/>
      <c r="S245" s="264"/>
      <c r="T245" s="264"/>
      <c r="U245" s="264"/>
      <c r="V245" s="264"/>
      <c r="W245" s="264"/>
      <c r="X245" s="265"/>
      <c r="Y245" s="13"/>
      <c r="Z245" s="13"/>
      <c r="AA245" s="13"/>
      <c r="AB245" s="13"/>
      <c r="AC245" s="13"/>
      <c r="AD245" s="13"/>
      <c r="AE245" s="13"/>
      <c r="AT245" s="266" t="s">
        <v>154</v>
      </c>
      <c r="AU245" s="266" t="s">
        <v>91</v>
      </c>
      <c r="AV245" s="13" t="s">
        <v>91</v>
      </c>
      <c r="AW245" s="13" t="s">
        <v>5</v>
      </c>
      <c r="AX245" s="13" t="s">
        <v>89</v>
      </c>
      <c r="AY245" s="266" t="s">
        <v>144</v>
      </c>
    </row>
    <row r="246" s="2" customFormat="1" ht="33" customHeight="1">
      <c r="A246" s="37"/>
      <c r="B246" s="38"/>
      <c r="C246" s="241" t="s">
        <v>500</v>
      </c>
      <c r="D246" s="241" t="s">
        <v>147</v>
      </c>
      <c r="E246" s="242" t="s">
        <v>501</v>
      </c>
      <c r="F246" s="243" t="s">
        <v>502</v>
      </c>
      <c r="G246" s="244" t="s">
        <v>486</v>
      </c>
      <c r="H246" s="245">
        <v>31.73</v>
      </c>
      <c r="I246" s="246"/>
      <c r="J246" s="246"/>
      <c r="K246" s="247">
        <f>ROUND(P246*H246,2)</f>
        <v>0</v>
      </c>
      <c r="L246" s="243" t="s">
        <v>151</v>
      </c>
      <c r="M246" s="43"/>
      <c r="N246" s="248" t="s">
        <v>1</v>
      </c>
      <c r="O246" s="249" t="s">
        <v>44</v>
      </c>
      <c r="P246" s="250">
        <f>I246+J246</f>
        <v>0</v>
      </c>
      <c r="Q246" s="250">
        <f>ROUND(I246*H246,2)</f>
        <v>0</v>
      </c>
      <c r="R246" s="250">
        <f>ROUND(J246*H246,2)</f>
        <v>0</v>
      </c>
      <c r="S246" s="90"/>
      <c r="T246" s="251">
        <f>S246*H246</f>
        <v>0</v>
      </c>
      <c r="U246" s="251">
        <v>0</v>
      </c>
      <c r="V246" s="251">
        <f>U246*H246</f>
        <v>0</v>
      </c>
      <c r="W246" s="251">
        <v>0</v>
      </c>
      <c r="X246" s="252">
        <f>W246*H246</f>
        <v>0</v>
      </c>
      <c r="Y246" s="37"/>
      <c r="Z246" s="37"/>
      <c r="AA246" s="37"/>
      <c r="AB246" s="37"/>
      <c r="AC246" s="37"/>
      <c r="AD246" s="37"/>
      <c r="AE246" s="37"/>
      <c r="AR246" s="253" t="s">
        <v>152</v>
      </c>
      <c r="AT246" s="253" t="s">
        <v>147</v>
      </c>
      <c r="AU246" s="253" t="s">
        <v>91</v>
      </c>
      <c r="AY246" s="16" t="s">
        <v>144</v>
      </c>
      <c r="BE246" s="254">
        <f>IF(O246="základní",K246,0)</f>
        <v>0</v>
      </c>
      <c r="BF246" s="254">
        <f>IF(O246="snížená",K246,0)</f>
        <v>0</v>
      </c>
      <c r="BG246" s="254">
        <f>IF(O246="zákl. přenesená",K246,0)</f>
        <v>0</v>
      </c>
      <c r="BH246" s="254">
        <f>IF(O246="sníž. přenesená",K246,0)</f>
        <v>0</v>
      </c>
      <c r="BI246" s="254">
        <f>IF(O246="nulová",K246,0)</f>
        <v>0</v>
      </c>
      <c r="BJ246" s="16" t="s">
        <v>89</v>
      </c>
      <c r="BK246" s="254">
        <f>ROUND(P246*H246,2)</f>
        <v>0</v>
      </c>
      <c r="BL246" s="16" t="s">
        <v>152</v>
      </c>
      <c r="BM246" s="253" t="s">
        <v>503</v>
      </c>
    </row>
    <row r="247" s="13" customFormat="1">
      <c r="A247" s="13"/>
      <c r="B247" s="255"/>
      <c r="C247" s="256"/>
      <c r="D247" s="257" t="s">
        <v>154</v>
      </c>
      <c r="E247" s="258" t="s">
        <v>1</v>
      </c>
      <c r="F247" s="259" t="s">
        <v>504</v>
      </c>
      <c r="G247" s="256"/>
      <c r="H247" s="260">
        <v>31.73</v>
      </c>
      <c r="I247" s="261"/>
      <c r="J247" s="261"/>
      <c r="K247" s="256"/>
      <c r="L247" s="256"/>
      <c r="M247" s="262"/>
      <c r="N247" s="263"/>
      <c r="O247" s="264"/>
      <c r="P247" s="264"/>
      <c r="Q247" s="264"/>
      <c r="R247" s="264"/>
      <c r="S247" s="264"/>
      <c r="T247" s="264"/>
      <c r="U247" s="264"/>
      <c r="V247" s="264"/>
      <c r="W247" s="264"/>
      <c r="X247" s="265"/>
      <c r="Y247" s="13"/>
      <c r="Z247" s="13"/>
      <c r="AA247" s="13"/>
      <c r="AB247" s="13"/>
      <c r="AC247" s="13"/>
      <c r="AD247" s="13"/>
      <c r="AE247" s="13"/>
      <c r="AT247" s="266" t="s">
        <v>154</v>
      </c>
      <c r="AU247" s="266" t="s">
        <v>91</v>
      </c>
      <c r="AV247" s="13" t="s">
        <v>91</v>
      </c>
      <c r="AW247" s="13" t="s">
        <v>5</v>
      </c>
      <c r="AX247" s="13" t="s">
        <v>89</v>
      </c>
      <c r="AY247" s="266" t="s">
        <v>144</v>
      </c>
    </row>
    <row r="248" s="2" customFormat="1" ht="33" customHeight="1">
      <c r="A248" s="37"/>
      <c r="B248" s="38"/>
      <c r="C248" s="241" t="s">
        <v>505</v>
      </c>
      <c r="D248" s="241" t="s">
        <v>147</v>
      </c>
      <c r="E248" s="242" t="s">
        <v>506</v>
      </c>
      <c r="F248" s="243" t="s">
        <v>507</v>
      </c>
      <c r="G248" s="244" t="s">
        <v>486</v>
      </c>
      <c r="H248" s="245">
        <v>22.190999999999999</v>
      </c>
      <c r="I248" s="246"/>
      <c r="J248" s="246"/>
      <c r="K248" s="247">
        <f>ROUND(P248*H248,2)</f>
        <v>0</v>
      </c>
      <c r="L248" s="243" t="s">
        <v>151</v>
      </c>
      <c r="M248" s="43"/>
      <c r="N248" s="248" t="s">
        <v>1</v>
      </c>
      <c r="O248" s="249" t="s">
        <v>44</v>
      </c>
      <c r="P248" s="250">
        <f>I248+J248</f>
        <v>0</v>
      </c>
      <c r="Q248" s="250">
        <f>ROUND(I248*H248,2)</f>
        <v>0</v>
      </c>
      <c r="R248" s="250">
        <f>ROUND(J248*H248,2)</f>
        <v>0</v>
      </c>
      <c r="S248" s="90"/>
      <c r="T248" s="251">
        <f>S248*H248</f>
        <v>0</v>
      </c>
      <c r="U248" s="251">
        <v>0</v>
      </c>
      <c r="V248" s="251">
        <f>U248*H248</f>
        <v>0</v>
      </c>
      <c r="W248" s="251">
        <v>0</v>
      </c>
      <c r="X248" s="252">
        <f>W248*H248</f>
        <v>0</v>
      </c>
      <c r="Y248" s="37"/>
      <c r="Z248" s="37"/>
      <c r="AA248" s="37"/>
      <c r="AB248" s="37"/>
      <c r="AC248" s="37"/>
      <c r="AD248" s="37"/>
      <c r="AE248" s="37"/>
      <c r="AR248" s="253" t="s">
        <v>152</v>
      </c>
      <c r="AT248" s="253" t="s">
        <v>147</v>
      </c>
      <c r="AU248" s="253" t="s">
        <v>91</v>
      </c>
      <c r="AY248" s="16" t="s">
        <v>144</v>
      </c>
      <c r="BE248" s="254">
        <f>IF(O248="základní",K248,0)</f>
        <v>0</v>
      </c>
      <c r="BF248" s="254">
        <f>IF(O248="snížená",K248,0)</f>
        <v>0</v>
      </c>
      <c r="BG248" s="254">
        <f>IF(O248="zákl. přenesená",K248,0)</f>
        <v>0</v>
      </c>
      <c r="BH248" s="254">
        <f>IF(O248="sníž. přenesená",K248,0)</f>
        <v>0</v>
      </c>
      <c r="BI248" s="254">
        <f>IF(O248="nulová",K248,0)</f>
        <v>0</v>
      </c>
      <c r="BJ248" s="16" t="s">
        <v>89</v>
      </c>
      <c r="BK248" s="254">
        <f>ROUND(P248*H248,2)</f>
        <v>0</v>
      </c>
      <c r="BL248" s="16" t="s">
        <v>152</v>
      </c>
      <c r="BM248" s="253" t="s">
        <v>508</v>
      </c>
    </row>
    <row r="249" s="13" customFormat="1">
      <c r="A249" s="13"/>
      <c r="B249" s="255"/>
      <c r="C249" s="256"/>
      <c r="D249" s="257" t="s">
        <v>154</v>
      </c>
      <c r="E249" s="258" t="s">
        <v>1</v>
      </c>
      <c r="F249" s="259" t="s">
        <v>251</v>
      </c>
      <c r="G249" s="256"/>
      <c r="H249" s="260">
        <v>22.190999999999999</v>
      </c>
      <c r="I249" s="261"/>
      <c r="J249" s="261"/>
      <c r="K249" s="256"/>
      <c r="L249" s="256"/>
      <c r="M249" s="262"/>
      <c r="N249" s="263"/>
      <c r="O249" s="264"/>
      <c r="P249" s="264"/>
      <c r="Q249" s="264"/>
      <c r="R249" s="264"/>
      <c r="S249" s="264"/>
      <c r="T249" s="264"/>
      <c r="U249" s="264"/>
      <c r="V249" s="264"/>
      <c r="W249" s="264"/>
      <c r="X249" s="265"/>
      <c r="Y249" s="13"/>
      <c r="Z249" s="13"/>
      <c r="AA249" s="13"/>
      <c r="AB249" s="13"/>
      <c r="AC249" s="13"/>
      <c r="AD249" s="13"/>
      <c r="AE249" s="13"/>
      <c r="AT249" s="266" t="s">
        <v>154</v>
      </c>
      <c r="AU249" s="266" t="s">
        <v>91</v>
      </c>
      <c r="AV249" s="13" t="s">
        <v>91</v>
      </c>
      <c r="AW249" s="13" t="s">
        <v>5</v>
      </c>
      <c r="AX249" s="13" t="s">
        <v>89</v>
      </c>
      <c r="AY249" s="266" t="s">
        <v>144</v>
      </c>
    </row>
    <row r="250" s="12" customFormat="1" ht="22.8" customHeight="1">
      <c r="A250" s="12"/>
      <c r="B250" s="224"/>
      <c r="C250" s="225"/>
      <c r="D250" s="226" t="s">
        <v>80</v>
      </c>
      <c r="E250" s="239" t="s">
        <v>509</v>
      </c>
      <c r="F250" s="239" t="s">
        <v>510</v>
      </c>
      <c r="G250" s="225"/>
      <c r="H250" s="225"/>
      <c r="I250" s="228"/>
      <c r="J250" s="228"/>
      <c r="K250" s="240">
        <f>BK250</f>
        <v>0</v>
      </c>
      <c r="L250" s="225"/>
      <c r="M250" s="230"/>
      <c r="N250" s="231"/>
      <c r="O250" s="232"/>
      <c r="P250" s="232"/>
      <c r="Q250" s="233">
        <f>Q251</f>
        <v>0</v>
      </c>
      <c r="R250" s="233">
        <f>R251</f>
        <v>0</v>
      </c>
      <c r="S250" s="232"/>
      <c r="T250" s="234">
        <f>T251</f>
        <v>0</v>
      </c>
      <c r="U250" s="232"/>
      <c r="V250" s="234">
        <f>V251</f>
        <v>0</v>
      </c>
      <c r="W250" s="232"/>
      <c r="X250" s="235">
        <f>X251</f>
        <v>0</v>
      </c>
      <c r="Y250" s="12"/>
      <c r="Z250" s="12"/>
      <c r="AA250" s="12"/>
      <c r="AB250" s="12"/>
      <c r="AC250" s="12"/>
      <c r="AD250" s="12"/>
      <c r="AE250" s="12"/>
      <c r="AR250" s="236" t="s">
        <v>89</v>
      </c>
      <c r="AT250" s="237" t="s">
        <v>80</v>
      </c>
      <c r="AU250" s="237" t="s">
        <v>89</v>
      </c>
      <c r="AY250" s="236" t="s">
        <v>144</v>
      </c>
      <c r="BK250" s="238">
        <f>BK251</f>
        <v>0</v>
      </c>
    </row>
    <row r="251" s="2" customFormat="1" ht="21.75" customHeight="1">
      <c r="A251" s="37"/>
      <c r="B251" s="38"/>
      <c r="C251" s="241" t="s">
        <v>511</v>
      </c>
      <c r="D251" s="241" t="s">
        <v>147</v>
      </c>
      <c r="E251" s="242" t="s">
        <v>512</v>
      </c>
      <c r="F251" s="243" t="s">
        <v>513</v>
      </c>
      <c r="G251" s="244" t="s">
        <v>486</v>
      </c>
      <c r="H251" s="245">
        <v>44.103999999999999</v>
      </c>
      <c r="I251" s="246"/>
      <c r="J251" s="246"/>
      <c r="K251" s="247">
        <f>ROUND(P251*H251,2)</f>
        <v>0</v>
      </c>
      <c r="L251" s="243" t="s">
        <v>151</v>
      </c>
      <c r="M251" s="43"/>
      <c r="N251" s="248" t="s">
        <v>1</v>
      </c>
      <c r="O251" s="249" t="s">
        <v>44</v>
      </c>
      <c r="P251" s="250">
        <f>I251+J251</f>
        <v>0</v>
      </c>
      <c r="Q251" s="250">
        <f>ROUND(I251*H251,2)</f>
        <v>0</v>
      </c>
      <c r="R251" s="250">
        <f>ROUND(J251*H251,2)</f>
        <v>0</v>
      </c>
      <c r="S251" s="90"/>
      <c r="T251" s="251">
        <f>S251*H251</f>
        <v>0</v>
      </c>
      <c r="U251" s="251">
        <v>0</v>
      </c>
      <c r="V251" s="251">
        <f>U251*H251</f>
        <v>0</v>
      </c>
      <c r="W251" s="251">
        <v>0</v>
      </c>
      <c r="X251" s="252">
        <f>W251*H251</f>
        <v>0</v>
      </c>
      <c r="Y251" s="37"/>
      <c r="Z251" s="37"/>
      <c r="AA251" s="37"/>
      <c r="AB251" s="37"/>
      <c r="AC251" s="37"/>
      <c r="AD251" s="37"/>
      <c r="AE251" s="37"/>
      <c r="AR251" s="253" t="s">
        <v>152</v>
      </c>
      <c r="AT251" s="253" t="s">
        <v>147</v>
      </c>
      <c r="AU251" s="253" t="s">
        <v>91</v>
      </c>
      <c r="AY251" s="16" t="s">
        <v>144</v>
      </c>
      <c r="BE251" s="254">
        <f>IF(O251="základní",K251,0)</f>
        <v>0</v>
      </c>
      <c r="BF251" s="254">
        <f>IF(O251="snížená",K251,0)</f>
        <v>0</v>
      </c>
      <c r="BG251" s="254">
        <f>IF(O251="zákl. přenesená",K251,0)</f>
        <v>0</v>
      </c>
      <c r="BH251" s="254">
        <f>IF(O251="sníž. přenesená",K251,0)</f>
        <v>0</v>
      </c>
      <c r="BI251" s="254">
        <f>IF(O251="nulová",K251,0)</f>
        <v>0</v>
      </c>
      <c r="BJ251" s="16" t="s">
        <v>89</v>
      </c>
      <c r="BK251" s="254">
        <f>ROUND(P251*H251,2)</f>
        <v>0</v>
      </c>
      <c r="BL251" s="16" t="s">
        <v>152</v>
      </c>
      <c r="BM251" s="253" t="s">
        <v>514</v>
      </c>
    </row>
    <row r="252" s="12" customFormat="1" ht="25.92" customHeight="1">
      <c r="A252" s="12"/>
      <c r="B252" s="224"/>
      <c r="C252" s="225"/>
      <c r="D252" s="226" t="s">
        <v>80</v>
      </c>
      <c r="E252" s="227" t="s">
        <v>515</v>
      </c>
      <c r="F252" s="227" t="s">
        <v>516</v>
      </c>
      <c r="G252" s="225"/>
      <c r="H252" s="225"/>
      <c r="I252" s="228"/>
      <c r="J252" s="228"/>
      <c r="K252" s="229">
        <f>BK252</f>
        <v>0</v>
      </c>
      <c r="L252" s="225"/>
      <c r="M252" s="230"/>
      <c r="N252" s="231"/>
      <c r="O252" s="232"/>
      <c r="P252" s="232"/>
      <c r="Q252" s="233">
        <f>Q253</f>
        <v>0</v>
      </c>
      <c r="R252" s="233">
        <f>R253</f>
        <v>0</v>
      </c>
      <c r="S252" s="232"/>
      <c r="T252" s="234">
        <f>T253</f>
        <v>0</v>
      </c>
      <c r="U252" s="232"/>
      <c r="V252" s="234">
        <f>V253</f>
        <v>0.045668</v>
      </c>
      <c r="W252" s="232"/>
      <c r="X252" s="235">
        <f>X253</f>
        <v>0</v>
      </c>
      <c r="Y252" s="12"/>
      <c r="Z252" s="12"/>
      <c r="AA252" s="12"/>
      <c r="AB252" s="12"/>
      <c r="AC252" s="12"/>
      <c r="AD252" s="12"/>
      <c r="AE252" s="12"/>
      <c r="AR252" s="236" t="s">
        <v>91</v>
      </c>
      <c r="AT252" s="237" t="s">
        <v>80</v>
      </c>
      <c r="AU252" s="237" t="s">
        <v>81</v>
      </c>
      <c r="AY252" s="236" t="s">
        <v>144</v>
      </c>
      <c r="BK252" s="238">
        <f>BK253</f>
        <v>0</v>
      </c>
    </row>
    <row r="253" s="12" customFormat="1" ht="22.8" customHeight="1">
      <c r="A253" s="12"/>
      <c r="B253" s="224"/>
      <c r="C253" s="225"/>
      <c r="D253" s="226" t="s">
        <v>80</v>
      </c>
      <c r="E253" s="239" t="s">
        <v>517</v>
      </c>
      <c r="F253" s="239" t="s">
        <v>518</v>
      </c>
      <c r="G253" s="225"/>
      <c r="H253" s="225"/>
      <c r="I253" s="228"/>
      <c r="J253" s="228"/>
      <c r="K253" s="240">
        <f>BK253</f>
        <v>0</v>
      </c>
      <c r="L253" s="225"/>
      <c r="M253" s="230"/>
      <c r="N253" s="231"/>
      <c r="O253" s="232"/>
      <c r="P253" s="232"/>
      <c r="Q253" s="233">
        <f>SUM(Q254:Q266)</f>
        <v>0</v>
      </c>
      <c r="R253" s="233">
        <f>SUM(R254:R266)</f>
        <v>0</v>
      </c>
      <c r="S253" s="232"/>
      <c r="T253" s="234">
        <f>SUM(T254:T266)</f>
        <v>0</v>
      </c>
      <c r="U253" s="232"/>
      <c r="V253" s="234">
        <f>SUM(V254:V266)</f>
        <v>0.045668</v>
      </c>
      <c r="W253" s="232"/>
      <c r="X253" s="235">
        <f>SUM(X254:X266)</f>
        <v>0</v>
      </c>
      <c r="Y253" s="12"/>
      <c r="Z253" s="12"/>
      <c r="AA253" s="12"/>
      <c r="AB253" s="12"/>
      <c r="AC253" s="12"/>
      <c r="AD253" s="12"/>
      <c r="AE253" s="12"/>
      <c r="AR253" s="236" t="s">
        <v>91</v>
      </c>
      <c r="AT253" s="237" t="s">
        <v>80</v>
      </c>
      <c r="AU253" s="237" t="s">
        <v>89</v>
      </c>
      <c r="AY253" s="236" t="s">
        <v>144</v>
      </c>
      <c r="BK253" s="238">
        <f>SUM(BK254:BK266)</f>
        <v>0</v>
      </c>
    </row>
    <row r="254" s="2" customFormat="1" ht="21.75" customHeight="1">
      <c r="A254" s="37"/>
      <c r="B254" s="38"/>
      <c r="C254" s="241" t="s">
        <v>519</v>
      </c>
      <c r="D254" s="241" t="s">
        <v>147</v>
      </c>
      <c r="E254" s="242" t="s">
        <v>520</v>
      </c>
      <c r="F254" s="243" t="s">
        <v>521</v>
      </c>
      <c r="G254" s="244" t="s">
        <v>297</v>
      </c>
      <c r="H254" s="245">
        <v>12</v>
      </c>
      <c r="I254" s="246"/>
      <c r="J254" s="246"/>
      <c r="K254" s="247">
        <f>ROUND(P254*H254,2)</f>
        <v>0</v>
      </c>
      <c r="L254" s="243" t="s">
        <v>151</v>
      </c>
      <c r="M254" s="43"/>
      <c r="N254" s="248" t="s">
        <v>1</v>
      </c>
      <c r="O254" s="249" t="s">
        <v>44</v>
      </c>
      <c r="P254" s="250">
        <f>I254+J254</f>
        <v>0</v>
      </c>
      <c r="Q254" s="250">
        <f>ROUND(I254*H254,2)</f>
        <v>0</v>
      </c>
      <c r="R254" s="250">
        <f>ROUND(J254*H254,2)</f>
        <v>0</v>
      </c>
      <c r="S254" s="90"/>
      <c r="T254" s="251">
        <f>S254*H254</f>
        <v>0</v>
      </c>
      <c r="U254" s="251">
        <v>0</v>
      </c>
      <c r="V254" s="251">
        <f>U254*H254</f>
        <v>0</v>
      </c>
      <c r="W254" s="251">
        <v>0</v>
      </c>
      <c r="X254" s="252">
        <f>W254*H254</f>
        <v>0</v>
      </c>
      <c r="Y254" s="37"/>
      <c r="Z254" s="37"/>
      <c r="AA254" s="37"/>
      <c r="AB254" s="37"/>
      <c r="AC254" s="37"/>
      <c r="AD254" s="37"/>
      <c r="AE254" s="37"/>
      <c r="AR254" s="253" t="s">
        <v>335</v>
      </c>
      <c r="AT254" s="253" t="s">
        <v>147</v>
      </c>
      <c r="AU254" s="253" t="s">
        <v>91</v>
      </c>
      <c r="AY254" s="16" t="s">
        <v>144</v>
      </c>
      <c r="BE254" s="254">
        <f>IF(O254="základní",K254,0)</f>
        <v>0</v>
      </c>
      <c r="BF254" s="254">
        <f>IF(O254="snížená",K254,0)</f>
        <v>0</v>
      </c>
      <c r="BG254" s="254">
        <f>IF(O254="zákl. přenesená",K254,0)</f>
        <v>0</v>
      </c>
      <c r="BH254" s="254">
        <f>IF(O254="sníž. přenesená",K254,0)</f>
        <v>0</v>
      </c>
      <c r="BI254" s="254">
        <f>IF(O254="nulová",K254,0)</f>
        <v>0</v>
      </c>
      <c r="BJ254" s="16" t="s">
        <v>89</v>
      </c>
      <c r="BK254" s="254">
        <f>ROUND(P254*H254,2)</f>
        <v>0</v>
      </c>
      <c r="BL254" s="16" t="s">
        <v>335</v>
      </c>
      <c r="BM254" s="253" t="s">
        <v>522</v>
      </c>
    </row>
    <row r="255" s="13" customFormat="1">
      <c r="A255" s="13"/>
      <c r="B255" s="255"/>
      <c r="C255" s="256"/>
      <c r="D255" s="257" t="s">
        <v>154</v>
      </c>
      <c r="E255" s="258" t="s">
        <v>197</v>
      </c>
      <c r="F255" s="259" t="s">
        <v>523</v>
      </c>
      <c r="G255" s="256"/>
      <c r="H255" s="260">
        <v>12</v>
      </c>
      <c r="I255" s="261"/>
      <c r="J255" s="261"/>
      <c r="K255" s="256"/>
      <c r="L255" s="256"/>
      <c r="M255" s="262"/>
      <c r="N255" s="263"/>
      <c r="O255" s="264"/>
      <c r="P255" s="264"/>
      <c r="Q255" s="264"/>
      <c r="R255" s="264"/>
      <c r="S255" s="264"/>
      <c r="T255" s="264"/>
      <c r="U255" s="264"/>
      <c r="V255" s="264"/>
      <c r="W255" s="264"/>
      <c r="X255" s="265"/>
      <c r="Y255" s="13"/>
      <c r="Z255" s="13"/>
      <c r="AA255" s="13"/>
      <c r="AB255" s="13"/>
      <c r="AC255" s="13"/>
      <c r="AD255" s="13"/>
      <c r="AE255" s="13"/>
      <c r="AT255" s="266" t="s">
        <v>154</v>
      </c>
      <c r="AU255" s="266" t="s">
        <v>91</v>
      </c>
      <c r="AV255" s="13" t="s">
        <v>91</v>
      </c>
      <c r="AW255" s="13" t="s">
        <v>5</v>
      </c>
      <c r="AX255" s="13" t="s">
        <v>89</v>
      </c>
      <c r="AY255" s="266" t="s">
        <v>144</v>
      </c>
    </row>
    <row r="256" s="2" customFormat="1" ht="21.75" customHeight="1">
      <c r="A256" s="37"/>
      <c r="B256" s="38"/>
      <c r="C256" s="282" t="s">
        <v>524</v>
      </c>
      <c r="D256" s="282" t="s">
        <v>352</v>
      </c>
      <c r="E256" s="283" t="s">
        <v>525</v>
      </c>
      <c r="F256" s="284" t="s">
        <v>526</v>
      </c>
      <c r="G256" s="285" t="s">
        <v>297</v>
      </c>
      <c r="H256" s="286">
        <v>14.4</v>
      </c>
      <c r="I256" s="287"/>
      <c r="J256" s="288"/>
      <c r="K256" s="289">
        <f>ROUND(P256*H256,2)</f>
        <v>0</v>
      </c>
      <c r="L256" s="284" t="s">
        <v>151</v>
      </c>
      <c r="M256" s="290"/>
      <c r="N256" s="291" t="s">
        <v>1</v>
      </c>
      <c r="O256" s="249" t="s">
        <v>44</v>
      </c>
      <c r="P256" s="250">
        <f>I256+J256</f>
        <v>0</v>
      </c>
      <c r="Q256" s="250">
        <f>ROUND(I256*H256,2)</f>
        <v>0</v>
      </c>
      <c r="R256" s="250">
        <f>ROUND(J256*H256,2)</f>
        <v>0</v>
      </c>
      <c r="S256" s="90"/>
      <c r="T256" s="251">
        <f>S256*H256</f>
        <v>0</v>
      </c>
      <c r="U256" s="251">
        <v>0.00012</v>
      </c>
      <c r="V256" s="251">
        <f>U256*H256</f>
        <v>0.0017280000000000002</v>
      </c>
      <c r="W256" s="251">
        <v>0</v>
      </c>
      <c r="X256" s="252">
        <f>W256*H256</f>
        <v>0</v>
      </c>
      <c r="Y256" s="37"/>
      <c r="Z256" s="37"/>
      <c r="AA256" s="37"/>
      <c r="AB256" s="37"/>
      <c r="AC256" s="37"/>
      <c r="AD256" s="37"/>
      <c r="AE256" s="37"/>
      <c r="AR256" s="253" t="s">
        <v>413</v>
      </c>
      <c r="AT256" s="253" t="s">
        <v>352</v>
      </c>
      <c r="AU256" s="253" t="s">
        <v>91</v>
      </c>
      <c r="AY256" s="16" t="s">
        <v>144</v>
      </c>
      <c r="BE256" s="254">
        <f>IF(O256="základní",K256,0)</f>
        <v>0</v>
      </c>
      <c r="BF256" s="254">
        <f>IF(O256="snížená",K256,0)</f>
        <v>0</v>
      </c>
      <c r="BG256" s="254">
        <f>IF(O256="zákl. přenesená",K256,0)</f>
        <v>0</v>
      </c>
      <c r="BH256" s="254">
        <f>IF(O256="sníž. přenesená",K256,0)</f>
        <v>0</v>
      </c>
      <c r="BI256" s="254">
        <f>IF(O256="nulová",K256,0)</f>
        <v>0</v>
      </c>
      <c r="BJ256" s="16" t="s">
        <v>89</v>
      </c>
      <c r="BK256" s="254">
        <f>ROUND(P256*H256,2)</f>
        <v>0</v>
      </c>
      <c r="BL256" s="16" t="s">
        <v>335</v>
      </c>
      <c r="BM256" s="253" t="s">
        <v>527</v>
      </c>
    </row>
    <row r="257" s="13" customFormat="1">
      <c r="A257" s="13"/>
      <c r="B257" s="255"/>
      <c r="C257" s="256"/>
      <c r="D257" s="257" t="s">
        <v>154</v>
      </c>
      <c r="E257" s="258" t="s">
        <v>1</v>
      </c>
      <c r="F257" s="259" t="s">
        <v>197</v>
      </c>
      <c r="G257" s="256"/>
      <c r="H257" s="260">
        <v>12</v>
      </c>
      <c r="I257" s="261"/>
      <c r="J257" s="261"/>
      <c r="K257" s="256"/>
      <c r="L257" s="256"/>
      <c r="M257" s="262"/>
      <c r="N257" s="263"/>
      <c r="O257" s="264"/>
      <c r="P257" s="264"/>
      <c r="Q257" s="264"/>
      <c r="R257" s="264"/>
      <c r="S257" s="264"/>
      <c r="T257" s="264"/>
      <c r="U257" s="264"/>
      <c r="V257" s="264"/>
      <c r="W257" s="264"/>
      <c r="X257" s="265"/>
      <c r="Y257" s="13"/>
      <c r="Z257" s="13"/>
      <c r="AA257" s="13"/>
      <c r="AB257" s="13"/>
      <c r="AC257" s="13"/>
      <c r="AD257" s="13"/>
      <c r="AE257" s="13"/>
      <c r="AT257" s="266" t="s">
        <v>154</v>
      </c>
      <c r="AU257" s="266" t="s">
        <v>91</v>
      </c>
      <c r="AV257" s="13" t="s">
        <v>91</v>
      </c>
      <c r="AW257" s="13" t="s">
        <v>5</v>
      </c>
      <c r="AX257" s="13" t="s">
        <v>89</v>
      </c>
      <c r="AY257" s="266" t="s">
        <v>144</v>
      </c>
    </row>
    <row r="258" s="13" customFormat="1">
      <c r="A258" s="13"/>
      <c r="B258" s="255"/>
      <c r="C258" s="256"/>
      <c r="D258" s="257" t="s">
        <v>154</v>
      </c>
      <c r="E258" s="256"/>
      <c r="F258" s="259" t="s">
        <v>528</v>
      </c>
      <c r="G258" s="256"/>
      <c r="H258" s="260">
        <v>14.4</v>
      </c>
      <c r="I258" s="261"/>
      <c r="J258" s="261"/>
      <c r="K258" s="256"/>
      <c r="L258" s="256"/>
      <c r="M258" s="262"/>
      <c r="N258" s="263"/>
      <c r="O258" s="264"/>
      <c r="P258" s="264"/>
      <c r="Q258" s="264"/>
      <c r="R258" s="264"/>
      <c r="S258" s="264"/>
      <c r="T258" s="264"/>
      <c r="U258" s="264"/>
      <c r="V258" s="264"/>
      <c r="W258" s="264"/>
      <c r="X258" s="265"/>
      <c r="Y258" s="13"/>
      <c r="Z258" s="13"/>
      <c r="AA258" s="13"/>
      <c r="AB258" s="13"/>
      <c r="AC258" s="13"/>
      <c r="AD258" s="13"/>
      <c r="AE258" s="13"/>
      <c r="AT258" s="266" t="s">
        <v>154</v>
      </c>
      <c r="AU258" s="266" t="s">
        <v>91</v>
      </c>
      <c r="AV258" s="13" t="s">
        <v>91</v>
      </c>
      <c r="AW258" s="13" t="s">
        <v>4</v>
      </c>
      <c r="AX258" s="13" t="s">
        <v>89</v>
      </c>
      <c r="AY258" s="266" t="s">
        <v>144</v>
      </c>
    </row>
    <row r="259" s="2" customFormat="1" ht="21.75" customHeight="1">
      <c r="A259" s="37"/>
      <c r="B259" s="38"/>
      <c r="C259" s="241" t="s">
        <v>529</v>
      </c>
      <c r="D259" s="241" t="s">
        <v>147</v>
      </c>
      <c r="E259" s="242" t="s">
        <v>530</v>
      </c>
      <c r="F259" s="243" t="s">
        <v>531</v>
      </c>
      <c r="G259" s="244" t="s">
        <v>297</v>
      </c>
      <c r="H259" s="245">
        <v>38</v>
      </c>
      <c r="I259" s="246"/>
      <c r="J259" s="246"/>
      <c r="K259" s="247">
        <f>ROUND(P259*H259,2)</f>
        <v>0</v>
      </c>
      <c r="L259" s="243" t="s">
        <v>151</v>
      </c>
      <c r="M259" s="43"/>
      <c r="N259" s="248" t="s">
        <v>1</v>
      </c>
      <c r="O259" s="249" t="s">
        <v>44</v>
      </c>
      <c r="P259" s="250">
        <f>I259+J259</f>
        <v>0</v>
      </c>
      <c r="Q259" s="250">
        <f>ROUND(I259*H259,2)</f>
        <v>0</v>
      </c>
      <c r="R259" s="250">
        <f>ROUND(J259*H259,2)</f>
        <v>0</v>
      </c>
      <c r="S259" s="90"/>
      <c r="T259" s="251">
        <f>S259*H259</f>
        <v>0</v>
      </c>
      <c r="U259" s="251">
        <v>0</v>
      </c>
      <c r="V259" s="251">
        <f>U259*H259</f>
        <v>0</v>
      </c>
      <c r="W259" s="251">
        <v>0</v>
      </c>
      <c r="X259" s="252">
        <f>W259*H259</f>
        <v>0</v>
      </c>
      <c r="Y259" s="37"/>
      <c r="Z259" s="37"/>
      <c r="AA259" s="37"/>
      <c r="AB259" s="37"/>
      <c r="AC259" s="37"/>
      <c r="AD259" s="37"/>
      <c r="AE259" s="37"/>
      <c r="AR259" s="253" t="s">
        <v>335</v>
      </c>
      <c r="AT259" s="253" t="s">
        <v>147</v>
      </c>
      <c r="AU259" s="253" t="s">
        <v>91</v>
      </c>
      <c r="AY259" s="16" t="s">
        <v>144</v>
      </c>
      <c r="BE259" s="254">
        <f>IF(O259="základní",K259,0)</f>
        <v>0</v>
      </c>
      <c r="BF259" s="254">
        <f>IF(O259="snížená",K259,0)</f>
        <v>0</v>
      </c>
      <c r="BG259" s="254">
        <f>IF(O259="zákl. přenesená",K259,0)</f>
        <v>0</v>
      </c>
      <c r="BH259" s="254">
        <f>IF(O259="sníž. přenesená",K259,0)</f>
        <v>0</v>
      </c>
      <c r="BI259" s="254">
        <f>IF(O259="nulová",K259,0)</f>
        <v>0</v>
      </c>
      <c r="BJ259" s="16" t="s">
        <v>89</v>
      </c>
      <c r="BK259" s="254">
        <f>ROUND(P259*H259,2)</f>
        <v>0</v>
      </c>
      <c r="BL259" s="16" t="s">
        <v>335</v>
      </c>
      <c r="BM259" s="253" t="s">
        <v>532</v>
      </c>
    </row>
    <row r="260" s="13" customFormat="1">
      <c r="A260" s="13"/>
      <c r="B260" s="255"/>
      <c r="C260" s="256"/>
      <c r="D260" s="257" t="s">
        <v>154</v>
      </c>
      <c r="E260" s="258" t="s">
        <v>195</v>
      </c>
      <c r="F260" s="259" t="s">
        <v>196</v>
      </c>
      <c r="G260" s="256"/>
      <c r="H260" s="260">
        <v>38</v>
      </c>
      <c r="I260" s="261"/>
      <c r="J260" s="261"/>
      <c r="K260" s="256"/>
      <c r="L260" s="256"/>
      <c r="M260" s="262"/>
      <c r="N260" s="263"/>
      <c r="O260" s="264"/>
      <c r="P260" s="264"/>
      <c r="Q260" s="264"/>
      <c r="R260" s="264"/>
      <c r="S260" s="264"/>
      <c r="T260" s="264"/>
      <c r="U260" s="264"/>
      <c r="V260" s="264"/>
      <c r="W260" s="264"/>
      <c r="X260" s="265"/>
      <c r="Y260" s="13"/>
      <c r="Z260" s="13"/>
      <c r="AA260" s="13"/>
      <c r="AB260" s="13"/>
      <c r="AC260" s="13"/>
      <c r="AD260" s="13"/>
      <c r="AE260" s="13"/>
      <c r="AT260" s="266" t="s">
        <v>154</v>
      </c>
      <c r="AU260" s="266" t="s">
        <v>91</v>
      </c>
      <c r="AV260" s="13" t="s">
        <v>91</v>
      </c>
      <c r="AW260" s="13" t="s">
        <v>5</v>
      </c>
      <c r="AX260" s="13" t="s">
        <v>89</v>
      </c>
      <c r="AY260" s="266" t="s">
        <v>144</v>
      </c>
    </row>
    <row r="261" s="2" customFormat="1" ht="21.75" customHeight="1">
      <c r="A261" s="37"/>
      <c r="B261" s="38"/>
      <c r="C261" s="282" t="s">
        <v>533</v>
      </c>
      <c r="D261" s="282" t="s">
        <v>352</v>
      </c>
      <c r="E261" s="283" t="s">
        <v>534</v>
      </c>
      <c r="F261" s="284" t="s">
        <v>535</v>
      </c>
      <c r="G261" s="285" t="s">
        <v>297</v>
      </c>
      <c r="H261" s="286">
        <v>38</v>
      </c>
      <c r="I261" s="287"/>
      <c r="J261" s="288"/>
      <c r="K261" s="289">
        <f>ROUND(P261*H261,2)</f>
        <v>0</v>
      </c>
      <c r="L261" s="284" t="s">
        <v>151</v>
      </c>
      <c r="M261" s="290"/>
      <c r="N261" s="291" t="s">
        <v>1</v>
      </c>
      <c r="O261" s="249" t="s">
        <v>44</v>
      </c>
      <c r="P261" s="250">
        <f>I261+J261</f>
        <v>0</v>
      </c>
      <c r="Q261" s="250">
        <f>ROUND(I261*H261,2)</f>
        <v>0</v>
      </c>
      <c r="R261" s="250">
        <f>ROUND(J261*H261,2)</f>
        <v>0</v>
      </c>
      <c r="S261" s="90"/>
      <c r="T261" s="251">
        <f>S261*H261</f>
        <v>0</v>
      </c>
      <c r="U261" s="251">
        <v>0.00063000000000000003</v>
      </c>
      <c r="V261" s="251">
        <f>U261*H261</f>
        <v>0.023939999999999999</v>
      </c>
      <c r="W261" s="251">
        <v>0</v>
      </c>
      <c r="X261" s="252">
        <f>W261*H261</f>
        <v>0</v>
      </c>
      <c r="Y261" s="37"/>
      <c r="Z261" s="37"/>
      <c r="AA261" s="37"/>
      <c r="AB261" s="37"/>
      <c r="AC261" s="37"/>
      <c r="AD261" s="37"/>
      <c r="AE261" s="37"/>
      <c r="AR261" s="253" t="s">
        <v>413</v>
      </c>
      <c r="AT261" s="253" t="s">
        <v>352</v>
      </c>
      <c r="AU261" s="253" t="s">
        <v>91</v>
      </c>
      <c r="AY261" s="16" t="s">
        <v>144</v>
      </c>
      <c r="BE261" s="254">
        <f>IF(O261="základní",K261,0)</f>
        <v>0</v>
      </c>
      <c r="BF261" s="254">
        <f>IF(O261="snížená",K261,0)</f>
        <v>0</v>
      </c>
      <c r="BG261" s="254">
        <f>IF(O261="zákl. přenesená",K261,0)</f>
        <v>0</v>
      </c>
      <c r="BH261" s="254">
        <f>IF(O261="sníž. přenesená",K261,0)</f>
        <v>0</v>
      </c>
      <c r="BI261" s="254">
        <f>IF(O261="nulová",K261,0)</f>
        <v>0</v>
      </c>
      <c r="BJ261" s="16" t="s">
        <v>89</v>
      </c>
      <c r="BK261" s="254">
        <f>ROUND(P261*H261,2)</f>
        <v>0</v>
      </c>
      <c r="BL261" s="16" t="s">
        <v>335</v>
      </c>
      <c r="BM261" s="253" t="s">
        <v>536</v>
      </c>
    </row>
    <row r="262" s="13" customFormat="1">
      <c r="A262" s="13"/>
      <c r="B262" s="255"/>
      <c r="C262" s="256"/>
      <c r="D262" s="257" t="s">
        <v>154</v>
      </c>
      <c r="E262" s="258" t="s">
        <v>1</v>
      </c>
      <c r="F262" s="259" t="s">
        <v>195</v>
      </c>
      <c r="G262" s="256"/>
      <c r="H262" s="260">
        <v>38</v>
      </c>
      <c r="I262" s="261"/>
      <c r="J262" s="261"/>
      <c r="K262" s="256"/>
      <c r="L262" s="256"/>
      <c r="M262" s="262"/>
      <c r="N262" s="263"/>
      <c r="O262" s="264"/>
      <c r="P262" s="264"/>
      <c r="Q262" s="264"/>
      <c r="R262" s="264"/>
      <c r="S262" s="264"/>
      <c r="T262" s="264"/>
      <c r="U262" s="264"/>
      <c r="V262" s="264"/>
      <c r="W262" s="264"/>
      <c r="X262" s="265"/>
      <c r="Y262" s="13"/>
      <c r="Z262" s="13"/>
      <c r="AA262" s="13"/>
      <c r="AB262" s="13"/>
      <c r="AC262" s="13"/>
      <c r="AD262" s="13"/>
      <c r="AE262" s="13"/>
      <c r="AT262" s="266" t="s">
        <v>154</v>
      </c>
      <c r="AU262" s="266" t="s">
        <v>91</v>
      </c>
      <c r="AV262" s="13" t="s">
        <v>91</v>
      </c>
      <c r="AW262" s="13" t="s">
        <v>5</v>
      </c>
      <c r="AX262" s="13" t="s">
        <v>89</v>
      </c>
      <c r="AY262" s="266" t="s">
        <v>144</v>
      </c>
    </row>
    <row r="263" s="2" customFormat="1" ht="21.75" customHeight="1">
      <c r="A263" s="37"/>
      <c r="B263" s="38"/>
      <c r="C263" s="241" t="s">
        <v>537</v>
      </c>
      <c r="D263" s="241" t="s">
        <v>147</v>
      </c>
      <c r="E263" s="242" t="s">
        <v>538</v>
      </c>
      <c r="F263" s="243" t="s">
        <v>539</v>
      </c>
      <c r="G263" s="244" t="s">
        <v>297</v>
      </c>
      <c r="H263" s="245">
        <v>20</v>
      </c>
      <c r="I263" s="246"/>
      <c r="J263" s="246"/>
      <c r="K263" s="247">
        <f>ROUND(P263*H263,2)</f>
        <v>0</v>
      </c>
      <c r="L263" s="243" t="s">
        <v>151</v>
      </c>
      <c r="M263" s="43"/>
      <c r="N263" s="248" t="s">
        <v>1</v>
      </c>
      <c r="O263" s="249" t="s">
        <v>44</v>
      </c>
      <c r="P263" s="250">
        <f>I263+J263</f>
        <v>0</v>
      </c>
      <c r="Q263" s="250">
        <f>ROUND(I263*H263,2)</f>
        <v>0</v>
      </c>
      <c r="R263" s="250">
        <f>ROUND(J263*H263,2)</f>
        <v>0</v>
      </c>
      <c r="S263" s="90"/>
      <c r="T263" s="251">
        <f>S263*H263</f>
        <v>0</v>
      </c>
      <c r="U263" s="251">
        <v>0</v>
      </c>
      <c r="V263" s="251">
        <f>U263*H263</f>
        <v>0</v>
      </c>
      <c r="W263" s="251">
        <v>0</v>
      </c>
      <c r="X263" s="252">
        <f>W263*H263</f>
        <v>0</v>
      </c>
      <c r="Y263" s="37"/>
      <c r="Z263" s="37"/>
      <c r="AA263" s="37"/>
      <c r="AB263" s="37"/>
      <c r="AC263" s="37"/>
      <c r="AD263" s="37"/>
      <c r="AE263" s="37"/>
      <c r="AR263" s="253" t="s">
        <v>335</v>
      </c>
      <c r="AT263" s="253" t="s">
        <v>147</v>
      </c>
      <c r="AU263" s="253" t="s">
        <v>91</v>
      </c>
      <c r="AY263" s="16" t="s">
        <v>144</v>
      </c>
      <c r="BE263" s="254">
        <f>IF(O263="základní",K263,0)</f>
        <v>0</v>
      </c>
      <c r="BF263" s="254">
        <f>IF(O263="snížená",K263,0)</f>
        <v>0</v>
      </c>
      <c r="BG263" s="254">
        <f>IF(O263="zákl. přenesená",K263,0)</f>
        <v>0</v>
      </c>
      <c r="BH263" s="254">
        <f>IF(O263="sníž. přenesená",K263,0)</f>
        <v>0</v>
      </c>
      <c r="BI263" s="254">
        <f>IF(O263="nulová",K263,0)</f>
        <v>0</v>
      </c>
      <c r="BJ263" s="16" t="s">
        <v>89</v>
      </c>
      <c r="BK263" s="254">
        <f>ROUND(P263*H263,2)</f>
        <v>0</v>
      </c>
      <c r="BL263" s="16" t="s">
        <v>335</v>
      </c>
      <c r="BM263" s="253" t="s">
        <v>540</v>
      </c>
    </row>
    <row r="264" s="13" customFormat="1">
      <c r="A264" s="13"/>
      <c r="B264" s="255"/>
      <c r="C264" s="256"/>
      <c r="D264" s="257" t="s">
        <v>154</v>
      </c>
      <c r="E264" s="258" t="s">
        <v>215</v>
      </c>
      <c r="F264" s="259" t="s">
        <v>216</v>
      </c>
      <c r="G264" s="256"/>
      <c r="H264" s="260">
        <v>20</v>
      </c>
      <c r="I264" s="261"/>
      <c r="J264" s="261"/>
      <c r="K264" s="256"/>
      <c r="L264" s="256"/>
      <c r="M264" s="262"/>
      <c r="N264" s="263"/>
      <c r="O264" s="264"/>
      <c r="P264" s="264"/>
      <c r="Q264" s="264"/>
      <c r="R264" s="264"/>
      <c r="S264" s="264"/>
      <c r="T264" s="264"/>
      <c r="U264" s="264"/>
      <c r="V264" s="264"/>
      <c r="W264" s="264"/>
      <c r="X264" s="265"/>
      <c r="Y264" s="13"/>
      <c r="Z264" s="13"/>
      <c r="AA264" s="13"/>
      <c r="AB264" s="13"/>
      <c r="AC264" s="13"/>
      <c r="AD264" s="13"/>
      <c r="AE264" s="13"/>
      <c r="AT264" s="266" t="s">
        <v>154</v>
      </c>
      <c r="AU264" s="266" t="s">
        <v>91</v>
      </c>
      <c r="AV264" s="13" t="s">
        <v>91</v>
      </c>
      <c r="AW264" s="13" t="s">
        <v>5</v>
      </c>
      <c r="AX264" s="13" t="s">
        <v>89</v>
      </c>
      <c r="AY264" s="266" t="s">
        <v>144</v>
      </c>
    </row>
    <row r="265" s="2" customFormat="1" ht="21.75" customHeight="1">
      <c r="A265" s="37"/>
      <c r="B265" s="38"/>
      <c r="C265" s="282" t="s">
        <v>541</v>
      </c>
      <c r="D265" s="282" t="s">
        <v>352</v>
      </c>
      <c r="E265" s="283" t="s">
        <v>542</v>
      </c>
      <c r="F265" s="284" t="s">
        <v>543</v>
      </c>
      <c r="G265" s="285" t="s">
        <v>544</v>
      </c>
      <c r="H265" s="286">
        <v>8</v>
      </c>
      <c r="I265" s="287"/>
      <c r="J265" s="288"/>
      <c r="K265" s="289">
        <f>ROUND(P265*H265,2)</f>
        <v>0</v>
      </c>
      <c r="L265" s="284" t="s">
        <v>151</v>
      </c>
      <c r="M265" s="290"/>
      <c r="N265" s="291" t="s">
        <v>1</v>
      </c>
      <c r="O265" s="249" t="s">
        <v>44</v>
      </c>
      <c r="P265" s="250">
        <f>I265+J265</f>
        <v>0</v>
      </c>
      <c r="Q265" s="250">
        <f>ROUND(I265*H265,2)</f>
        <v>0</v>
      </c>
      <c r="R265" s="250">
        <f>ROUND(J265*H265,2)</f>
        <v>0</v>
      </c>
      <c r="S265" s="90"/>
      <c r="T265" s="251">
        <f>S265*H265</f>
        <v>0</v>
      </c>
      <c r="U265" s="251">
        <v>0.0025000000000000001</v>
      </c>
      <c r="V265" s="251">
        <f>U265*H265</f>
        <v>0.02</v>
      </c>
      <c r="W265" s="251">
        <v>0</v>
      </c>
      <c r="X265" s="252">
        <f>W265*H265</f>
        <v>0</v>
      </c>
      <c r="Y265" s="37"/>
      <c r="Z265" s="37"/>
      <c r="AA265" s="37"/>
      <c r="AB265" s="37"/>
      <c r="AC265" s="37"/>
      <c r="AD265" s="37"/>
      <c r="AE265" s="37"/>
      <c r="AR265" s="253" t="s">
        <v>413</v>
      </c>
      <c r="AT265" s="253" t="s">
        <v>352</v>
      </c>
      <c r="AU265" s="253" t="s">
        <v>91</v>
      </c>
      <c r="AY265" s="16" t="s">
        <v>144</v>
      </c>
      <c r="BE265" s="254">
        <f>IF(O265="základní",K265,0)</f>
        <v>0</v>
      </c>
      <c r="BF265" s="254">
        <f>IF(O265="snížená",K265,0)</f>
        <v>0</v>
      </c>
      <c r="BG265" s="254">
        <f>IF(O265="zákl. přenesená",K265,0)</f>
        <v>0</v>
      </c>
      <c r="BH265" s="254">
        <f>IF(O265="sníž. přenesená",K265,0)</f>
        <v>0</v>
      </c>
      <c r="BI265" s="254">
        <f>IF(O265="nulová",K265,0)</f>
        <v>0</v>
      </c>
      <c r="BJ265" s="16" t="s">
        <v>89</v>
      </c>
      <c r="BK265" s="254">
        <f>ROUND(P265*H265,2)</f>
        <v>0</v>
      </c>
      <c r="BL265" s="16" t="s">
        <v>335</v>
      </c>
      <c r="BM265" s="253" t="s">
        <v>545</v>
      </c>
    </row>
    <row r="266" s="13" customFormat="1">
      <c r="A266" s="13"/>
      <c r="B266" s="255"/>
      <c r="C266" s="256"/>
      <c r="D266" s="257" t="s">
        <v>154</v>
      </c>
      <c r="E266" s="258" t="s">
        <v>1</v>
      </c>
      <c r="F266" s="259" t="s">
        <v>546</v>
      </c>
      <c r="G266" s="256"/>
      <c r="H266" s="260">
        <v>8</v>
      </c>
      <c r="I266" s="261"/>
      <c r="J266" s="261"/>
      <c r="K266" s="256"/>
      <c r="L266" s="256"/>
      <c r="M266" s="262"/>
      <c r="N266" s="263"/>
      <c r="O266" s="264"/>
      <c r="P266" s="264"/>
      <c r="Q266" s="264"/>
      <c r="R266" s="264"/>
      <c r="S266" s="264"/>
      <c r="T266" s="264"/>
      <c r="U266" s="264"/>
      <c r="V266" s="264"/>
      <c r="W266" s="264"/>
      <c r="X266" s="265"/>
      <c r="Y266" s="13"/>
      <c r="Z266" s="13"/>
      <c r="AA266" s="13"/>
      <c r="AB266" s="13"/>
      <c r="AC266" s="13"/>
      <c r="AD266" s="13"/>
      <c r="AE266" s="13"/>
      <c r="AT266" s="266" t="s">
        <v>154</v>
      </c>
      <c r="AU266" s="266" t="s">
        <v>91</v>
      </c>
      <c r="AV266" s="13" t="s">
        <v>91</v>
      </c>
      <c r="AW266" s="13" t="s">
        <v>5</v>
      </c>
      <c r="AX266" s="13" t="s">
        <v>89</v>
      </c>
      <c r="AY266" s="266" t="s">
        <v>144</v>
      </c>
    </row>
    <row r="267" s="12" customFormat="1" ht="25.92" customHeight="1">
      <c r="A267" s="12"/>
      <c r="B267" s="224"/>
      <c r="C267" s="225"/>
      <c r="D267" s="226" t="s">
        <v>80</v>
      </c>
      <c r="E267" s="227" t="s">
        <v>352</v>
      </c>
      <c r="F267" s="227" t="s">
        <v>547</v>
      </c>
      <c r="G267" s="225"/>
      <c r="H267" s="225"/>
      <c r="I267" s="228"/>
      <c r="J267" s="228"/>
      <c r="K267" s="229">
        <f>BK267</f>
        <v>0</v>
      </c>
      <c r="L267" s="225"/>
      <c r="M267" s="230"/>
      <c r="N267" s="231"/>
      <c r="O267" s="232"/>
      <c r="P267" s="232"/>
      <c r="Q267" s="233">
        <f>Q268+Q286</f>
        <v>0</v>
      </c>
      <c r="R267" s="233">
        <f>R268+R286</f>
        <v>0</v>
      </c>
      <c r="S267" s="232"/>
      <c r="T267" s="234">
        <f>T268+T286</f>
        <v>0</v>
      </c>
      <c r="U267" s="232"/>
      <c r="V267" s="234">
        <f>V268+V286</f>
        <v>1.5658988399999998</v>
      </c>
      <c r="W267" s="232"/>
      <c r="X267" s="235">
        <f>X268+X286</f>
        <v>0.029999999999999999</v>
      </c>
      <c r="Y267" s="12"/>
      <c r="Z267" s="12"/>
      <c r="AA267" s="12"/>
      <c r="AB267" s="12"/>
      <c r="AC267" s="12"/>
      <c r="AD267" s="12"/>
      <c r="AE267" s="12"/>
      <c r="AR267" s="236" t="s">
        <v>166</v>
      </c>
      <c r="AT267" s="237" t="s">
        <v>80</v>
      </c>
      <c r="AU267" s="237" t="s">
        <v>81</v>
      </c>
      <c r="AY267" s="236" t="s">
        <v>144</v>
      </c>
      <c r="BK267" s="238">
        <f>BK268+BK286</f>
        <v>0</v>
      </c>
    </row>
    <row r="268" s="12" customFormat="1" ht="22.8" customHeight="1">
      <c r="A268" s="12"/>
      <c r="B268" s="224"/>
      <c r="C268" s="225"/>
      <c r="D268" s="226" t="s">
        <v>80</v>
      </c>
      <c r="E268" s="239" t="s">
        <v>548</v>
      </c>
      <c r="F268" s="239" t="s">
        <v>549</v>
      </c>
      <c r="G268" s="225"/>
      <c r="H268" s="225"/>
      <c r="I268" s="228"/>
      <c r="J268" s="228"/>
      <c r="K268" s="240">
        <f>BK268</f>
        <v>0</v>
      </c>
      <c r="L268" s="225"/>
      <c r="M268" s="230"/>
      <c r="N268" s="231"/>
      <c r="O268" s="232"/>
      <c r="P268" s="232"/>
      <c r="Q268" s="233">
        <f>SUM(Q269:Q285)</f>
        <v>0</v>
      </c>
      <c r="R268" s="233">
        <f>SUM(R269:R285)</f>
        <v>0</v>
      </c>
      <c r="S268" s="232"/>
      <c r="T268" s="234">
        <f>SUM(T269:T285)</f>
        <v>0</v>
      </c>
      <c r="U268" s="232"/>
      <c r="V268" s="234">
        <f>SUM(V269:V285)</f>
        <v>0.218</v>
      </c>
      <c r="W268" s="232"/>
      <c r="X268" s="235">
        <f>SUM(X269:X285)</f>
        <v>0.029999999999999999</v>
      </c>
      <c r="Y268" s="12"/>
      <c r="Z268" s="12"/>
      <c r="AA268" s="12"/>
      <c r="AB268" s="12"/>
      <c r="AC268" s="12"/>
      <c r="AD268" s="12"/>
      <c r="AE268" s="12"/>
      <c r="AR268" s="236" t="s">
        <v>166</v>
      </c>
      <c r="AT268" s="237" t="s">
        <v>80</v>
      </c>
      <c r="AU268" s="237" t="s">
        <v>89</v>
      </c>
      <c r="AY268" s="236" t="s">
        <v>144</v>
      </c>
      <c r="BK268" s="238">
        <f>SUM(BK269:BK285)</f>
        <v>0</v>
      </c>
    </row>
    <row r="269" s="2" customFormat="1" ht="21.75" customHeight="1">
      <c r="A269" s="37"/>
      <c r="B269" s="38"/>
      <c r="C269" s="241" t="s">
        <v>550</v>
      </c>
      <c r="D269" s="241" t="s">
        <v>147</v>
      </c>
      <c r="E269" s="242" t="s">
        <v>551</v>
      </c>
      <c r="F269" s="243" t="s">
        <v>552</v>
      </c>
      <c r="G269" s="244" t="s">
        <v>150</v>
      </c>
      <c r="H269" s="245">
        <v>2</v>
      </c>
      <c r="I269" s="246"/>
      <c r="J269" s="246"/>
      <c r="K269" s="247">
        <f>ROUND(P269*H269,2)</f>
        <v>0</v>
      </c>
      <c r="L269" s="243" t="s">
        <v>151</v>
      </c>
      <c r="M269" s="43"/>
      <c r="N269" s="248" t="s">
        <v>1</v>
      </c>
      <c r="O269" s="249" t="s">
        <v>44</v>
      </c>
      <c r="P269" s="250">
        <f>I269+J269</f>
        <v>0</v>
      </c>
      <c r="Q269" s="250">
        <f>ROUND(I269*H269,2)</f>
        <v>0</v>
      </c>
      <c r="R269" s="250">
        <f>ROUND(J269*H269,2)</f>
        <v>0</v>
      </c>
      <c r="S269" s="90"/>
      <c r="T269" s="251">
        <f>S269*H269</f>
        <v>0</v>
      </c>
      <c r="U269" s="251">
        <v>0</v>
      </c>
      <c r="V269" s="251">
        <f>U269*H269</f>
        <v>0</v>
      </c>
      <c r="W269" s="251">
        <v>0</v>
      </c>
      <c r="X269" s="252">
        <f>W269*H269</f>
        <v>0</v>
      </c>
      <c r="Y269" s="37"/>
      <c r="Z269" s="37"/>
      <c r="AA269" s="37"/>
      <c r="AB269" s="37"/>
      <c r="AC269" s="37"/>
      <c r="AD269" s="37"/>
      <c r="AE269" s="37"/>
      <c r="AR269" s="253" t="s">
        <v>553</v>
      </c>
      <c r="AT269" s="253" t="s">
        <v>147</v>
      </c>
      <c r="AU269" s="253" t="s">
        <v>91</v>
      </c>
      <c r="AY269" s="16" t="s">
        <v>144</v>
      </c>
      <c r="BE269" s="254">
        <f>IF(O269="základní",K269,0)</f>
        <v>0</v>
      </c>
      <c r="BF269" s="254">
        <f>IF(O269="snížená",K269,0)</f>
        <v>0</v>
      </c>
      <c r="BG269" s="254">
        <f>IF(O269="zákl. přenesená",K269,0)</f>
        <v>0</v>
      </c>
      <c r="BH269" s="254">
        <f>IF(O269="sníž. přenesená",K269,0)</f>
        <v>0</v>
      </c>
      <c r="BI269" s="254">
        <f>IF(O269="nulová",K269,0)</f>
        <v>0</v>
      </c>
      <c r="BJ269" s="16" t="s">
        <v>89</v>
      </c>
      <c r="BK269" s="254">
        <f>ROUND(P269*H269,2)</f>
        <v>0</v>
      </c>
      <c r="BL269" s="16" t="s">
        <v>553</v>
      </c>
      <c r="BM269" s="253" t="s">
        <v>554</v>
      </c>
    </row>
    <row r="270" s="13" customFormat="1">
      <c r="A270" s="13"/>
      <c r="B270" s="255"/>
      <c r="C270" s="256"/>
      <c r="D270" s="257" t="s">
        <v>154</v>
      </c>
      <c r="E270" s="258" t="s">
        <v>1</v>
      </c>
      <c r="F270" s="259" t="s">
        <v>253</v>
      </c>
      <c r="G270" s="256"/>
      <c r="H270" s="260">
        <v>2</v>
      </c>
      <c r="I270" s="261"/>
      <c r="J270" s="261"/>
      <c r="K270" s="256"/>
      <c r="L270" s="256"/>
      <c r="M270" s="262"/>
      <c r="N270" s="263"/>
      <c r="O270" s="264"/>
      <c r="P270" s="264"/>
      <c r="Q270" s="264"/>
      <c r="R270" s="264"/>
      <c r="S270" s="264"/>
      <c r="T270" s="264"/>
      <c r="U270" s="264"/>
      <c r="V270" s="264"/>
      <c r="W270" s="264"/>
      <c r="X270" s="265"/>
      <c r="Y270" s="13"/>
      <c r="Z270" s="13"/>
      <c r="AA270" s="13"/>
      <c r="AB270" s="13"/>
      <c r="AC270" s="13"/>
      <c r="AD270" s="13"/>
      <c r="AE270" s="13"/>
      <c r="AT270" s="266" t="s">
        <v>154</v>
      </c>
      <c r="AU270" s="266" t="s">
        <v>91</v>
      </c>
      <c r="AV270" s="13" t="s">
        <v>91</v>
      </c>
      <c r="AW270" s="13" t="s">
        <v>5</v>
      </c>
      <c r="AX270" s="13" t="s">
        <v>89</v>
      </c>
      <c r="AY270" s="266" t="s">
        <v>144</v>
      </c>
    </row>
    <row r="271" s="2" customFormat="1" ht="21.75" customHeight="1">
      <c r="A271" s="37"/>
      <c r="B271" s="38"/>
      <c r="C271" s="282" t="s">
        <v>555</v>
      </c>
      <c r="D271" s="282" t="s">
        <v>352</v>
      </c>
      <c r="E271" s="283" t="s">
        <v>556</v>
      </c>
      <c r="F271" s="284" t="s">
        <v>557</v>
      </c>
      <c r="G271" s="285" t="s">
        <v>150</v>
      </c>
      <c r="H271" s="286">
        <v>2</v>
      </c>
      <c r="I271" s="287"/>
      <c r="J271" s="288"/>
      <c r="K271" s="289">
        <f>ROUND(P271*H271,2)</f>
        <v>0</v>
      </c>
      <c r="L271" s="284" t="s">
        <v>378</v>
      </c>
      <c r="M271" s="290"/>
      <c r="N271" s="291" t="s">
        <v>1</v>
      </c>
      <c r="O271" s="249" t="s">
        <v>44</v>
      </c>
      <c r="P271" s="250">
        <f>I271+J271</f>
        <v>0</v>
      </c>
      <c r="Q271" s="250">
        <f>ROUND(I271*H271,2)</f>
        <v>0</v>
      </c>
      <c r="R271" s="250">
        <f>ROUND(J271*H271,2)</f>
        <v>0</v>
      </c>
      <c r="S271" s="90"/>
      <c r="T271" s="251">
        <f>S271*H271</f>
        <v>0</v>
      </c>
      <c r="U271" s="251">
        <v>0.0115</v>
      </c>
      <c r="V271" s="251">
        <f>U271*H271</f>
        <v>0.023</v>
      </c>
      <c r="W271" s="251">
        <v>0</v>
      </c>
      <c r="X271" s="252">
        <f>W271*H271</f>
        <v>0</v>
      </c>
      <c r="Y271" s="37"/>
      <c r="Z271" s="37"/>
      <c r="AA271" s="37"/>
      <c r="AB271" s="37"/>
      <c r="AC271" s="37"/>
      <c r="AD271" s="37"/>
      <c r="AE271" s="37"/>
      <c r="AR271" s="253" t="s">
        <v>558</v>
      </c>
      <c r="AT271" s="253" t="s">
        <v>352</v>
      </c>
      <c r="AU271" s="253" t="s">
        <v>91</v>
      </c>
      <c r="AY271" s="16" t="s">
        <v>144</v>
      </c>
      <c r="BE271" s="254">
        <f>IF(O271="základní",K271,0)</f>
        <v>0</v>
      </c>
      <c r="BF271" s="254">
        <f>IF(O271="snížená",K271,0)</f>
        <v>0</v>
      </c>
      <c r="BG271" s="254">
        <f>IF(O271="zákl. přenesená",K271,0)</f>
        <v>0</v>
      </c>
      <c r="BH271" s="254">
        <f>IF(O271="sníž. přenesená",K271,0)</f>
        <v>0</v>
      </c>
      <c r="BI271" s="254">
        <f>IF(O271="nulová",K271,0)</f>
        <v>0</v>
      </c>
      <c r="BJ271" s="16" t="s">
        <v>89</v>
      </c>
      <c r="BK271" s="254">
        <f>ROUND(P271*H271,2)</f>
        <v>0</v>
      </c>
      <c r="BL271" s="16" t="s">
        <v>553</v>
      </c>
      <c r="BM271" s="253" t="s">
        <v>559</v>
      </c>
    </row>
    <row r="272" s="13" customFormat="1">
      <c r="A272" s="13"/>
      <c r="B272" s="255"/>
      <c r="C272" s="256"/>
      <c r="D272" s="257" t="s">
        <v>154</v>
      </c>
      <c r="E272" s="258" t="s">
        <v>1</v>
      </c>
      <c r="F272" s="259" t="s">
        <v>253</v>
      </c>
      <c r="G272" s="256"/>
      <c r="H272" s="260">
        <v>2</v>
      </c>
      <c r="I272" s="261"/>
      <c r="J272" s="261"/>
      <c r="K272" s="256"/>
      <c r="L272" s="256"/>
      <c r="M272" s="262"/>
      <c r="N272" s="263"/>
      <c r="O272" s="264"/>
      <c r="P272" s="264"/>
      <c r="Q272" s="264"/>
      <c r="R272" s="264"/>
      <c r="S272" s="264"/>
      <c r="T272" s="264"/>
      <c r="U272" s="264"/>
      <c r="V272" s="264"/>
      <c r="W272" s="264"/>
      <c r="X272" s="265"/>
      <c r="Y272" s="13"/>
      <c r="Z272" s="13"/>
      <c r="AA272" s="13"/>
      <c r="AB272" s="13"/>
      <c r="AC272" s="13"/>
      <c r="AD272" s="13"/>
      <c r="AE272" s="13"/>
      <c r="AT272" s="266" t="s">
        <v>154</v>
      </c>
      <c r="AU272" s="266" t="s">
        <v>91</v>
      </c>
      <c r="AV272" s="13" t="s">
        <v>91</v>
      </c>
      <c r="AW272" s="13" t="s">
        <v>5</v>
      </c>
      <c r="AX272" s="13" t="s">
        <v>89</v>
      </c>
      <c r="AY272" s="266" t="s">
        <v>144</v>
      </c>
    </row>
    <row r="273" s="2" customFormat="1" ht="21.75" customHeight="1">
      <c r="A273" s="37"/>
      <c r="B273" s="38"/>
      <c r="C273" s="282" t="s">
        <v>560</v>
      </c>
      <c r="D273" s="282" t="s">
        <v>352</v>
      </c>
      <c r="E273" s="283" t="s">
        <v>561</v>
      </c>
      <c r="F273" s="284" t="s">
        <v>562</v>
      </c>
      <c r="G273" s="285" t="s">
        <v>150</v>
      </c>
      <c r="H273" s="286">
        <v>2</v>
      </c>
      <c r="I273" s="287"/>
      <c r="J273" s="288"/>
      <c r="K273" s="289">
        <f>ROUND(P273*H273,2)</f>
        <v>0</v>
      </c>
      <c r="L273" s="284" t="s">
        <v>378</v>
      </c>
      <c r="M273" s="290"/>
      <c r="N273" s="291" t="s">
        <v>1</v>
      </c>
      <c r="O273" s="249" t="s">
        <v>44</v>
      </c>
      <c r="P273" s="250">
        <f>I273+J273</f>
        <v>0</v>
      </c>
      <c r="Q273" s="250">
        <f>ROUND(I273*H273,2)</f>
        <v>0</v>
      </c>
      <c r="R273" s="250">
        <f>ROUND(J273*H273,2)</f>
        <v>0</v>
      </c>
      <c r="S273" s="90"/>
      <c r="T273" s="251">
        <f>S273*H273</f>
        <v>0</v>
      </c>
      <c r="U273" s="251">
        <v>0.0060000000000000001</v>
      </c>
      <c r="V273" s="251">
        <f>U273*H273</f>
        <v>0.012</v>
      </c>
      <c r="W273" s="251">
        <v>0</v>
      </c>
      <c r="X273" s="252">
        <f>W273*H273</f>
        <v>0</v>
      </c>
      <c r="Y273" s="37"/>
      <c r="Z273" s="37"/>
      <c r="AA273" s="37"/>
      <c r="AB273" s="37"/>
      <c r="AC273" s="37"/>
      <c r="AD273" s="37"/>
      <c r="AE273" s="37"/>
      <c r="AR273" s="253" t="s">
        <v>558</v>
      </c>
      <c r="AT273" s="253" t="s">
        <v>352</v>
      </c>
      <c r="AU273" s="253" t="s">
        <v>91</v>
      </c>
      <c r="AY273" s="16" t="s">
        <v>144</v>
      </c>
      <c r="BE273" s="254">
        <f>IF(O273="základní",K273,0)</f>
        <v>0</v>
      </c>
      <c r="BF273" s="254">
        <f>IF(O273="snížená",K273,0)</f>
        <v>0</v>
      </c>
      <c r="BG273" s="254">
        <f>IF(O273="zákl. přenesená",K273,0)</f>
        <v>0</v>
      </c>
      <c r="BH273" s="254">
        <f>IF(O273="sníž. přenesená",K273,0)</f>
        <v>0</v>
      </c>
      <c r="BI273" s="254">
        <f>IF(O273="nulová",K273,0)</f>
        <v>0</v>
      </c>
      <c r="BJ273" s="16" t="s">
        <v>89</v>
      </c>
      <c r="BK273" s="254">
        <f>ROUND(P273*H273,2)</f>
        <v>0</v>
      </c>
      <c r="BL273" s="16" t="s">
        <v>553</v>
      </c>
      <c r="BM273" s="253" t="s">
        <v>563</v>
      </c>
    </row>
    <row r="274" s="13" customFormat="1">
      <c r="A274" s="13"/>
      <c r="B274" s="255"/>
      <c r="C274" s="256"/>
      <c r="D274" s="257" t="s">
        <v>154</v>
      </c>
      <c r="E274" s="258" t="s">
        <v>1</v>
      </c>
      <c r="F274" s="259" t="s">
        <v>253</v>
      </c>
      <c r="G274" s="256"/>
      <c r="H274" s="260">
        <v>2</v>
      </c>
      <c r="I274" s="261"/>
      <c r="J274" s="261"/>
      <c r="K274" s="256"/>
      <c r="L274" s="256"/>
      <c r="M274" s="262"/>
      <c r="N274" s="263"/>
      <c r="O274" s="264"/>
      <c r="P274" s="264"/>
      <c r="Q274" s="264"/>
      <c r="R274" s="264"/>
      <c r="S274" s="264"/>
      <c r="T274" s="264"/>
      <c r="U274" s="264"/>
      <c r="V274" s="264"/>
      <c r="W274" s="264"/>
      <c r="X274" s="265"/>
      <c r="Y274" s="13"/>
      <c r="Z274" s="13"/>
      <c r="AA274" s="13"/>
      <c r="AB274" s="13"/>
      <c r="AC274" s="13"/>
      <c r="AD274" s="13"/>
      <c r="AE274" s="13"/>
      <c r="AT274" s="266" t="s">
        <v>154</v>
      </c>
      <c r="AU274" s="266" t="s">
        <v>91</v>
      </c>
      <c r="AV274" s="13" t="s">
        <v>91</v>
      </c>
      <c r="AW274" s="13" t="s">
        <v>5</v>
      </c>
      <c r="AX274" s="13" t="s">
        <v>89</v>
      </c>
      <c r="AY274" s="266" t="s">
        <v>144</v>
      </c>
    </row>
    <row r="275" s="2" customFormat="1" ht="21.75" customHeight="1">
      <c r="A275" s="37"/>
      <c r="B275" s="38"/>
      <c r="C275" s="241" t="s">
        <v>564</v>
      </c>
      <c r="D275" s="241" t="s">
        <v>147</v>
      </c>
      <c r="E275" s="242" t="s">
        <v>565</v>
      </c>
      <c r="F275" s="243" t="s">
        <v>566</v>
      </c>
      <c r="G275" s="244" t="s">
        <v>150</v>
      </c>
      <c r="H275" s="245">
        <v>1</v>
      </c>
      <c r="I275" s="246"/>
      <c r="J275" s="246"/>
      <c r="K275" s="247">
        <f>ROUND(P275*H275,2)</f>
        <v>0</v>
      </c>
      <c r="L275" s="243" t="s">
        <v>378</v>
      </c>
      <c r="M275" s="43"/>
      <c r="N275" s="248" t="s">
        <v>1</v>
      </c>
      <c r="O275" s="249" t="s">
        <v>44</v>
      </c>
      <c r="P275" s="250">
        <f>I275+J275</f>
        <v>0</v>
      </c>
      <c r="Q275" s="250">
        <f>ROUND(I275*H275,2)</f>
        <v>0</v>
      </c>
      <c r="R275" s="250">
        <f>ROUND(J275*H275,2)</f>
        <v>0</v>
      </c>
      <c r="S275" s="90"/>
      <c r="T275" s="251">
        <f>S275*H275</f>
        <v>0</v>
      </c>
      <c r="U275" s="251">
        <v>0</v>
      </c>
      <c r="V275" s="251">
        <f>U275*H275</f>
        <v>0</v>
      </c>
      <c r="W275" s="251">
        <v>0.029999999999999999</v>
      </c>
      <c r="X275" s="252">
        <f>W275*H275</f>
        <v>0.029999999999999999</v>
      </c>
      <c r="Y275" s="37"/>
      <c r="Z275" s="37"/>
      <c r="AA275" s="37"/>
      <c r="AB275" s="37"/>
      <c r="AC275" s="37"/>
      <c r="AD275" s="37"/>
      <c r="AE275" s="37"/>
      <c r="AR275" s="253" t="s">
        <v>553</v>
      </c>
      <c r="AT275" s="253" t="s">
        <v>147</v>
      </c>
      <c r="AU275" s="253" t="s">
        <v>91</v>
      </c>
      <c r="AY275" s="16" t="s">
        <v>144</v>
      </c>
      <c r="BE275" s="254">
        <f>IF(O275="základní",K275,0)</f>
        <v>0</v>
      </c>
      <c r="BF275" s="254">
        <f>IF(O275="snížená",K275,0)</f>
        <v>0</v>
      </c>
      <c r="BG275" s="254">
        <f>IF(O275="zákl. přenesená",K275,0)</f>
        <v>0</v>
      </c>
      <c r="BH275" s="254">
        <f>IF(O275="sníž. přenesená",K275,0)</f>
        <v>0</v>
      </c>
      <c r="BI275" s="254">
        <f>IF(O275="nulová",K275,0)</f>
        <v>0</v>
      </c>
      <c r="BJ275" s="16" t="s">
        <v>89</v>
      </c>
      <c r="BK275" s="254">
        <f>ROUND(P275*H275,2)</f>
        <v>0</v>
      </c>
      <c r="BL275" s="16" t="s">
        <v>553</v>
      </c>
      <c r="BM275" s="253" t="s">
        <v>567</v>
      </c>
    </row>
    <row r="276" s="13" customFormat="1">
      <c r="A276" s="13"/>
      <c r="B276" s="255"/>
      <c r="C276" s="256"/>
      <c r="D276" s="257" t="s">
        <v>154</v>
      </c>
      <c r="E276" s="258" t="s">
        <v>1</v>
      </c>
      <c r="F276" s="259" t="s">
        <v>199</v>
      </c>
      <c r="G276" s="256"/>
      <c r="H276" s="260">
        <v>1</v>
      </c>
      <c r="I276" s="261"/>
      <c r="J276" s="261"/>
      <c r="K276" s="256"/>
      <c r="L276" s="256"/>
      <c r="M276" s="262"/>
      <c r="N276" s="263"/>
      <c r="O276" s="264"/>
      <c r="P276" s="264"/>
      <c r="Q276" s="264"/>
      <c r="R276" s="264"/>
      <c r="S276" s="264"/>
      <c r="T276" s="264"/>
      <c r="U276" s="264"/>
      <c r="V276" s="264"/>
      <c r="W276" s="264"/>
      <c r="X276" s="265"/>
      <c r="Y276" s="13"/>
      <c r="Z276" s="13"/>
      <c r="AA276" s="13"/>
      <c r="AB276" s="13"/>
      <c r="AC276" s="13"/>
      <c r="AD276" s="13"/>
      <c r="AE276" s="13"/>
      <c r="AT276" s="266" t="s">
        <v>154</v>
      </c>
      <c r="AU276" s="266" t="s">
        <v>91</v>
      </c>
      <c r="AV276" s="13" t="s">
        <v>91</v>
      </c>
      <c r="AW276" s="13" t="s">
        <v>5</v>
      </c>
      <c r="AX276" s="13" t="s">
        <v>89</v>
      </c>
      <c r="AY276" s="266" t="s">
        <v>144</v>
      </c>
    </row>
    <row r="277" s="2" customFormat="1" ht="21.75" customHeight="1">
      <c r="A277" s="37"/>
      <c r="B277" s="38"/>
      <c r="C277" s="241" t="s">
        <v>568</v>
      </c>
      <c r="D277" s="241" t="s">
        <v>147</v>
      </c>
      <c r="E277" s="242" t="s">
        <v>569</v>
      </c>
      <c r="F277" s="243" t="s">
        <v>570</v>
      </c>
      <c r="G277" s="244" t="s">
        <v>150</v>
      </c>
      <c r="H277" s="245">
        <v>2</v>
      </c>
      <c r="I277" s="246"/>
      <c r="J277" s="246"/>
      <c r="K277" s="247">
        <f>ROUND(P277*H277,2)</f>
        <v>0</v>
      </c>
      <c r="L277" s="243" t="s">
        <v>151</v>
      </c>
      <c r="M277" s="43"/>
      <c r="N277" s="248" t="s">
        <v>1</v>
      </c>
      <c r="O277" s="249" t="s">
        <v>44</v>
      </c>
      <c r="P277" s="250">
        <f>I277+J277</f>
        <v>0</v>
      </c>
      <c r="Q277" s="250">
        <f>ROUND(I277*H277,2)</f>
        <v>0</v>
      </c>
      <c r="R277" s="250">
        <f>ROUND(J277*H277,2)</f>
        <v>0</v>
      </c>
      <c r="S277" s="90"/>
      <c r="T277" s="251">
        <f>S277*H277</f>
        <v>0</v>
      </c>
      <c r="U277" s="251">
        <v>0</v>
      </c>
      <c r="V277" s="251">
        <f>U277*H277</f>
        <v>0</v>
      </c>
      <c r="W277" s="251">
        <v>0</v>
      </c>
      <c r="X277" s="252">
        <f>W277*H277</f>
        <v>0</v>
      </c>
      <c r="Y277" s="37"/>
      <c r="Z277" s="37"/>
      <c r="AA277" s="37"/>
      <c r="AB277" s="37"/>
      <c r="AC277" s="37"/>
      <c r="AD277" s="37"/>
      <c r="AE277" s="37"/>
      <c r="AR277" s="253" t="s">
        <v>553</v>
      </c>
      <c r="AT277" s="253" t="s">
        <v>147</v>
      </c>
      <c r="AU277" s="253" t="s">
        <v>91</v>
      </c>
      <c r="AY277" s="16" t="s">
        <v>144</v>
      </c>
      <c r="BE277" s="254">
        <f>IF(O277="základní",K277,0)</f>
        <v>0</v>
      </c>
      <c r="BF277" s="254">
        <f>IF(O277="snížená",K277,0)</f>
        <v>0</v>
      </c>
      <c r="BG277" s="254">
        <f>IF(O277="zákl. přenesená",K277,0)</f>
        <v>0</v>
      </c>
      <c r="BH277" s="254">
        <f>IF(O277="sníž. přenesená",K277,0)</f>
        <v>0</v>
      </c>
      <c r="BI277" s="254">
        <f>IF(O277="nulová",K277,0)</f>
        <v>0</v>
      </c>
      <c r="BJ277" s="16" t="s">
        <v>89</v>
      </c>
      <c r="BK277" s="254">
        <f>ROUND(P277*H277,2)</f>
        <v>0</v>
      </c>
      <c r="BL277" s="16" t="s">
        <v>553</v>
      </c>
      <c r="BM277" s="253" t="s">
        <v>571</v>
      </c>
    </row>
    <row r="278" s="13" customFormat="1">
      <c r="A278" s="13"/>
      <c r="B278" s="255"/>
      <c r="C278" s="256"/>
      <c r="D278" s="257" t="s">
        <v>154</v>
      </c>
      <c r="E278" s="258" t="s">
        <v>253</v>
      </c>
      <c r="F278" s="259" t="s">
        <v>91</v>
      </c>
      <c r="G278" s="256"/>
      <c r="H278" s="260">
        <v>2</v>
      </c>
      <c r="I278" s="261"/>
      <c r="J278" s="261"/>
      <c r="K278" s="256"/>
      <c r="L278" s="256"/>
      <c r="M278" s="262"/>
      <c r="N278" s="263"/>
      <c r="O278" s="264"/>
      <c r="P278" s="264"/>
      <c r="Q278" s="264"/>
      <c r="R278" s="264"/>
      <c r="S278" s="264"/>
      <c r="T278" s="264"/>
      <c r="U278" s="264"/>
      <c r="V278" s="264"/>
      <c r="W278" s="264"/>
      <c r="X278" s="265"/>
      <c r="Y278" s="13"/>
      <c r="Z278" s="13"/>
      <c r="AA278" s="13"/>
      <c r="AB278" s="13"/>
      <c r="AC278" s="13"/>
      <c r="AD278" s="13"/>
      <c r="AE278" s="13"/>
      <c r="AT278" s="266" t="s">
        <v>154</v>
      </c>
      <c r="AU278" s="266" t="s">
        <v>91</v>
      </c>
      <c r="AV278" s="13" t="s">
        <v>91</v>
      </c>
      <c r="AW278" s="13" t="s">
        <v>5</v>
      </c>
      <c r="AX278" s="13" t="s">
        <v>89</v>
      </c>
      <c r="AY278" s="266" t="s">
        <v>144</v>
      </c>
    </row>
    <row r="279" s="2" customFormat="1" ht="21.75" customHeight="1">
      <c r="A279" s="37"/>
      <c r="B279" s="38"/>
      <c r="C279" s="282" t="s">
        <v>553</v>
      </c>
      <c r="D279" s="282" t="s">
        <v>352</v>
      </c>
      <c r="E279" s="283" t="s">
        <v>572</v>
      </c>
      <c r="F279" s="284" t="s">
        <v>573</v>
      </c>
      <c r="G279" s="285" t="s">
        <v>150</v>
      </c>
      <c r="H279" s="286">
        <v>2</v>
      </c>
      <c r="I279" s="287"/>
      <c r="J279" s="288"/>
      <c r="K279" s="289">
        <f>ROUND(P279*H279,2)</f>
        <v>0</v>
      </c>
      <c r="L279" s="284" t="s">
        <v>378</v>
      </c>
      <c r="M279" s="290"/>
      <c r="N279" s="291" t="s">
        <v>1</v>
      </c>
      <c r="O279" s="249" t="s">
        <v>44</v>
      </c>
      <c r="P279" s="250">
        <f>I279+J279</f>
        <v>0</v>
      </c>
      <c r="Q279" s="250">
        <f>ROUND(I279*H279,2)</f>
        <v>0</v>
      </c>
      <c r="R279" s="250">
        <f>ROUND(J279*H279,2)</f>
        <v>0</v>
      </c>
      <c r="S279" s="90"/>
      <c r="T279" s="251">
        <f>S279*H279</f>
        <v>0</v>
      </c>
      <c r="U279" s="251">
        <v>0.043999999999999997</v>
      </c>
      <c r="V279" s="251">
        <f>U279*H279</f>
        <v>0.087999999999999995</v>
      </c>
      <c r="W279" s="251">
        <v>0</v>
      </c>
      <c r="X279" s="252">
        <f>W279*H279</f>
        <v>0</v>
      </c>
      <c r="Y279" s="37"/>
      <c r="Z279" s="37"/>
      <c r="AA279" s="37"/>
      <c r="AB279" s="37"/>
      <c r="AC279" s="37"/>
      <c r="AD279" s="37"/>
      <c r="AE279" s="37"/>
      <c r="AR279" s="253" t="s">
        <v>574</v>
      </c>
      <c r="AT279" s="253" t="s">
        <v>352</v>
      </c>
      <c r="AU279" s="253" t="s">
        <v>91</v>
      </c>
      <c r="AY279" s="16" t="s">
        <v>144</v>
      </c>
      <c r="BE279" s="254">
        <f>IF(O279="základní",K279,0)</f>
        <v>0</v>
      </c>
      <c r="BF279" s="254">
        <f>IF(O279="snížená",K279,0)</f>
        <v>0</v>
      </c>
      <c r="BG279" s="254">
        <f>IF(O279="zákl. přenesená",K279,0)</f>
        <v>0</v>
      </c>
      <c r="BH279" s="254">
        <f>IF(O279="sníž. přenesená",K279,0)</f>
        <v>0</v>
      </c>
      <c r="BI279" s="254">
        <f>IF(O279="nulová",K279,0)</f>
        <v>0</v>
      </c>
      <c r="BJ279" s="16" t="s">
        <v>89</v>
      </c>
      <c r="BK279" s="254">
        <f>ROUND(P279*H279,2)</f>
        <v>0</v>
      </c>
      <c r="BL279" s="16" t="s">
        <v>574</v>
      </c>
      <c r="BM279" s="253" t="s">
        <v>575</v>
      </c>
    </row>
    <row r="280" s="13" customFormat="1">
      <c r="A280" s="13"/>
      <c r="B280" s="255"/>
      <c r="C280" s="256"/>
      <c r="D280" s="257" t="s">
        <v>154</v>
      </c>
      <c r="E280" s="258" t="s">
        <v>1</v>
      </c>
      <c r="F280" s="259" t="s">
        <v>253</v>
      </c>
      <c r="G280" s="256"/>
      <c r="H280" s="260">
        <v>2</v>
      </c>
      <c r="I280" s="261"/>
      <c r="J280" s="261"/>
      <c r="K280" s="256"/>
      <c r="L280" s="256"/>
      <c r="M280" s="262"/>
      <c r="N280" s="263"/>
      <c r="O280" s="264"/>
      <c r="P280" s="264"/>
      <c r="Q280" s="264"/>
      <c r="R280" s="264"/>
      <c r="S280" s="264"/>
      <c r="T280" s="264"/>
      <c r="U280" s="264"/>
      <c r="V280" s="264"/>
      <c r="W280" s="264"/>
      <c r="X280" s="265"/>
      <c r="Y280" s="13"/>
      <c r="Z280" s="13"/>
      <c r="AA280" s="13"/>
      <c r="AB280" s="13"/>
      <c r="AC280" s="13"/>
      <c r="AD280" s="13"/>
      <c r="AE280" s="13"/>
      <c r="AT280" s="266" t="s">
        <v>154</v>
      </c>
      <c r="AU280" s="266" t="s">
        <v>91</v>
      </c>
      <c r="AV280" s="13" t="s">
        <v>91</v>
      </c>
      <c r="AW280" s="13" t="s">
        <v>5</v>
      </c>
      <c r="AX280" s="13" t="s">
        <v>89</v>
      </c>
      <c r="AY280" s="266" t="s">
        <v>144</v>
      </c>
    </row>
    <row r="281" s="2" customFormat="1" ht="21.75" customHeight="1">
      <c r="A281" s="37"/>
      <c r="B281" s="38"/>
      <c r="C281" s="241" t="s">
        <v>576</v>
      </c>
      <c r="D281" s="241" t="s">
        <v>147</v>
      </c>
      <c r="E281" s="242" t="s">
        <v>577</v>
      </c>
      <c r="F281" s="243" t="s">
        <v>578</v>
      </c>
      <c r="G281" s="244" t="s">
        <v>150</v>
      </c>
      <c r="H281" s="245">
        <v>1</v>
      </c>
      <c r="I281" s="246"/>
      <c r="J281" s="246"/>
      <c r="K281" s="247">
        <f>ROUND(P281*H281,2)</f>
        <v>0</v>
      </c>
      <c r="L281" s="243" t="s">
        <v>378</v>
      </c>
      <c r="M281" s="43"/>
      <c r="N281" s="248" t="s">
        <v>1</v>
      </c>
      <c r="O281" s="249" t="s">
        <v>44</v>
      </c>
      <c r="P281" s="250">
        <f>I281+J281</f>
        <v>0</v>
      </c>
      <c r="Q281" s="250">
        <f>ROUND(I281*H281,2)</f>
        <v>0</v>
      </c>
      <c r="R281" s="250">
        <f>ROUND(J281*H281,2)</f>
        <v>0</v>
      </c>
      <c r="S281" s="90"/>
      <c r="T281" s="251">
        <f>S281*H281</f>
        <v>0</v>
      </c>
      <c r="U281" s="251">
        <v>0.059999999999999998</v>
      </c>
      <c r="V281" s="251">
        <f>U281*H281</f>
        <v>0.059999999999999998</v>
      </c>
      <c r="W281" s="251">
        <v>0</v>
      </c>
      <c r="X281" s="252">
        <f>W281*H281</f>
        <v>0</v>
      </c>
      <c r="Y281" s="37"/>
      <c r="Z281" s="37"/>
      <c r="AA281" s="37"/>
      <c r="AB281" s="37"/>
      <c r="AC281" s="37"/>
      <c r="AD281" s="37"/>
      <c r="AE281" s="37"/>
      <c r="AR281" s="253" t="s">
        <v>553</v>
      </c>
      <c r="AT281" s="253" t="s">
        <v>147</v>
      </c>
      <c r="AU281" s="253" t="s">
        <v>91</v>
      </c>
      <c r="AY281" s="16" t="s">
        <v>144</v>
      </c>
      <c r="BE281" s="254">
        <f>IF(O281="základní",K281,0)</f>
        <v>0</v>
      </c>
      <c r="BF281" s="254">
        <f>IF(O281="snížená",K281,0)</f>
        <v>0</v>
      </c>
      <c r="BG281" s="254">
        <f>IF(O281="zákl. přenesená",K281,0)</f>
        <v>0</v>
      </c>
      <c r="BH281" s="254">
        <f>IF(O281="sníž. přenesená",K281,0)</f>
        <v>0</v>
      </c>
      <c r="BI281" s="254">
        <f>IF(O281="nulová",K281,0)</f>
        <v>0</v>
      </c>
      <c r="BJ281" s="16" t="s">
        <v>89</v>
      </c>
      <c r="BK281" s="254">
        <f>ROUND(P281*H281,2)</f>
        <v>0</v>
      </c>
      <c r="BL281" s="16" t="s">
        <v>553</v>
      </c>
      <c r="BM281" s="253" t="s">
        <v>579</v>
      </c>
    </row>
    <row r="282" s="13" customFormat="1">
      <c r="A282" s="13"/>
      <c r="B282" s="255"/>
      <c r="C282" s="256"/>
      <c r="D282" s="257" t="s">
        <v>154</v>
      </c>
      <c r="E282" s="258" t="s">
        <v>199</v>
      </c>
      <c r="F282" s="259" t="s">
        <v>89</v>
      </c>
      <c r="G282" s="256"/>
      <c r="H282" s="260">
        <v>1</v>
      </c>
      <c r="I282" s="261"/>
      <c r="J282" s="261"/>
      <c r="K282" s="256"/>
      <c r="L282" s="256"/>
      <c r="M282" s="262"/>
      <c r="N282" s="263"/>
      <c r="O282" s="264"/>
      <c r="P282" s="264"/>
      <c r="Q282" s="264"/>
      <c r="R282" s="264"/>
      <c r="S282" s="264"/>
      <c r="T282" s="264"/>
      <c r="U282" s="264"/>
      <c r="V282" s="264"/>
      <c r="W282" s="264"/>
      <c r="X282" s="265"/>
      <c r="Y282" s="13"/>
      <c r="Z282" s="13"/>
      <c r="AA282" s="13"/>
      <c r="AB282" s="13"/>
      <c r="AC282" s="13"/>
      <c r="AD282" s="13"/>
      <c r="AE282" s="13"/>
      <c r="AT282" s="266" t="s">
        <v>154</v>
      </c>
      <c r="AU282" s="266" t="s">
        <v>91</v>
      </c>
      <c r="AV282" s="13" t="s">
        <v>91</v>
      </c>
      <c r="AW282" s="13" t="s">
        <v>5</v>
      </c>
      <c r="AX282" s="13" t="s">
        <v>89</v>
      </c>
      <c r="AY282" s="266" t="s">
        <v>144</v>
      </c>
    </row>
    <row r="283" s="2" customFormat="1" ht="21.75" customHeight="1">
      <c r="A283" s="37"/>
      <c r="B283" s="38"/>
      <c r="C283" s="241" t="s">
        <v>580</v>
      </c>
      <c r="D283" s="241" t="s">
        <v>147</v>
      </c>
      <c r="E283" s="242" t="s">
        <v>581</v>
      </c>
      <c r="F283" s="243" t="s">
        <v>582</v>
      </c>
      <c r="G283" s="244" t="s">
        <v>150</v>
      </c>
      <c r="H283" s="245">
        <v>1</v>
      </c>
      <c r="I283" s="246"/>
      <c r="J283" s="246"/>
      <c r="K283" s="247">
        <f>ROUND(P283*H283,2)</f>
        <v>0</v>
      </c>
      <c r="L283" s="243" t="s">
        <v>378</v>
      </c>
      <c r="M283" s="43"/>
      <c r="N283" s="248" t="s">
        <v>1</v>
      </c>
      <c r="O283" s="249" t="s">
        <v>44</v>
      </c>
      <c r="P283" s="250">
        <f>I283+J283</f>
        <v>0</v>
      </c>
      <c r="Q283" s="250">
        <f>ROUND(I283*H283,2)</f>
        <v>0</v>
      </c>
      <c r="R283" s="250">
        <f>ROUND(J283*H283,2)</f>
        <v>0</v>
      </c>
      <c r="S283" s="90"/>
      <c r="T283" s="251">
        <f>S283*H283</f>
        <v>0</v>
      </c>
      <c r="U283" s="251">
        <v>0.035000000000000003</v>
      </c>
      <c r="V283" s="251">
        <f>U283*H283</f>
        <v>0.035000000000000003</v>
      </c>
      <c r="W283" s="251">
        <v>0</v>
      </c>
      <c r="X283" s="252">
        <f>W283*H283</f>
        <v>0</v>
      </c>
      <c r="Y283" s="37"/>
      <c r="Z283" s="37"/>
      <c r="AA283" s="37"/>
      <c r="AB283" s="37"/>
      <c r="AC283" s="37"/>
      <c r="AD283" s="37"/>
      <c r="AE283" s="37"/>
      <c r="AR283" s="253" t="s">
        <v>553</v>
      </c>
      <c r="AT283" s="253" t="s">
        <v>147</v>
      </c>
      <c r="AU283" s="253" t="s">
        <v>91</v>
      </c>
      <c r="AY283" s="16" t="s">
        <v>144</v>
      </c>
      <c r="BE283" s="254">
        <f>IF(O283="základní",K283,0)</f>
        <v>0</v>
      </c>
      <c r="BF283" s="254">
        <f>IF(O283="snížená",K283,0)</f>
        <v>0</v>
      </c>
      <c r="BG283" s="254">
        <f>IF(O283="zákl. přenesená",K283,0)</f>
        <v>0</v>
      </c>
      <c r="BH283" s="254">
        <f>IF(O283="sníž. přenesená",K283,0)</f>
        <v>0</v>
      </c>
      <c r="BI283" s="254">
        <f>IF(O283="nulová",K283,0)</f>
        <v>0</v>
      </c>
      <c r="BJ283" s="16" t="s">
        <v>89</v>
      </c>
      <c r="BK283" s="254">
        <f>ROUND(P283*H283,2)</f>
        <v>0</v>
      </c>
      <c r="BL283" s="16" t="s">
        <v>553</v>
      </c>
      <c r="BM283" s="253" t="s">
        <v>583</v>
      </c>
    </row>
    <row r="284" s="13" customFormat="1">
      <c r="A284" s="13"/>
      <c r="B284" s="255"/>
      <c r="C284" s="256"/>
      <c r="D284" s="257" t="s">
        <v>154</v>
      </c>
      <c r="E284" s="258" t="s">
        <v>1</v>
      </c>
      <c r="F284" s="259" t="s">
        <v>199</v>
      </c>
      <c r="G284" s="256"/>
      <c r="H284" s="260">
        <v>1</v>
      </c>
      <c r="I284" s="261"/>
      <c r="J284" s="261"/>
      <c r="K284" s="256"/>
      <c r="L284" s="256"/>
      <c r="M284" s="262"/>
      <c r="N284" s="263"/>
      <c r="O284" s="264"/>
      <c r="P284" s="264"/>
      <c r="Q284" s="264"/>
      <c r="R284" s="264"/>
      <c r="S284" s="264"/>
      <c r="T284" s="264"/>
      <c r="U284" s="264"/>
      <c r="V284" s="264"/>
      <c r="W284" s="264"/>
      <c r="X284" s="265"/>
      <c r="Y284" s="13"/>
      <c r="Z284" s="13"/>
      <c r="AA284" s="13"/>
      <c r="AB284" s="13"/>
      <c r="AC284" s="13"/>
      <c r="AD284" s="13"/>
      <c r="AE284" s="13"/>
      <c r="AT284" s="266" t="s">
        <v>154</v>
      </c>
      <c r="AU284" s="266" t="s">
        <v>91</v>
      </c>
      <c r="AV284" s="13" t="s">
        <v>91</v>
      </c>
      <c r="AW284" s="13" t="s">
        <v>5</v>
      </c>
      <c r="AX284" s="13" t="s">
        <v>89</v>
      </c>
      <c r="AY284" s="266" t="s">
        <v>144</v>
      </c>
    </row>
    <row r="285" s="2" customFormat="1" ht="21.75" customHeight="1">
      <c r="A285" s="37"/>
      <c r="B285" s="38"/>
      <c r="C285" s="241" t="s">
        <v>584</v>
      </c>
      <c r="D285" s="241" t="s">
        <v>147</v>
      </c>
      <c r="E285" s="242" t="s">
        <v>585</v>
      </c>
      <c r="F285" s="243" t="s">
        <v>586</v>
      </c>
      <c r="G285" s="244" t="s">
        <v>150</v>
      </c>
      <c r="H285" s="245">
        <v>1</v>
      </c>
      <c r="I285" s="246"/>
      <c r="J285" s="246"/>
      <c r="K285" s="247">
        <f>ROUND(P285*H285,2)</f>
        <v>0</v>
      </c>
      <c r="L285" s="243" t="s">
        <v>151</v>
      </c>
      <c r="M285" s="43"/>
      <c r="N285" s="248" t="s">
        <v>1</v>
      </c>
      <c r="O285" s="249" t="s">
        <v>44</v>
      </c>
      <c r="P285" s="250">
        <f>I285+J285</f>
        <v>0</v>
      </c>
      <c r="Q285" s="250">
        <f>ROUND(I285*H285,2)</f>
        <v>0</v>
      </c>
      <c r="R285" s="250">
        <f>ROUND(J285*H285,2)</f>
        <v>0</v>
      </c>
      <c r="S285" s="90"/>
      <c r="T285" s="251">
        <f>S285*H285</f>
        <v>0</v>
      </c>
      <c r="U285" s="251">
        <v>0</v>
      </c>
      <c r="V285" s="251">
        <f>U285*H285</f>
        <v>0</v>
      </c>
      <c r="W285" s="251">
        <v>0</v>
      </c>
      <c r="X285" s="252">
        <f>W285*H285</f>
        <v>0</v>
      </c>
      <c r="Y285" s="37"/>
      <c r="Z285" s="37"/>
      <c r="AA285" s="37"/>
      <c r="AB285" s="37"/>
      <c r="AC285" s="37"/>
      <c r="AD285" s="37"/>
      <c r="AE285" s="37"/>
      <c r="AR285" s="253" t="s">
        <v>553</v>
      </c>
      <c r="AT285" s="253" t="s">
        <v>147</v>
      </c>
      <c r="AU285" s="253" t="s">
        <v>91</v>
      </c>
      <c r="AY285" s="16" t="s">
        <v>144</v>
      </c>
      <c r="BE285" s="254">
        <f>IF(O285="základní",K285,0)</f>
        <v>0</v>
      </c>
      <c r="BF285" s="254">
        <f>IF(O285="snížená",K285,0)</f>
        <v>0</v>
      </c>
      <c r="BG285" s="254">
        <f>IF(O285="zákl. přenesená",K285,0)</f>
        <v>0</v>
      </c>
      <c r="BH285" s="254">
        <f>IF(O285="sníž. přenesená",K285,0)</f>
        <v>0</v>
      </c>
      <c r="BI285" s="254">
        <f>IF(O285="nulová",K285,0)</f>
        <v>0</v>
      </c>
      <c r="BJ285" s="16" t="s">
        <v>89</v>
      </c>
      <c r="BK285" s="254">
        <f>ROUND(P285*H285,2)</f>
        <v>0</v>
      </c>
      <c r="BL285" s="16" t="s">
        <v>553</v>
      </c>
      <c r="BM285" s="253" t="s">
        <v>587</v>
      </c>
    </row>
    <row r="286" s="12" customFormat="1" ht="22.8" customHeight="1">
      <c r="A286" s="12"/>
      <c r="B286" s="224"/>
      <c r="C286" s="225"/>
      <c r="D286" s="226" t="s">
        <v>80</v>
      </c>
      <c r="E286" s="239" t="s">
        <v>588</v>
      </c>
      <c r="F286" s="239" t="s">
        <v>589</v>
      </c>
      <c r="G286" s="225"/>
      <c r="H286" s="225"/>
      <c r="I286" s="228"/>
      <c r="J286" s="228"/>
      <c r="K286" s="240">
        <f>BK286</f>
        <v>0</v>
      </c>
      <c r="L286" s="225"/>
      <c r="M286" s="230"/>
      <c r="N286" s="231"/>
      <c r="O286" s="232"/>
      <c r="P286" s="232"/>
      <c r="Q286" s="233">
        <f>SUM(Q287:Q310)</f>
        <v>0</v>
      </c>
      <c r="R286" s="233">
        <f>SUM(R287:R310)</f>
        <v>0</v>
      </c>
      <c r="S286" s="232"/>
      <c r="T286" s="234">
        <f>SUM(T287:T310)</f>
        <v>0</v>
      </c>
      <c r="U286" s="232"/>
      <c r="V286" s="234">
        <f>SUM(V287:V310)</f>
        <v>1.3478988399999998</v>
      </c>
      <c r="W286" s="232"/>
      <c r="X286" s="235">
        <f>SUM(X287:X310)</f>
        <v>0</v>
      </c>
      <c r="Y286" s="12"/>
      <c r="Z286" s="12"/>
      <c r="AA286" s="12"/>
      <c r="AB286" s="12"/>
      <c r="AC286" s="12"/>
      <c r="AD286" s="12"/>
      <c r="AE286" s="12"/>
      <c r="AR286" s="236" t="s">
        <v>166</v>
      </c>
      <c r="AT286" s="237" t="s">
        <v>80</v>
      </c>
      <c r="AU286" s="237" t="s">
        <v>89</v>
      </c>
      <c r="AY286" s="236" t="s">
        <v>144</v>
      </c>
      <c r="BK286" s="238">
        <f>SUM(BK287:BK310)</f>
        <v>0</v>
      </c>
    </row>
    <row r="287" s="2" customFormat="1" ht="21.75" customHeight="1">
      <c r="A287" s="37"/>
      <c r="B287" s="38"/>
      <c r="C287" s="241" t="s">
        <v>590</v>
      </c>
      <c r="D287" s="241" t="s">
        <v>147</v>
      </c>
      <c r="E287" s="242" t="s">
        <v>591</v>
      </c>
      <c r="F287" s="243" t="s">
        <v>592</v>
      </c>
      <c r="G287" s="244" t="s">
        <v>593</v>
      </c>
      <c r="H287" s="245">
        <v>0.5</v>
      </c>
      <c r="I287" s="246"/>
      <c r="J287" s="246"/>
      <c r="K287" s="247">
        <f>ROUND(P287*H287,2)</f>
        <v>0</v>
      </c>
      <c r="L287" s="243" t="s">
        <v>151</v>
      </c>
      <c r="M287" s="43"/>
      <c r="N287" s="248" t="s">
        <v>1</v>
      </c>
      <c r="O287" s="249" t="s">
        <v>44</v>
      </c>
      <c r="P287" s="250">
        <f>I287+J287</f>
        <v>0</v>
      </c>
      <c r="Q287" s="250">
        <f>ROUND(I287*H287,2)</f>
        <v>0</v>
      </c>
      <c r="R287" s="250">
        <f>ROUND(J287*H287,2)</f>
        <v>0</v>
      </c>
      <c r="S287" s="90"/>
      <c r="T287" s="251">
        <f>S287*H287</f>
        <v>0</v>
      </c>
      <c r="U287" s="251">
        <v>0.0088000000000000005</v>
      </c>
      <c r="V287" s="251">
        <f>U287*H287</f>
        <v>0.0044000000000000003</v>
      </c>
      <c r="W287" s="251">
        <v>0</v>
      </c>
      <c r="X287" s="252">
        <f>W287*H287</f>
        <v>0</v>
      </c>
      <c r="Y287" s="37"/>
      <c r="Z287" s="37"/>
      <c r="AA287" s="37"/>
      <c r="AB287" s="37"/>
      <c r="AC287" s="37"/>
      <c r="AD287" s="37"/>
      <c r="AE287" s="37"/>
      <c r="AR287" s="253" t="s">
        <v>553</v>
      </c>
      <c r="AT287" s="253" t="s">
        <v>147</v>
      </c>
      <c r="AU287" s="253" t="s">
        <v>91</v>
      </c>
      <c r="AY287" s="16" t="s">
        <v>144</v>
      </c>
      <c r="BE287" s="254">
        <f>IF(O287="základní",K287,0)</f>
        <v>0</v>
      </c>
      <c r="BF287" s="254">
        <f>IF(O287="snížená",K287,0)</f>
        <v>0</v>
      </c>
      <c r="BG287" s="254">
        <f>IF(O287="zákl. přenesená",K287,0)</f>
        <v>0</v>
      </c>
      <c r="BH287" s="254">
        <f>IF(O287="sníž. přenesená",K287,0)</f>
        <v>0</v>
      </c>
      <c r="BI287" s="254">
        <f>IF(O287="nulová",K287,0)</f>
        <v>0</v>
      </c>
      <c r="BJ287" s="16" t="s">
        <v>89</v>
      </c>
      <c r="BK287" s="254">
        <f>ROUND(P287*H287,2)</f>
        <v>0</v>
      </c>
      <c r="BL287" s="16" t="s">
        <v>553</v>
      </c>
      <c r="BM287" s="253" t="s">
        <v>594</v>
      </c>
    </row>
    <row r="288" s="2" customFormat="1" ht="21.75" customHeight="1">
      <c r="A288" s="37"/>
      <c r="B288" s="38"/>
      <c r="C288" s="241" t="s">
        <v>595</v>
      </c>
      <c r="D288" s="241" t="s">
        <v>147</v>
      </c>
      <c r="E288" s="242" t="s">
        <v>596</v>
      </c>
      <c r="F288" s="243" t="s">
        <v>597</v>
      </c>
      <c r="G288" s="244" t="s">
        <v>150</v>
      </c>
      <c r="H288" s="245">
        <v>2</v>
      </c>
      <c r="I288" s="246"/>
      <c r="J288" s="246"/>
      <c r="K288" s="247">
        <f>ROUND(P288*H288,2)</f>
        <v>0</v>
      </c>
      <c r="L288" s="243" t="s">
        <v>151</v>
      </c>
      <c r="M288" s="43"/>
      <c r="N288" s="248" t="s">
        <v>1</v>
      </c>
      <c r="O288" s="249" t="s">
        <v>44</v>
      </c>
      <c r="P288" s="250">
        <f>I288+J288</f>
        <v>0</v>
      </c>
      <c r="Q288" s="250">
        <f>ROUND(I288*H288,2)</f>
        <v>0</v>
      </c>
      <c r="R288" s="250">
        <f>ROUND(J288*H288,2)</f>
        <v>0</v>
      </c>
      <c r="S288" s="90"/>
      <c r="T288" s="251">
        <f>S288*H288</f>
        <v>0</v>
      </c>
      <c r="U288" s="251">
        <v>0</v>
      </c>
      <c r="V288" s="251">
        <f>U288*H288</f>
        <v>0</v>
      </c>
      <c r="W288" s="251">
        <v>0</v>
      </c>
      <c r="X288" s="252">
        <f>W288*H288</f>
        <v>0</v>
      </c>
      <c r="Y288" s="37"/>
      <c r="Z288" s="37"/>
      <c r="AA288" s="37"/>
      <c r="AB288" s="37"/>
      <c r="AC288" s="37"/>
      <c r="AD288" s="37"/>
      <c r="AE288" s="37"/>
      <c r="AR288" s="253" t="s">
        <v>553</v>
      </c>
      <c r="AT288" s="253" t="s">
        <v>147</v>
      </c>
      <c r="AU288" s="253" t="s">
        <v>91</v>
      </c>
      <c r="AY288" s="16" t="s">
        <v>144</v>
      </c>
      <c r="BE288" s="254">
        <f>IF(O288="základní",K288,0)</f>
        <v>0</v>
      </c>
      <c r="BF288" s="254">
        <f>IF(O288="snížená",K288,0)</f>
        <v>0</v>
      </c>
      <c r="BG288" s="254">
        <f>IF(O288="zákl. přenesená",K288,0)</f>
        <v>0</v>
      </c>
      <c r="BH288" s="254">
        <f>IF(O288="sníž. přenesená",K288,0)</f>
        <v>0</v>
      </c>
      <c r="BI288" s="254">
        <f>IF(O288="nulová",K288,0)</f>
        <v>0</v>
      </c>
      <c r="BJ288" s="16" t="s">
        <v>89</v>
      </c>
      <c r="BK288" s="254">
        <f>ROUND(P288*H288,2)</f>
        <v>0</v>
      </c>
      <c r="BL288" s="16" t="s">
        <v>553</v>
      </c>
      <c r="BM288" s="253" t="s">
        <v>598</v>
      </c>
    </row>
    <row r="289" s="13" customFormat="1">
      <c r="A289" s="13"/>
      <c r="B289" s="255"/>
      <c r="C289" s="256"/>
      <c r="D289" s="257" t="s">
        <v>154</v>
      </c>
      <c r="E289" s="258" t="s">
        <v>1</v>
      </c>
      <c r="F289" s="259" t="s">
        <v>253</v>
      </c>
      <c r="G289" s="256"/>
      <c r="H289" s="260">
        <v>2</v>
      </c>
      <c r="I289" s="261"/>
      <c r="J289" s="261"/>
      <c r="K289" s="256"/>
      <c r="L289" s="256"/>
      <c r="M289" s="262"/>
      <c r="N289" s="263"/>
      <c r="O289" s="264"/>
      <c r="P289" s="264"/>
      <c r="Q289" s="264"/>
      <c r="R289" s="264"/>
      <c r="S289" s="264"/>
      <c r="T289" s="264"/>
      <c r="U289" s="264"/>
      <c r="V289" s="264"/>
      <c r="W289" s="264"/>
      <c r="X289" s="265"/>
      <c r="Y289" s="13"/>
      <c r="Z289" s="13"/>
      <c r="AA289" s="13"/>
      <c r="AB289" s="13"/>
      <c r="AC289" s="13"/>
      <c r="AD289" s="13"/>
      <c r="AE289" s="13"/>
      <c r="AT289" s="266" t="s">
        <v>154</v>
      </c>
      <c r="AU289" s="266" t="s">
        <v>91</v>
      </c>
      <c r="AV289" s="13" t="s">
        <v>91</v>
      </c>
      <c r="AW289" s="13" t="s">
        <v>5</v>
      </c>
      <c r="AX289" s="13" t="s">
        <v>89</v>
      </c>
      <c r="AY289" s="266" t="s">
        <v>144</v>
      </c>
    </row>
    <row r="290" s="2" customFormat="1" ht="21.75" customHeight="1">
      <c r="A290" s="37"/>
      <c r="B290" s="38"/>
      <c r="C290" s="241" t="s">
        <v>599</v>
      </c>
      <c r="D290" s="241" t="s">
        <v>147</v>
      </c>
      <c r="E290" s="242" t="s">
        <v>600</v>
      </c>
      <c r="F290" s="243" t="s">
        <v>601</v>
      </c>
      <c r="G290" s="244" t="s">
        <v>302</v>
      </c>
      <c r="H290" s="245">
        <v>0.57599999999999996</v>
      </c>
      <c r="I290" s="246"/>
      <c r="J290" s="246"/>
      <c r="K290" s="247">
        <f>ROUND(P290*H290,2)</f>
        <v>0</v>
      </c>
      <c r="L290" s="243" t="s">
        <v>151</v>
      </c>
      <c r="M290" s="43"/>
      <c r="N290" s="248" t="s">
        <v>1</v>
      </c>
      <c r="O290" s="249" t="s">
        <v>44</v>
      </c>
      <c r="P290" s="250">
        <f>I290+J290</f>
        <v>0</v>
      </c>
      <c r="Q290" s="250">
        <f>ROUND(I290*H290,2)</f>
        <v>0</v>
      </c>
      <c r="R290" s="250">
        <f>ROUND(J290*H290,2)</f>
        <v>0</v>
      </c>
      <c r="S290" s="90"/>
      <c r="T290" s="251">
        <f>S290*H290</f>
        <v>0</v>
      </c>
      <c r="U290" s="251">
        <v>2.2563399999999998</v>
      </c>
      <c r="V290" s="251">
        <f>U290*H290</f>
        <v>1.2996518399999999</v>
      </c>
      <c r="W290" s="251">
        <v>0</v>
      </c>
      <c r="X290" s="252">
        <f>W290*H290</f>
        <v>0</v>
      </c>
      <c r="Y290" s="37"/>
      <c r="Z290" s="37"/>
      <c r="AA290" s="37"/>
      <c r="AB290" s="37"/>
      <c r="AC290" s="37"/>
      <c r="AD290" s="37"/>
      <c r="AE290" s="37"/>
      <c r="AR290" s="253" t="s">
        <v>553</v>
      </c>
      <c r="AT290" s="253" t="s">
        <v>147</v>
      </c>
      <c r="AU290" s="253" t="s">
        <v>91</v>
      </c>
      <c r="AY290" s="16" t="s">
        <v>144</v>
      </c>
      <c r="BE290" s="254">
        <f>IF(O290="základní",K290,0)</f>
        <v>0</v>
      </c>
      <c r="BF290" s="254">
        <f>IF(O290="snížená",K290,0)</f>
        <v>0</v>
      </c>
      <c r="BG290" s="254">
        <f>IF(O290="zákl. přenesená",K290,0)</f>
        <v>0</v>
      </c>
      <c r="BH290" s="254">
        <f>IF(O290="sníž. přenesená",K290,0)</f>
        <v>0</v>
      </c>
      <c r="BI290" s="254">
        <f>IF(O290="nulová",K290,0)</f>
        <v>0</v>
      </c>
      <c r="BJ290" s="16" t="s">
        <v>89</v>
      </c>
      <c r="BK290" s="254">
        <f>ROUND(P290*H290,2)</f>
        <v>0</v>
      </c>
      <c r="BL290" s="16" t="s">
        <v>553</v>
      </c>
      <c r="BM290" s="253" t="s">
        <v>602</v>
      </c>
    </row>
    <row r="291" s="13" customFormat="1">
      <c r="A291" s="13"/>
      <c r="B291" s="255"/>
      <c r="C291" s="256"/>
      <c r="D291" s="257" t="s">
        <v>154</v>
      </c>
      <c r="E291" s="258" t="s">
        <v>603</v>
      </c>
      <c r="F291" s="259" t="s">
        <v>604</v>
      </c>
      <c r="G291" s="256"/>
      <c r="H291" s="260">
        <v>0.57599999999999996</v>
      </c>
      <c r="I291" s="261"/>
      <c r="J291" s="261"/>
      <c r="K291" s="256"/>
      <c r="L291" s="256"/>
      <c r="M291" s="262"/>
      <c r="N291" s="263"/>
      <c r="O291" s="264"/>
      <c r="P291" s="264"/>
      <c r="Q291" s="264"/>
      <c r="R291" s="264"/>
      <c r="S291" s="264"/>
      <c r="T291" s="264"/>
      <c r="U291" s="264"/>
      <c r="V291" s="264"/>
      <c r="W291" s="264"/>
      <c r="X291" s="265"/>
      <c r="Y291" s="13"/>
      <c r="Z291" s="13"/>
      <c r="AA291" s="13"/>
      <c r="AB291" s="13"/>
      <c r="AC291" s="13"/>
      <c r="AD291" s="13"/>
      <c r="AE291" s="13"/>
      <c r="AT291" s="266" t="s">
        <v>154</v>
      </c>
      <c r="AU291" s="266" t="s">
        <v>91</v>
      </c>
      <c r="AV291" s="13" t="s">
        <v>91</v>
      </c>
      <c r="AW291" s="13" t="s">
        <v>5</v>
      </c>
      <c r="AX291" s="13" t="s">
        <v>89</v>
      </c>
      <c r="AY291" s="266" t="s">
        <v>144</v>
      </c>
    </row>
    <row r="292" s="2" customFormat="1" ht="21.75" customHeight="1">
      <c r="A292" s="37"/>
      <c r="B292" s="38"/>
      <c r="C292" s="241" t="s">
        <v>605</v>
      </c>
      <c r="D292" s="241" t="s">
        <v>147</v>
      </c>
      <c r="E292" s="242" t="s">
        <v>606</v>
      </c>
      <c r="F292" s="243" t="s">
        <v>607</v>
      </c>
      <c r="G292" s="244" t="s">
        <v>297</v>
      </c>
      <c r="H292" s="245">
        <v>12</v>
      </c>
      <c r="I292" s="246"/>
      <c r="J292" s="246"/>
      <c r="K292" s="247">
        <f>ROUND(P292*H292,2)</f>
        <v>0</v>
      </c>
      <c r="L292" s="243" t="s">
        <v>151</v>
      </c>
      <c r="M292" s="43"/>
      <c r="N292" s="248" t="s">
        <v>1</v>
      </c>
      <c r="O292" s="249" t="s">
        <v>44</v>
      </c>
      <c r="P292" s="250">
        <f>I292+J292</f>
        <v>0</v>
      </c>
      <c r="Q292" s="250">
        <f>ROUND(I292*H292,2)</f>
        <v>0</v>
      </c>
      <c r="R292" s="250">
        <f>ROUND(J292*H292,2)</f>
        <v>0</v>
      </c>
      <c r="S292" s="90"/>
      <c r="T292" s="251">
        <f>S292*H292</f>
        <v>0</v>
      </c>
      <c r="U292" s="251">
        <v>0</v>
      </c>
      <c r="V292" s="251">
        <f>U292*H292</f>
        <v>0</v>
      </c>
      <c r="W292" s="251">
        <v>0</v>
      </c>
      <c r="X292" s="252">
        <f>W292*H292</f>
        <v>0</v>
      </c>
      <c r="Y292" s="37"/>
      <c r="Z292" s="37"/>
      <c r="AA292" s="37"/>
      <c r="AB292" s="37"/>
      <c r="AC292" s="37"/>
      <c r="AD292" s="37"/>
      <c r="AE292" s="37"/>
      <c r="AR292" s="253" t="s">
        <v>553</v>
      </c>
      <c r="AT292" s="253" t="s">
        <v>147</v>
      </c>
      <c r="AU292" s="253" t="s">
        <v>91</v>
      </c>
      <c r="AY292" s="16" t="s">
        <v>144</v>
      </c>
      <c r="BE292" s="254">
        <f>IF(O292="základní",K292,0)</f>
        <v>0</v>
      </c>
      <c r="BF292" s="254">
        <f>IF(O292="snížená",K292,0)</f>
        <v>0</v>
      </c>
      <c r="BG292" s="254">
        <f>IF(O292="zákl. přenesená",K292,0)</f>
        <v>0</v>
      </c>
      <c r="BH292" s="254">
        <f>IF(O292="sníž. přenesená",K292,0)</f>
        <v>0</v>
      </c>
      <c r="BI292" s="254">
        <f>IF(O292="nulová",K292,0)</f>
        <v>0</v>
      </c>
      <c r="BJ292" s="16" t="s">
        <v>89</v>
      </c>
      <c r="BK292" s="254">
        <f>ROUND(P292*H292,2)</f>
        <v>0</v>
      </c>
      <c r="BL292" s="16" t="s">
        <v>553</v>
      </c>
      <c r="BM292" s="253" t="s">
        <v>608</v>
      </c>
    </row>
    <row r="293" s="13" customFormat="1">
      <c r="A293" s="13"/>
      <c r="B293" s="255"/>
      <c r="C293" s="256"/>
      <c r="D293" s="257" t="s">
        <v>154</v>
      </c>
      <c r="E293" s="258" t="s">
        <v>239</v>
      </c>
      <c r="F293" s="259" t="s">
        <v>198</v>
      </c>
      <c r="G293" s="256"/>
      <c r="H293" s="260">
        <v>12</v>
      </c>
      <c r="I293" s="261"/>
      <c r="J293" s="261"/>
      <c r="K293" s="256"/>
      <c r="L293" s="256"/>
      <c r="M293" s="262"/>
      <c r="N293" s="263"/>
      <c r="O293" s="264"/>
      <c r="P293" s="264"/>
      <c r="Q293" s="264"/>
      <c r="R293" s="264"/>
      <c r="S293" s="264"/>
      <c r="T293" s="264"/>
      <c r="U293" s="264"/>
      <c r="V293" s="264"/>
      <c r="W293" s="264"/>
      <c r="X293" s="265"/>
      <c r="Y293" s="13"/>
      <c r="Z293" s="13"/>
      <c r="AA293" s="13"/>
      <c r="AB293" s="13"/>
      <c r="AC293" s="13"/>
      <c r="AD293" s="13"/>
      <c r="AE293" s="13"/>
      <c r="AT293" s="266" t="s">
        <v>154</v>
      </c>
      <c r="AU293" s="266" t="s">
        <v>91</v>
      </c>
      <c r="AV293" s="13" t="s">
        <v>91</v>
      </c>
      <c r="AW293" s="13" t="s">
        <v>5</v>
      </c>
      <c r="AX293" s="13" t="s">
        <v>89</v>
      </c>
      <c r="AY293" s="266" t="s">
        <v>144</v>
      </c>
    </row>
    <row r="294" s="2" customFormat="1" ht="21.75" customHeight="1">
      <c r="A294" s="37"/>
      <c r="B294" s="38"/>
      <c r="C294" s="241" t="s">
        <v>609</v>
      </c>
      <c r="D294" s="241" t="s">
        <v>147</v>
      </c>
      <c r="E294" s="242" t="s">
        <v>610</v>
      </c>
      <c r="F294" s="243" t="s">
        <v>611</v>
      </c>
      <c r="G294" s="244" t="s">
        <v>297</v>
      </c>
      <c r="H294" s="245">
        <v>10</v>
      </c>
      <c r="I294" s="246"/>
      <c r="J294" s="246"/>
      <c r="K294" s="247">
        <f>ROUND(P294*H294,2)</f>
        <v>0</v>
      </c>
      <c r="L294" s="243" t="s">
        <v>151</v>
      </c>
      <c r="M294" s="43"/>
      <c r="N294" s="248" t="s">
        <v>1</v>
      </c>
      <c r="O294" s="249" t="s">
        <v>44</v>
      </c>
      <c r="P294" s="250">
        <f>I294+J294</f>
        <v>0</v>
      </c>
      <c r="Q294" s="250">
        <f>ROUND(I294*H294,2)</f>
        <v>0</v>
      </c>
      <c r="R294" s="250">
        <f>ROUND(J294*H294,2)</f>
        <v>0</v>
      </c>
      <c r="S294" s="90"/>
      <c r="T294" s="251">
        <f>S294*H294</f>
        <v>0</v>
      </c>
      <c r="U294" s="251">
        <v>0</v>
      </c>
      <c r="V294" s="251">
        <f>U294*H294</f>
        <v>0</v>
      </c>
      <c r="W294" s="251">
        <v>0</v>
      </c>
      <c r="X294" s="252">
        <f>W294*H294</f>
        <v>0</v>
      </c>
      <c r="Y294" s="37"/>
      <c r="Z294" s="37"/>
      <c r="AA294" s="37"/>
      <c r="AB294" s="37"/>
      <c r="AC294" s="37"/>
      <c r="AD294" s="37"/>
      <c r="AE294" s="37"/>
      <c r="AR294" s="253" t="s">
        <v>553</v>
      </c>
      <c r="AT294" s="253" t="s">
        <v>147</v>
      </c>
      <c r="AU294" s="253" t="s">
        <v>91</v>
      </c>
      <c r="AY294" s="16" t="s">
        <v>144</v>
      </c>
      <c r="BE294" s="254">
        <f>IF(O294="základní",K294,0)</f>
        <v>0</v>
      </c>
      <c r="BF294" s="254">
        <f>IF(O294="snížená",K294,0)</f>
        <v>0</v>
      </c>
      <c r="BG294" s="254">
        <f>IF(O294="zákl. přenesená",K294,0)</f>
        <v>0</v>
      </c>
      <c r="BH294" s="254">
        <f>IF(O294="sníž. přenesená",K294,0)</f>
        <v>0</v>
      </c>
      <c r="BI294" s="254">
        <f>IF(O294="nulová",K294,0)</f>
        <v>0</v>
      </c>
      <c r="BJ294" s="16" t="s">
        <v>89</v>
      </c>
      <c r="BK294" s="254">
        <f>ROUND(P294*H294,2)</f>
        <v>0</v>
      </c>
      <c r="BL294" s="16" t="s">
        <v>553</v>
      </c>
      <c r="BM294" s="253" t="s">
        <v>612</v>
      </c>
    </row>
    <row r="295" s="13" customFormat="1">
      <c r="A295" s="13"/>
      <c r="B295" s="255"/>
      <c r="C295" s="256"/>
      <c r="D295" s="257" t="s">
        <v>154</v>
      </c>
      <c r="E295" s="258" t="s">
        <v>240</v>
      </c>
      <c r="F295" s="259" t="s">
        <v>613</v>
      </c>
      <c r="G295" s="256"/>
      <c r="H295" s="260">
        <v>10</v>
      </c>
      <c r="I295" s="261"/>
      <c r="J295" s="261"/>
      <c r="K295" s="256"/>
      <c r="L295" s="256"/>
      <c r="M295" s="262"/>
      <c r="N295" s="263"/>
      <c r="O295" s="264"/>
      <c r="P295" s="264"/>
      <c r="Q295" s="264"/>
      <c r="R295" s="264"/>
      <c r="S295" s="264"/>
      <c r="T295" s="264"/>
      <c r="U295" s="264"/>
      <c r="V295" s="264"/>
      <c r="W295" s="264"/>
      <c r="X295" s="265"/>
      <c r="Y295" s="13"/>
      <c r="Z295" s="13"/>
      <c r="AA295" s="13"/>
      <c r="AB295" s="13"/>
      <c r="AC295" s="13"/>
      <c r="AD295" s="13"/>
      <c r="AE295" s="13"/>
      <c r="AT295" s="266" t="s">
        <v>154</v>
      </c>
      <c r="AU295" s="266" t="s">
        <v>91</v>
      </c>
      <c r="AV295" s="13" t="s">
        <v>91</v>
      </c>
      <c r="AW295" s="13" t="s">
        <v>5</v>
      </c>
      <c r="AX295" s="13" t="s">
        <v>89</v>
      </c>
      <c r="AY295" s="266" t="s">
        <v>144</v>
      </c>
    </row>
    <row r="296" s="2" customFormat="1" ht="21.75" customHeight="1">
      <c r="A296" s="37"/>
      <c r="B296" s="38"/>
      <c r="C296" s="241" t="s">
        <v>614</v>
      </c>
      <c r="D296" s="241" t="s">
        <v>147</v>
      </c>
      <c r="E296" s="242" t="s">
        <v>615</v>
      </c>
      <c r="F296" s="243" t="s">
        <v>616</v>
      </c>
      <c r="G296" s="244" t="s">
        <v>297</v>
      </c>
      <c r="H296" s="245">
        <v>12</v>
      </c>
      <c r="I296" s="246"/>
      <c r="J296" s="246"/>
      <c r="K296" s="247">
        <f>ROUND(P296*H296,2)</f>
        <v>0</v>
      </c>
      <c r="L296" s="243" t="s">
        <v>151</v>
      </c>
      <c r="M296" s="43"/>
      <c r="N296" s="248" t="s">
        <v>1</v>
      </c>
      <c r="O296" s="249" t="s">
        <v>44</v>
      </c>
      <c r="P296" s="250">
        <f>I296+J296</f>
        <v>0</v>
      </c>
      <c r="Q296" s="250">
        <f>ROUND(I296*H296,2)</f>
        <v>0</v>
      </c>
      <c r="R296" s="250">
        <f>ROUND(J296*H296,2)</f>
        <v>0</v>
      </c>
      <c r="S296" s="90"/>
      <c r="T296" s="251">
        <f>S296*H296</f>
        <v>0</v>
      </c>
      <c r="U296" s="251">
        <v>9.0000000000000006E-05</v>
      </c>
      <c r="V296" s="251">
        <f>U296*H296</f>
        <v>0.00108</v>
      </c>
      <c r="W296" s="251">
        <v>0</v>
      </c>
      <c r="X296" s="252">
        <f>W296*H296</f>
        <v>0</v>
      </c>
      <c r="Y296" s="37"/>
      <c r="Z296" s="37"/>
      <c r="AA296" s="37"/>
      <c r="AB296" s="37"/>
      <c r="AC296" s="37"/>
      <c r="AD296" s="37"/>
      <c r="AE296" s="37"/>
      <c r="AR296" s="253" t="s">
        <v>553</v>
      </c>
      <c r="AT296" s="253" t="s">
        <v>147</v>
      </c>
      <c r="AU296" s="253" t="s">
        <v>91</v>
      </c>
      <c r="AY296" s="16" t="s">
        <v>144</v>
      </c>
      <c r="BE296" s="254">
        <f>IF(O296="základní",K296,0)</f>
        <v>0</v>
      </c>
      <c r="BF296" s="254">
        <f>IF(O296="snížená",K296,0)</f>
        <v>0</v>
      </c>
      <c r="BG296" s="254">
        <f>IF(O296="zákl. přenesená",K296,0)</f>
        <v>0</v>
      </c>
      <c r="BH296" s="254">
        <f>IF(O296="sníž. přenesená",K296,0)</f>
        <v>0</v>
      </c>
      <c r="BI296" s="254">
        <f>IF(O296="nulová",K296,0)</f>
        <v>0</v>
      </c>
      <c r="BJ296" s="16" t="s">
        <v>89</v>
      </c>
      <c r="BK296" s="254">
        <f>ROUND(P296*H296,2)</f>
        <v>0</v>
      </c>
      <c r="BL296" s="16" t="s">
        <v>553</v>
      </c>
      <c r="BM296" s="253" t="s">
        <v>617</v>
      </c>
    </row>
    <row r="297" s="2" customFormat="1" ht="21.75" customHeight="1">
      <c r="A297" s="37"/>
      <c r="B297" s="38"/>
      <c r="C297" s="241" t="s">
        <v>618</v>
      </c>
      <c r="D297" s="241" t="s">
        <v>147</v>
      </c>
      <c r="E297" s="242" t="s">
        <v>619</v>
      </c>
      <c r="F297" s="243" t="s">
        <v>620</v>
      </c>
      <c r="G297" s="244" t="s">
        <v>297</v>
      </c>
      <c r="H297" s="245">
        <v>34</v>
      </c>
      <c r="I297" s="246"/>
      <c r="J297" s="246"/>
      <c r="K297" s="247">
        <f>ROUND(P297*H297,2)</f>
        <v>0</v>
      </c>
      <c r="L297" s="243" t="s">
        <v>151</v>
      </c>
      <c r="M297" s="43"/>
      <c r="N297" s="248" t="s">
        <v>1</v>
      </c>
      <c r="O297" s="249" t="s">
        <v>44</v>
      </c>
      <c r="P297" s="250">
        <f>I297+J297</f>
        <v>0</v>
      </c>
      <c r="Q297" s="250">
        <f>ROUND(I297*H297,2)</f>
        <v>0</v>
      </c>
      <c r="R297" s="250">
        <f>ROUND(J297*H297,2)</f>
        <v>0</v>
      </c>
      <c r="S297" s="90"/>
      <c r="T297" s="251">
        <f>S297*H297</f>
        <v>0</v>
      </c>
      <c r="U297" s="251">
        <v>0</v>
      </c>
      <c r="V297" s="251">
        <f>U297*H297</f>
        <v>0</v>
      </c>
      <c r="W297" s="251">
        <v>0</v>
      </c>
      <c r="X297" s="252">
        <f>W297*H297</f>
        <v>0</v>
      </c>
      <c r="Y297" s="37"/>
      <c r="Z297" s="37"/>
      <c r="AA297" s="37"/>
      <c r="AB297" s="37"/>
      <c r="AC297" s="37"/>
      <c r="AD297" s="37"/>
      <c r="AE297" s="37"/>
      <c r="AR297" s="253" t="s">
        <v>553</v>
      </c>
      <c r="AT297" s="253" t="s">
        <v>147</v>
      </c>
      <c r="AU297" s="253" t="s">
        <v>91</v>
      </c>
      <c r="AY297" s="16" t="s">
        <v>144</v>
      </c>
      <c r="BE297" s="254">
        <f>IF(O297="základní",K297,0)</f>
        <v>0</v>
      </c>
      <c r="BF297" s="254">
        <f>IF(O297="snížená",K297,0)</f>
        <v>0</v>
      </c>
      <c r="BG297" s="254">
        <f>IF(O297="zákl. přenesená",K297,0)</f>
        <v>0</v>
      </c>
      <c r="BH297" s="254">
        <f>IF(O297="sníž. přenesená",K297,0)</f>
        <v>0</v>
      </c>
      <c r="BI297" s="254">
        <f>IF(O297="nulová",K297,0)</f>
        <v>0</v>
      </c>
      <c r="BJ297" s="16" t="s">
        <v>89</v>
      </c>
      <c r="BK297" s="254">
        <f>ROUND(P297*H297,2)</f>
        <v>0</v>
      </c>
      <c r="BL297" s="16" t="s">
        <v>553</v>
      </c>
      <c r="BM297" s="253" t="s">
        <v>621</v>
      </c>
    </row>
    <row r="298" s="13" customFormat="1">
      <c r="A298" s="13"/>
      <c r="B298" s="255"/>
      <c r="C298" s="256"/>
      <c r="D298" s="257" t="s">
        <v>154</v>
      </c>
      <c r="E298" s="258" t="s">
        <v>217</v>
      </c>
      <c r="F298" s="259" t="s">
        <v>218</v>
      </c>
      <c r="G298" s="256"/>
      <c r="H298" s="260">
        <v>34</v>
      </c>
      <c r="I298" s="261"/>
      <c r="J298" s="261"/>
      <c r="K298" s="256"/>
      <c r="L298" s="256"/>
      <c r="M298" s="262"/>
      <c r="N298" s="263"/>
      <c r="O298" s="264"/>
      <c r="P298" s="264"/>
      <c r="Q298" s="264"/>
      <c r="R298" s="264"/>
      <c r="S298" s="264"/>
      <c r="T298" s="264"/>
      <c r="U298" s="264"/>
      <c r="V298" s="264"/>
      <c r="W298" s="264"/>
      <c r="X298" s="265"/>
      <c r="Y298" s="13"/>
      <c r="Z298" s="13"/>
      <c r="AA298" s="13"/>
      <c r="AB298" s="13"/>
      <c r="AC298" s="13"/>
      <c r="AD298" s="13"/>
      <c r="AE298" s="13"/>
      <c r="AT298" s="266" t="s">
        <v>154</v>
      </c>
      <c r="AU298" s="266" t="s">
        <v>91</v>
      </c>
      <c r="AV298" s="13" t="s">
        <v>91</v>
      </c>
      <c r="AW298" s="13" t="s">
        <v>5</v>
      </c>
      <c r="AX298" s="13" t="s">
        <v>89</v>
      </c>
      <c r="AY298" s="266" t="s">
        <v>144</v>
      </c>
    </row>
    <row r="299" s="2" customFormat="1" ht="21.75" customHeight="1">
      <c r="A299" s="37"/>
      <c r="B299" s="38"/>
      <c r="C299" s="282" t="s">
        <v>622</v>
      </c>
      <c r="D299" s="282" t="s">
        <v>352</v>
      </c>
      <c r="E299" s="283" t="s">
        <v>623</v>
      </c>
      <c r="F299" s="284" t="s">
        <v>624</v>
      </c>
      <c r="G299" s="285" t="s">
        <v>297</v>
      </c>
      <c r="H299" s="286">
        <v>34</v>
      </c>
      <c r="I299" s="287"/>
      <c r="J299" s="288"/>
      <c r="K299" s="289">
        <f>ROUND(P299*H299,2)</f>
        <v>0</v>
      </c>
      <c r="L299" s="284" t="s">
        <v>151</v>
      </c>
      <c r="M299" s="290"/>
      <c r="N299" s="291" t="s">
        <v>1</v>
      </c>
      <c r="O299" s="249" t="s">
        <v>44</v>
      </c>
      <c r="P299" s="250">
        <f>I299+J299</f>
        <v>0</v>
      </c>
      <c r="Q299" s="250">
        <f>ROUND(I299*H299,2)</f>
        <v>0</v>
      </c>
      <c r="R299" s="250">
        <f>ROUND(J299*H299,2)</f>
        <v>0</v>
      </c>
      <c r="S299" s="90"/>
      <c r="T299" s="251">
        <f>S299*H299</f>
        <v>0</v>
      </c>
      <c r="U299" s="251">
        <v>0.00019000000000000001</v>
      </c>
      <c r="V299" s="251">
        <f>U299*H299</f>
        <v>0.0064600000000000005</v>
      </c>
      <c r="W299" s="251">
        <v>0</v>
      </c>
      <c r="X299" s="252">
        <f>W299*H299</f>
        <v>0</v>
      </c>
      <c r="Y299" s="37"/>
      <c r="Z299" s="37"/>
      <c r="AA299" s="37"/>
      <c r="AB299" s="37"/>
      <c r="AC299" s="37"/>
      <c r="AD299" s="37"/>
      <c r="AE299" s="37"/>
      <c r="AR299" s="253" t="s">
        <v>574</v>
      </c>
      <c r="AT299" s="253" t="s">
        <v>352</v>
      </c>
      <c r="AU299" s="253" t="s">
        <v>91</v>
      </c>
      <c r="AY299" s="16" t="s">
        <v>144</v>
      </c>
      <c r="BE299" s="254">
        <f>IF(O299="základní",K299,0)</f>
        <v>0</v>
      </c>
      <c r="BF299" s="254">
        <f>IF(O299="snížená",K299,0)</f>
        <v>0</v>
      </c>
      <c r="BG299" s="254">
        <f>IF(O299="zákl. přenesená",K299,0)</f>
        <v>0</v>
      </c>
      <c r="BH299" s="254">
        <f>IF(O299="sníž. přenesená",K299,0)</f>
        <v>0</v>
      </c>
      <c r="BI299" s="254">
        <f>IF(O299="nulová",K299,0)</f>
        <v>0</v>
      </c>
      <c r="BJ299" s="16" t="s">
        <v>89</v>
      </c>
      <c r="BK299" s="254">
        <f>ROUND(P299*H299,2)</f>
        <v>0</v>
      </c>
      <c r="BL299" s="16" t="s">
        <v>574</v>
      </c>
      <c r="BM299" s="253" t="s">
        <v>625</v>
      </c>
    </row>
    <row r="300" s="13" customFormat="1">
      <c r="A300" s="13"/>
      <c r="B300" s="255"/>
      <c r="C300" s="256"/>
      <c r="D300" s="257" t="s">
        <v>154</v>
      </c>
      <c r="E300" s="258" t="s">
        <v>1</v>
      </c>
      <c r="F300" s="259" t="s">
        <v>217</v>
      </c>
      <c r="G300" s="256"/>
      <c r="H300" s="260">
        <v>34</v>
      </c>
      <c r="I300" s="261"/>
      <c r="J300" s="261"/>
      <c r="K300" s="256"/>
      <c r="L300" s="256"/>
      <c r="M300" s="262"/>
      <c r="N300" s="263"/>
      <c r="O300" s="264"/>
      <c r="P300" s="264"/>
      <c r="Q300" s="264"/>
      <c r="R300" s="264"/>
      <c r="S300" s="264"/>
      <c r="T300" s="264"/>
      <c r="U300" s="264"/>
      <c r="V300" s="264"/>
      <c r="W300" s="264"/>
      <c r="X300" s="265"/>
      <c r="Y300" s="13"/>
      <c r="Z300" s="13"/>
      <c r="AA300" s="13"/>
      <c r="AB300" s="13"/>
      <c r="AC300" s="13"/>
      <c r="AD300" s="13"/>
      <c r="AE300" s="13"/>
      <c r="AT300" s="266" t="s">
        <v>154</v>
      </c>
      <c r="AU300" s="266" t="s">
        <v>91</v>
      </c>
      <c r="AV300" s="13" t="s">
        <v>91</v>
      </c>
      <c r="AW300" s="13" t="s">
        <v>5</v>
      </c>
      <c r="AX300" s="13" t="s">
        <v>89</v>
      </c>
      <c r="AY300" s="266" t="s">
        <v>144</v>
      </c>
    </row>
    <row r="301" s="2" customFormat="1" ht="21.75" customHeight="1">
      <c r="A301" s="37"/>
      <c r="B301" s="38"/>
      <c r="C301" s="241" t="s">
        <v>626</v>
      </c>
      <c r="D301" s="241" t="s">
        <v>147</v>
      </c>
      <c r="E301" s="242" t="s">
        <v>627</v>
      </c>
      <c r="F301" s="243" t="s">
        <v>628</v>
      </c>
      <c r="G301" s="244" t="s">
        <v>297</v>
      </c>
      <c r="H301" s="245">
        <v>10.5</v>
      </c>
      <c r="I301" s="246"/>
      <c r="J301" s="246"/>
      <c r="K301" s="247">
        <f>ROUND(P301*H301,2)</f>
        <v>0</v>
      </c>
      <c r="L301" s="243" t="s">
        <v>151</v>
      </c>
      <c r="M301" s="43"/>
      <c r="N301" s="248" t="s">
        <v>1</v>
      </c>
      <c r="O301" s="249" t="s">
        <v>44</v>
      </c>
      <c r="P301" s="250">
        <f>I301+J301</f>
        <v>0</v>
      </c>
      <c r="Q301" s="250">
        <f>ROUND(I301*H301,2)</f>
        <v>0</v>
      </c>
      <c r="R301" s="250">
        <f>ROUND(J301*H301,2)</f>
        <v>0</v>
      </c>
      <c r="S301" s="90"/>
      <c r="T301" s="251">
        <f>S301*H301</f>
        <v>0</v>
      </c>
      <c r="U301" s="251">
        <v>0</v>
      </c>
      <c r="V301" s="251">
        <f>U301*H301</f>
        <v>0</v>
      </c>
      <c r="W301" s="251">
        <v>0</v>
      </c>
      <c r="X301" s="252">
        <f>W301*H301</f>
        <v>0</v>
      </c>
      <c r="Y301" s="37"/>
      <c r="Z301" s="37"/>
      <c r="AA301" s="37"/>
      <c r="AB301" s="37"/>
      <c r="AC301" s="37"/>
      <c r="AD301" s="37"/>
      <c r="AE301" s="37"/>
      <c r="AR301" s="253" t="s">
        <v>553</v>
      </c>
      <c r="AT301" s="253" t="s">
        <v>147</v>
      </c>
      <c r="AU301" s="253" t="s">
        <v>91</v>
      </c>
      <c r="AY301" s="16" t="s">
        <v>144</v>
      </c>
      <c r="BE301" s="254">
        <f>IF(O301="základní",K301,0)</f>
        <v>0</v>
      </c>
      <c r="BF301" s="254">
        <f>IF(O301="snížená",K301,0)</f>
        <v>0</v>
      </c>
      <c r="BG301" s="254">
        <f>IF(O301="zákl. přenesená",K301,0)</f>
        <v>0</v>
      </c>
      <c r="BH301" s="254">
        <f>IF(O301="sníž. přenesená",K301,0)</f>
        <v>0</v>
      </c>
      <c r="BI301" s="254">
        <f>IF(O301="nulová",K301,0)</f>
        <v>0</v>
      </c>
      <c r="BJ301" s="16" t="s">
        <v>89</v>
      </c>
      <c r="BK301" s="254">
        <f>ROUND(P301*H301,2)</f>
        <v>0</v>
      </c>
      <c r="BL301" s="16" t="s">
        <v>553</v>
      </c>
      <c r="BM301" s="253" t="s">
        <v>629</v>
      </c>
    </row>
    <row r="302" s="13" customFormat="1">
      <c r="A302" s="13"/>
      <c r="B302" s="255"/>
      <c r="C302" s="256"/>
      <c r="D302" s="257" t="s">
        <v>154</v>
      </c>
      <c r="E302" s="258" t="s">
        <v>219</v>
      </c>
      <c r="F302" s="259" t="s">
        <v>220</v>
      </c>
      <c r="G302" s="256"/>
      <c r="H302" s="260">
        <v>10.5</v>
      </c>
      <c r="I302" s="261"/>
      <c r="J302" s="261"/>
      <c r="K302" s="256"/>
      <c r="L302" s="256"/>
      <c r="M302" s="262"/>
      <c r="N302" s="263"/>
      <c r="O302" s="264"/>
      <c r="P302" s="264"/>
      <c r="Q302" s="264"/>
      <c r="R302" s="264"/>
      <c r="S302" s="264"/>
      <c r="T302" s="264"/>
      <c r="U302" s="264"/>
      <c r="V302" s="264"/>
      <c r="W302" s="264"/>
      <c r="X302" s="265"/>
      <c r="Y302" s="13"/>
      <c r="Z302" s="13"/>
      <c r="AA302" s="13"/>
      <c r="AB302" s="13"/>
      <c r="AC302" s="13"/>
      <c r="AD302" s="13"/>
      <c r="AE302" s="13"/>
      <c r="AT302" s="266" t="s">
        <v>154</v>
      </c>
      <c r="AU302" s="266" t="s">
        <v>91</v>
      </c>
      <c r="AV302" s="13" t="s">
        <v>91</v>
      </c>
      <c r="AW302" s="13" t="s">
        <v>5</v>
      </c>
      <c r="AX302" s="13" t="s">
        <v>89</v>
      </c>
      <c r="AY302" s="266" t="s">
        <v>144</v>
      </c>
    </row>
    <row r="303" s="2" customFormat="1" ht="21.75" customHeight="1">
      <c r="A303" s="37"/>
      <c r="B303" s="38"/>
      <c r="C303" s="282" t="s">
        <v>630</v>
      </c>
      <c r="D303" s="282" t="s">
        <v>352</v>
      </c>
      <c r="E303" s="283" t="s">
        <v>631</v>
      </c>
      <c r="F303" s="284" t="s">
        <v>632</v>
      </c>
      <c r="G303" s="285" t="s">
        <v>297</v>
      </c>
      <c r="H303" s="286">
        <v>10.5</v>
      </c>
      <c r="I303" s="287"/>
      <c r="J303" s="288"/>
      <c r="K303" s="289">
        <f>ROUND(P303*H303,2)</f>
        <v>0</v>
      </c>
      <c r="L303" s="284" t="s">
        <v>151</v>
      </c>
      <c r="M303" s="290"/>
      <c r="N303" s="291" t="s">
        <v>1</v>
      </c>
      <c r="O303" s="249" t="s">
        <v>44</v>
      </c>
      <c r="P303" s="250">
        <f>I303+J303</f>
        <v>0</v>
      </c>
      <c r="Q303" s="250">
        <f>ROUND(I303*H303,2)</f>
        <v>0</v>
      </c>
      <c r="R303" s="250">
        <f>ROUND(J303*H303,2)</f>
        <v>0</v>
      </c>
      <c r="S303" s="90"/>
      <c r="T303" s="251">
        <f>S303*H303</f>
        <v>0</v>
      </c>
      <c r="U303" s="251">
        <v>0.00075000000000000002</v>
      </c>
      <c r="V303" s="251">
        <f>U303*H303</f>
        <v>0.0078750000000000001</v>
      </c>
      <c r="W303" s="251">
        <v>0</v>
      </c>
      <c r="X303" s="252">
        <f>W303*H303</f>
        <v>0</v>
      </c>
      <c r="Y303" s="37"/>
      <c r="Z303" s="37"/>
      <c r="AA303" s="37"/>
      <c r="AB303" s="37"/>
      <c r="AC303" s="37"/>
      <c r="AD303" s="37"/>
      <c r="AE303" s="37"/>
      <c r="AR303" s="253" t="s">
        <v>574</v>
      </c>
      <c r="AT303" s="253" t="s">
        <v>352</v>
      </c>
      <c r="AU303" s="253" t="s">
        <v>91</v>
      </c>
      <c r="AY303" s="16" t="s">
        <v>144</v>
      </c>
      <c r="BE303" s="254">
        <f>IF(O303="základní",K303,0)</f>
        <v>0</v>
      </c>
      <c r="BF303" s="254">
        <f>IF(O303="snížená",K303,0)</f>
        <v>0</v>
      </c>
      <c r="BG303" s="254">
        <f>IF(O303="zákl. přenesená",K303,0)</f>
        <v>0</v>
      </c>
      <c r="BH303" s="254">
        <f>IF(O303="sníž. přenesená",K303,0)</f>
        <v>0</v>
      </c>
      <c r="BI303" s="254">
        <f>IF(O303="nulová",K303,0)</f>
        <v>0</v>
      </c>
      <c r="BJ303" s="16" t="s">
        <v>89</v>
      </c>
      <c r="BK303" s="254">
        <f>ROUND(P303*H303,2)</f>
        <v>0</v>
      </c>
      <c r="BL303" s="16" t="s">
        <v>574</v>
      </c>
      <c r="BM303" s="253" t="s">
        <v>633</v>
      </c>
    </row>
    <row r="304" s="13" customFormat="1">
      <c r="A304" s="13"/>
      <c r="B304" s="255"/>
      <c r="C304" s="256"/>
      <c r="D304" s="257" t="s">
        <v>154</v>
      </c>
      <c r="E304" s="258" t="s">
        <v>1</v>
      </c>
      <c r="F304" s="259" t="s">
        <v>219</v>
      </c>
      <c r="G304" s="256"/>
      <c r="H304" s="260">
        <v>10.5</v>
      </c>
      <c r="I304" s="261"/>
      <c r="J304" s="261"/>
      <c r="K304" s="256"/>
      <c r="L304" s="256"/>
      <c r="M304" s="262"/>
      <c r="N304" s="263"/>
      <c r="O304" s="264"/>
      <c r="P304" s="264"/>
      <c r="Q304" s="264"/>
      <c r="R304" s="264"/>
      <c r="S304" s="264"/>
      <c r="T304" s="264"/>
      <c r="U304" s="264"/>
      <c r="V304" s="264"/>
      <c r="W304" s="264"/>
      <c r="X304" s="265"/>
      <c r="Y304" s="13"/>
      <c r="Z304" s="13"/>
      <c r="AA304" s="13"/>
      <c r="AB304" s="13"/>
      <c r="AC304" s="13"/>
      <c r="AD304" s="13"/>
      <c r="AE304" s="13"/>
      <c r="AT304" s="266" t="s">
        <v>154</v>
      </c>
      <c r="AU304" s="266" t="s">
        <v>91</v>
      </c>
      <c r="AV304" s="13" t="s">
        <v>91</v>
      </c>
      <c r="AW304" s="13" t="s">
        <v>5</v>
      </c>
      <c r="AX304" s="13" t="s">
        <v>89</v>
      </c>
      <c r="AY304" s="266" t="s">
        <v>144</v>
      </c>
    </row>
    <row r="305" s="2" customFormat="1" ht="21.75" customHeight="1">
      <c r="A305" s="37"/>
      <c r="B305" s="38"/>
      <c r="C305" s="241" t="s">
        <v>634</v>
      </c>
      <c r="D305" s="241" t="s">
        <v>147</v>
      </c>
      <c r="E305" s="242" t="s">
        <v>635</v>
      </c>
      <c r="F305" s="243" t="s">
        <v>636</v>
      </c>
      <c r="G305" s="244" t="s">
        <v>150</v>
      </c>
      <c r="H305" s="245">
        <v>2</v>
      </c>
      <c r="I305" s="246"/>
      <c r="J305" s="246"/>
      <c r="K305" s="247">
        <f>ROUND(P305*H305,2)</f>
        <v>0</v>
      </c>
      <c r="L305" s="243" t="s">
        <v>378</v>
      </c>
      <c r="M305" s="43"/>
      <c r="N305" s="248" t="s">
        <v>1</v>
      </c>
      <c r="O305" s="249" t="s">
        <v>44</v>
      </c>
      <c r="P305" s="250">
        <f>I305+J305</f>
        <v>0</v>
      </c>
      <c r="Q305" s="250">
        <f>ROUND(I305*H305,2)</f>
        <v>0</v>
      </c>
      <c r="R305" s="250">
        <f>ROUND(J305*H305,2)</f>
        <v>0</v>
      </c>
      <c r="S305" s="90"/>
      <c r="T305" s="251">
        <f>S305*H305</f>
        <v>0</v>
      </c>
      <c r="U305" s="251">
        <v>0.0080000000000000002</v>
      </c>
      <c r="V305" s="251">
        <f>U305*H305</f>
        <v>0.016</v>
      </c>
      <c r="W305" s="251">
        <v>0</v>
      </c>
      <c r="X305" s="252">
        <f>W305*H305</f>
        <v>0</v>
      </c>
      <c r="Y305" s="37"/>
      <c r="Z305" s="37"/>
      <c r="AA305" s="37"/>
      <c r="AB305" s="37"/>
      <c r="AC305" s="37"/>
      <c r="AD305" s="37"/>
      <c r="AE305" s="37"/>
      <c r="AR305" s="253" t="s">
        <v>553</v>
      </c>
      <c r="AT305" s="253" t="s">
        <v>147</v>
      </c>
      <c r="AU305" s="253" t="s">
        <v>91</v>
      </c>
      <c r="AY305" s="16" t="s">
        <v>144</v>
      </c>
      <c r="BE305" s="254">
        <f>IF(O305="základní",K305,0)</f>
        <v>0</v>
      </c>
      <c r="BF305" s="254">
        <f>IF(O305="snížená",K305,0)</f>
        <v>0</v>
      </c>
      <c r="BG305" s="254">
        <f>IF(O305="zákl. přenesená",K305,0)</f>
        <v>0</v>
      </c>
      <c r="BH305" s="254">
        <f>IF(O305="sníž. přenesená",K305,0)</f>
        <v>0</v>
      </c>
      <c r="BI305" s="254">
        <f>IF(O305="nulová",K305,0)</f>
        <v>0</v>
      </c>
      <c r="BJ305" s="16" t="s">
        <v>89</v>
      </c>
      <c r="BK305" s="254">
        <f>ROUND(P305*H305,2)</f>
        <v>0</v>
      </c>
      <c r="BL305" s="16" t="s">
        <v>553</v>
      </c>
      <c r="BM305" s="253" t="s">
        <v>637</v>
      </c>
    </row>
    <row r="306" s="13" customFormat="1">
      <c r="A306" s="13"/>
      <c r="B306" s="255"/>
      <c r="C306" s="256"/>
      <c r="D306" s="257" t="s">
        <v>154</v>
      </c>
      <c r="E306" s="258" t="s">
        <v>1</v>
      </c>
      <c r="F306" s="259" t="s">
        <v>253</v>
      </c>
      <c r="G306" s="256"/>
      <c r="H306" s="260">
        <v>2</v>
      </c>
      <c r="I306" s="261"/>
      <c r="J306" s="261"/>
      <c r="K306" s="256"/>
      <c r="L306" s="256"/>
      <c r="M306" s="262"/>
      <c r="N306" s="263"/>
      <c r="O306" s="264"/>
      <c r="P306" s="264"/>
      <c r="Q306" s="264"/>
      <c r="R306" s="264"/>
      <c r="S306" s="264"/>
      <c r="T306" s="264"/>
      <c r="U306" s="264"/>
      <c r="V306" s="264"/>
      <c r="W306" s="264"/>
      <c r="X306" s="265"/>
      <c r="Y306" s="13"/>
      <c r="Z306" s="13"/>
      <c r="AA306" s="13"/>
      <c r="AB306" s="13"/>
      <c r="AC306" s="13"/>
      <c r="AD306" s="13"/>
      <c r="AE306" s="13"/>
      <c r="AT306" s="266" t="s">
        <v>154</v>
      </c>
      <c r="AU306" s="266" t="s">
        <v>91</v>
      </c>
      <c r="AV306" s="13" t="s">
        <v>91</v>
      </c>
      <c r="AW306" s="13" t="s">
        <v>5</v>
      </c>
      <c r="AX306" s="13" t="s">
        <v>89</v>
      </c>
      <c r="AY306" s="266" t="s">
        <v>144</v>
      </c>
    </row>
    <row r="307" s="2" customFormat="1" ht="16.5" customHeight="1">
      <c r="A307" s="37"/>
      <c r="B307" s="38"/>
      <c r="C307" s="282" t="s">
        <v>638</v>
      </c>
      <c r="D307" s="282" t="s">
        <v>352</v>
      </c>
      <c r="E307" s="283" t="s">
        <v>639</v>
      </c>
      <c r="F307" s="284" t="s">
        <v>640</v>
      </c>
      <c r="G307" s="285" t="s">
        <v>297</v>
      </c>
      <c r="H307" s="286">
        <v>1.6000000000000001</v>
      </c>
      <c r="I307" s="287"/>
      <c r="J307" s="288"/>
      <c r="K307" s="289">
        <f>ROUND(P307*H307,2)</f>
        <v>0</v>
      </c>
      <c r="L307" s="284" t="s">
        <v>378</v>
      </c>
      <c r="M307" s="290"/>
      <c r="N307" s="291" t="s">
        <v>1</v>
      </c>
      <c r="O307" s="249" t="s">
        <v>44</v>
      </c>
      <c r="P307" s="250">
        <f>I307+J307</f>
        <v>0</v>
      </c>
      <c r="Q307" s="250">
        <f>ROUND(I307*H307,2)</f>
        <v>0</v>
      </c>
      <c r="R307" s="250">
        <f>ROUND(J307*H307,2)</f>
        <v>0</v>
      </c>
      <c r="S307" s="90"/>
      <c r="T307" s="251">
        <f>S307*H307</f>
        <v>0</v>
      </c>
      <c r="U307" s="251">
        <v>0.00777</v>
      </c>
      <c r="V307" s="251">
        <f>U307*H307</f>
        <v>0.012432</v>
      </c>
      <c r="W307" s="251">
        <v>0</v>
      </c>
      <c r="X307" s="252">
        <f>W307*H307</f>
        <v>0</v>
      </c>
      <c r="Y307" s="37"/>
      <c r="Z307" s="37"/>
      <c r="AA307" s="37"/>
      <c r="AB307" s="37"/>
      <c r="AC307" s="37"/>
      <c r="AD307" s="37"/>
      <c r="AE307" s="37"/>
      <c r="AR307" s="253" t="s">
        <v>574</v>
      </c>
      <c r="AT307" s="253" t="s">
        <v>352</v>
      </c>
      <c r="AU307" s="253" t="s">
        <v>91</v>
      </c>
      <c r="AY307" s="16" t="s">
        <v>144</v>
      </c>
      <c r="BE307" s="254">
        <f>IF(O307="základní",K307,0)</f>
        <v>0</v>
      </c>
      <c r="BF307" s="254">
        <f>IF(O307="snížená",K307,0)</f>
        <v>0</v>
      </c>
      <c r="BG307" s="254">
        <f>IF(O307="zákl. přenesená",K307,0)</f>
        <v>0</v>
      </c>
      <c r="BH307" s="254">
        <f>IF(O307="sníž. přenesená",K307,0)</f>
        <v>0</v>
      </c>
      <c r="BI307" s="254">
        <f>IF(O307="nulová",K307,0)</f>
        <v>0</v>
      </c>
      <c r="BJ307" s="16" t="s">
        <v>89</v>
      </c>
      <c r="BK307" s="254">
        <f>ROUND(P307*H307,2)</f>
        <v>0</v>
      </c>
      <c r="BL307" s="16" t="s">
        <v>574</v>
      </c>
      <c r="BM307" s="253" t="s">
        <v>641</v>
      </c>
    </row>
    <row r="308" s="13" customFormat="1">
      <c r="A308" s="13"/>
      <c r="B308" s="255"/>
      <c r="C308" s="256"/>
      <c r="D308" s="257" t="s">
        <v>154</v>
      </c>
      <c r="E308" s="258" t="s">
        <v>1</v>
      </c>
      <c r="F308" s="259" t="s">
        <v>642</v>
      </c>
      <c r="G308" s="256"/>
      <c r="H308" s="260">
        <v>1.6000000000000001</v>
      </c>
      <c r="I308" s="261"/>
      <c r="J308" s="261"/>
      <c r="K308" s="256"/>
      <c r="L308" s="256"/>
      <c r="M308" s="262"/>
      <c r="N308" s="263"/>
      <c r="O308" s="264"/>
      <c r="P308" s="264"/>
      <c r="Q308" s="264"/>
      <c r="R308" s="264"/>
      <c r="S308" s="264"/>
      <c r="T308" s="264"/>
      <c r="U308" s="264"/>
      <c r="V308" s="264"/>
      <c r="W308" s="264"/>
      <c r="X308" s="265"/>
      <c r="Y308" s="13"/>
      <c r="Z308" s="13"/>
      <c r="AA308" s="13"/>
      <c r="AB308" s="13"/>
      <c r="AC308" s="13"/>
      <c r="AD308" s="13"/>
      <c r="AE308" s="13"/>
      <c r="AT308" s="266" t="s">
        <v>154</v>
      </c>
      <c r="AU308" s="266" t="s">
        <v>91</v>
      </c>
      <c r="AV308" s="13" t="s">
        <v>91</v>
      </c>
      <c r="AW308" s="13" t="s">
        <v>5</v>
      </c>
      <c r="AX308" s="13" t="s">
        <v>89</v>
      </c>
      <c r="AY308" s="266" t="s">
        <v>144</v>
      </c>
    </row>
    <row r="309" s="2" customFormat="1" ht="21.75" customHeight="1">
      <c r="A309" s="37"/>
      <c r="B309" s="38"/>
      <c r="C309" s="241" t="s">
        <v>643</v>
      </c>
      <c r="D309" s="241" t="s">
        <v>147</v>
      </c>
      <c r="E309" s="242" t="s">
        <v>644</v>
      </c>
      <c r="F309" s="243" t="s">
        <v>645</v>
      </c>
      <c r="G309" s="244" t="s">
        <v>302</v>
      </c>
      <c r="H309" s="245">
        <v>6.5780000000000003</v>
      </c>
      <c r="I309" s="246"/>
      <c r="J309" s="246"/>
      <c r="K309" s="247">
        <f>ROUND(P309*H309,2)</f>
        <v>0</v>
      </c>
      <c r="L309" s="243" t="s">
        <v>151</v>
      </c>
      <c r="M309" s="43"/>
      <c r="N309" s="248" t="s">
        <v>1</v>
      </c>
      <c r="O309" s="249" t="s">
        <v>44</v>
      </c>
      <c r="P309" s="250">
        <f>I309+J309</f>
        <v>0</v>
      </c>
      <c r="Q309" s="250">
        <f>ROUND(I309*H309,2)</f>
        <v>0</v>
      </c>
      <c r="R309" s="250">
        <f>ROUND(J309*H309,2)</f>
        <v>0</v>
      </c>
      <c r="S309" s="90"/>
      <c r="T309" s="251">
        <f>S309*H309</f>
        <v>0</v>
      </c>
      <c r="U309" s="251">
        <v>0</v>
      </c>
      <c r="V309" s="251">
        <f>U309*H309</f>
        <v>0</v>
      </c>
      <c r="W309" s="251">
        <v>0</v>
      </c>
      <c r="X309" s="252">
        <f>W309*H309</f>
        <v>0</v>
      </c>
      <c r="Y309" s="37"/>
      <c r="Z309" s="37"/>
      <c r="AA309" s="37"/>
      <c r="AB309" s="37"/>
      <c r="AC309" s="37"/>
      <c r="AD309" s="37"/>
      <c r="AE309" s="37"/>
      <c r="AR309" s="253" t="s">
        <v>553</v>
      </c>
      <c r="AT309" s="253" t="s">
        <v>147</v>
      </c>
      <c r="AU309" s="253" t="s">
        <v>91</v>
      </c>
      <c r="AY309" s="16" t="s">
        <v>144</v>
      </c>
      <c r="BE309" s="254">
        <f>IF(O309="základní",K309,0)</f>
        <v>0</v>
      </c>
      <c r="BF309" s="254">
        <f>IF(O309="snížená",K309,0)</f>
        <v>0</v>
      </c>
      <c r="BG309" s="254">
        <f>IF(O309="zákl. přenesená",K309,0)</f>
        <v>0</v>
      </c>
      <c r="BH309" s="254">
        <f>IF(O309="sníž. přenesená",K309,0)</f>
        <v>0</v>
      </c>
      <c r="BI309" s="254">
        <f>IF(O309="nulová",K309,0)</f>
        <v>0</v>
      </c>
      <c r="BJ309" s="16" t="s">
        <v>89</v>
      </c>
      <c r="BK309" s="254">
        <f>ROUND(P309*H309,2)</f>
        <v>0</v>
      </c>
      <c r="BL309" s="16" t="s">
        <v>553</v>
      </c>
      <c r="BM309" s="253" t="s">
        <v>646</v>
      </c>
    </row>
    <row r="310" s="13" customFormat="1">
      <c r="A310" s="13"/>
      <c r="B310" s="255"/>
      <c r="C310" s="256"/>
      <c r="D310" s="257" t="s">
        <v>154</v>
      </c>
      <c r="E310" s="258" t="s">
        <v>647</v>
      </c>
      <c r="F310" s="259" t="s">
        <v>648</v>
      </c>
      <c r="G310" s="256"/>
      <c r="H310" s="260">
        <v>6.5780000000000003</v>
      </c>
      <c r="I310" s="261"/>
      <c r="J310" s="261"/>
      <c r="K310" s="256"/>
      <c r="L310" s="256"/>
      <c r="M310" s="262"/>
      <c r="N310" s="278"/>
      <c r="O310" s="279"/>
      <c r="P310" s="279"/>
      <c r="Q310" s="279"/>
      <c r="R310" s="279"/>
      <c r="S310" s="279"/>
      <c r="T310" s="279"/>
      <c r="U310" s="279"/>
      <c r="V310" s="279"/>
      <c r="W310" s="279"/>
      <c r="X310" s="280"/>
      <c r="Y310" s="13"/>
      <c r="Z310" s="13"/>
      <c r="AA310" s="13"/>
      <c r="AB310" s="13"/>
      <c r="AC310" s="13"/>
      <c r="AD310" s="13"/>
      <c r="AE310" s="13"/>
      <c r="AT310" s="266" t="s">
        <v>154</v>
      </c>
      <c r="AU310" s="266" t="s">
        <v>91</v>
      </c>
      <c r="AV310" s="13" t="s">
        <v>91</v>
      </c>
      <c r="AW310" s="13" t="s">
        <v>5</v>
      </c>
      <c r="AX310" s="13" t="s">
        <v>89</v>
      </c>
      <c r="AY310" s="266" t="s">
        <v>144</v>
      </c>
    </row>
    <row r="311" s="2" customFormat="1" ht="6.96" customHeight="1">
      <c r="A311" s="37"/>
      <c r="B311" s="65"/>
      <c r="C311" s="66"/>
      <c r="D311" s="66"/>
      <c r="E311" s="66"/>
      <c r="F311" s="66"/>
      <c r="G311" s="66"/>
      <c r="H311" s="66"/>
      <c r="I311" s="185"/>
      <c r="J311" s="185"/>
      <c r="K311" s="66"/>
      <c r="L311" s="66"/>
      <c r="M311" s="43"/>
      <c r="N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</row>
  </sheetData>
  <sheetProtection sheet="1" autoFilter="0" formatColumns="0" formatRows="0" objects="1" scenarios="1" spinCount="100000" saltValue="0B8hV4OrQ+EV/OjAfqaiinqyztSVB4hKvfywlpY/0lRQvIssO6B3LFVOFtARsrGzcrDcHo0QfN9Ywgf47DuieA==" hashValue="SOBhUhthij1a87tmKdab1b+E6r/a+K6M6OUumQcQA6OVR+esZeEcV1qd+PS535Qei5dPUPxh7WFIyHwUy6uKqg==" algorithmName="SHA-512" password="CC35"/>
  <autoFilter ref="C126:L310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6" customWidth="1"/>
    <col min="10" max="10" width="20.16016" style="136" customWidth="1"/>
    <col min="11" max="11" width="20.16016" style="1" customWidth="1"/>
    <col min="12" max="12" width="15.5" style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6"/>
      <c r="J2" s="13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100</v>
      </c>
      <c r="AZ2" s="137" t="s">
        <v>191</v>
      </c>
      <c r="BA2" s="137" t="s">
        <v>1</v>
      </c>
      <c r="BB2" s="137" t="s">
        <v>1</v>
      </c>
      <c r="BC2" s="137" t="s">
        <v>649</v>
      </c>
      <c r="BD2" s="137" t="s">
        <v>91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40"/>
      <c r="J3" s="140"/>
      <c r="K3" s="139"/>
      <c r="L3" s="139"/>
      <c r="M3" s="19"/>
      <c r="AT3" s="16" t="s">
        <v>91</v>
      </c>
      <c r="AZ3" s="137" t="s">
        <v>193</v>
      </c>
      <c r="BA3" s="137" t="s">
        <v>1</v>
      </c>
      <c r="BB3" s="137" t="s">
        <v>1</v>
      </c>
      <c r="BC3" s="137" t="s">
        <v>650</v>
      </c>
      <c r="BD3" s="137" t="s">
        <v>91</v>
      </c>
    </row>
    <row r="4" s="1" customFormat="1" ht="24.96" customHeight="1">
      <c r="B4" s="19"/>
      <c r="D4" s="141" t="s">
        <v>103</v>
      </c>
      <c r="I4" s="136"/>
      <c r="J4" s="136"/>
      <c r="M4" s="19"/>
      <c r="N4" s="142" t="s">
        <v>11</v>
      </c>
      <c r="AT4" s="16" t="s">
        <v>4</v>
      </c>
      <c r="AZ4" s="137" t="s">
        <v>195</v>
      </c>
      <c r="BA4" s="137" t="s">
        <v>1</v>
      </c>
      <c r="BB4" s="137" t="s">
        <v>1</v>
      </c>
      <c r="BC4" s="137" t="s">
        <v>231</v>
      </c>
      <c r="BD4" s="137" t="s">
        <v>91</v>
      </c>
    </row>
    <row r="5" s="1" customFormat="1" ht="6.96" customHeight="1">
      <c r="B5" s="19"/>
      <c r="I5" s="136"/>
      <c r="J5" s="136"/>
      <c r="M5" s="19"/>
      <c r="AZ5" s="137" t="s">
        <v>197</v>
      </c>
      <c r="BA5" s="137" t="s">
        <v>1</v>
      </c>
      <c r="BB5" s="137" t="s">
        <v>1</v>
      </c>
      <c r="BC5" s="137" t="s">
        <v>198</v>
      </c>
      <c r="BD5" s="137" t="s">
        <v>91</v>
      </c>
    </row>
    <row r="6" s="1" customFormat="1" ht="12" customHeight="1">
      <c r="B6" s="19"/>
      <c r="D6" s="143" t="s">
        <v>17</v>
      </c>
      <c r="I6" s="136"/>
      <c r="J6" s="136"/>
      <c r="M6" s="19"/>
      <c r="AZ6" s="137" t="s">
        <v>651</v>
      </c>
      <c r="BA6" s="137" t="s">
        <v>1</v>
      </c>
      <c r="BB6" s="137" t="s">
        <v>1</v>
      </c>
      <c r="BC6" s="137" t="s">
        <v>652</v>
      </c>
      <c r="BD6" s="137" t="s">
        <v>91</v>
      </c>
    </row>
    <row r="7" s="1" customFormat="1" ht="16.5" customHeight="1">
      <c r="B7" s="19"/>
      <c r="E7" s="144" t="str">
        <f>'Rekapitulace stavby'!K6</f>
        <v>Ostrov, bezpečné přecházení, Jáchymovská ulice - I. etapa</v>
      </c>
      <c r="F7" s="143"/>
      <c r="G7" s="143"/>
      <c r="H7" s="143"/>
      <c r="I7" s="136"/>
      <c r="J7" s="136"/>
      <c r="M7" s="19"/>
      <c r="AZ7" s="137" t="s">
        <v>653</v>
      </c>
      <c r="BA7" s="137" t="s">
        <v>1</v>
      </c>
      <c r="BB7" s="137" t="s">
        <v>1</v>
      </c>
      <c r="BC7" s="137" t="s">
        <v>654</v>
      </c>
      <c r="BD7" s="137" t="s">
        <v>91</v>
      </c>
    </row>
    <row r="8" s="2" customFormat="1" ht="12" customHeight="1">
      <c r="A8" s="37"/>
      <c r="B8" s="43"/>
      <c r="C8" s="37"/>
      <c r="D8" s="143" t="s">
        <v>108</v>
      </c>
      <c r="E8" s="37"/>
      <c r="F8" s="37"/>
      <c r="G8" s="37"/>
      <c r="H8" s="37"/>
      <c r="I8" s="145"/>
      <c r="J8" s="145"/>
      <c r="K8" s="37"/>
      <c r="L8" s="37"/>
      <c r="M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Z8" s="137" t="s">
        <v>655</v>
      </c>
      <c r="BA8" s="137" t="s">
        <v>1</v>
      </c>
      <c r="BB8" s="137" t="s">
        <v>1</v>
      </c>
      <c r="BC8" s="137" t="s">
        <v>89</v>
      </c>
      <c r="BD8" s="137" t="s">
        <v>91</v>
      </c>
    </row>
    <row r="9" s="2" customFormat="1" ht="16.5" customHeight="1">
      <c r="A9" s="37"/>
      <c r="B9" s="43"/>
      <c r="C9" s="37"/>
      <c r="D9" s="37"/>
      <c r="E9" s="146" t="s">
        <v>656</v>
      </c>
      <c r="F9" s="37"/>
      <c r="G9" s="37"/>
      <c r="H9" s="37"/>
      <c r="I9" s="145"/>
      <c r="J9" s="145"/>
      <c r="K9" s="37"/>
      <c r="L9" s="37"/>
      <c r="M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Z9" s="137" t="s">
        <v>199</v>
      </c>
      <c r="BA9" s="137" t="s">
        <v>1</v>
      </c>
      <c r="BB9" s="137" t="s">
        <v>1</v>
      </c>
      <c r="BC9" s="137" t="s">
        <v>91</v>
      </c>
      <c r="BD9" s="137" t="s">
        <v>91</v>
      </c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145"/>
      <c r="J10" s="145"/>
      <c r="K10" s="37"/>
      <c r="L10" s="37"/>
      <c r="M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Z10" s="137" t="s">
        <v>200</v>
      </c>
      <c r="BA10" s="137" t="s">
        <v>1</v>
      </c>
      <c r="BB10" s="137" t="s">
        <v>1</v>
      </c>
      <c r="BC10" s="137" t="s">
        <v>657</v>
      </c>
      <c r="BD10" s="137" t="s">
        <v>91</v>
      </c>
    </row>
    <row r="11" s="2" customFormat="1" ht="12" customHeight="1">
      <c r="A11" s="37"/>
      <c r="B11" s="43"/>
      <c r="C11" s="37"/>
      <c r="D11" s="143" t="s">
        <v>19</v>
      </c>
      <c r="E11" s="37"/>
      <c r="F11" s="147" t="s">
        <v>1</v>
      </c>
      <c r="G11" s="37"/>
      <c r="H11" s="37"/>
      <c r="I11" s="148" t="s">
        <v>20</v>
      </c>
      <c r="J11" s="149" t="s">
        <v>1</v>
      </c>
      <c r="K11" s="37"/>
      <c r="L11" s="37"/>
      <c r="M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Z11" s="137" t="s">
        <v>202</v>
      </c>
      <c r="BA11" s="137" t="s">
        <v>1</v>
      </c>
      <c r="BB11" s="137" t="s">
        <v>1</v>
      </c>
      <c r="BC11" s="137" t="s">
        <v>658</v>
      </c>
      <c r="BD11" s="137" t="s">
        <v>91</v>
      </c>
    </row>
    <row r="12" s="2" customFormat="1" ht="12" customHeight="1">
      <c r="A12" s="37"/>
      <c r="B12" s="43"/>
      <c r="C12" s="37"/>
      <c r="D12" s="143" t="s">
        <v>21</v>
      </c>
      <c r="E12" s="37"/>
      <c r="F12" s="147" t="s">
        <v>22</v>
      </c>
      <c r="G12" s="37"/>
      <c r="H12" s="37"/>
      <c r="I12" s="148" t="s">
        <v>23</v>
      </c>
      <c r="J12" s="150" t="str">
        <f>'Rekapitulace stavby'!AN8</f>
        <v>23. 2. 2020</v>
      </c>
      <c r="K12" s="37"/>
      <c r="L12" s="37"/>
      <c r="M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Z12" s="137" t="s">
        <v>205</v>
      </c>
      <c r="BA12" s="137" t="s">
        <v>1</v>
      </c>
      <c r="BB12" s="137" t="s">
        <v>1</v>
      </c>
      <c r="BC12" s="137" t="s">
        <v>659</v>
      </c>
      <c r="BD12" s="137" t="s">
        <v>91</v>
      </c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5"/>
      <c r="J13" s="145"/>
      <c r="K13" s="37"/>
      <c r="L13" s="37"/>
      <c r="M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Z13" s="137" t="s">
        <v>207</v>
      </c>
      <c r="BA13" s="137" t="s">
        <v>1</v>
      </c>
      <c r="BB13" s="137" t="s">
        <v>1</v>
      </c>
      <c r="BC13" s="137" t="s">
        <v>660</v>
      </c>
      <c r="BD13" s="137" t="s">
        <v>91</v>
      </c>
    </row>
    <row r="14" s="2" customFormat="1" ht="12" customHeight="1">
      <c r="A14" s="37"/>
      <c r="B14" s="43"/>
      <c r="C14" s="37"/>
      <c r="D14" s="143" t="s">
        <v>25</v>
      </c>
      <c r="E14" s="37"/>
      <c r="F14" s="37"/>
      <c r="G14" s="37"/>
      <c r="H14" s="37"/>
      <c r="I14" s="148" t="s">
        <v>26</v>
      </c>
      <c r="J14" s="149" t="s">
        <v>27</v>
      </c>
      <c r="K14" s="37"/>
      <c r="L14" s="37"/>
      <c r="M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Z14" s="137" t="s">
        <v>209</v>
      </c>
      <c r="BA14" s="137" t="s">
        <v>1</v>
      </c>
      <c r="BB14" s="137" t="s">
        <v>1</v>
      </c>
      <c r="BC14" s="137" t="s">
        <v>661</v>
      </c>
      <c r="BD14" s="137" t="s">
        <v>91</v>
      </c>
    </row>
    <row r="15" s="2" customFormat="1" ht="18" customHeight="1">
      <c r="A15" s="37"/>
      <c r="B15" s="43"/>
      <c r="C15" s="37"/>
      <c r="D15" s="37"/>
      <c r="E15" s="147" t="s">
        <v>28</v>
      </c>
      <c r="F15" s="37"/>
      <c r="G15" s="37"/>
      <c r="H15" s="37"/>
      <c r="I15" s="148" t="s">
        <v>29</v>
      </c>
      <c r="J15" s="149" t="s">
        <v>30</v>
      </c>
      <c r="K15" s="37"/>
      <c r="L15" s="37"/>
      <c r="M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Z15" s="137" t="s">
        <v>211</v>
      </c>
      <c r="BA15" s="137" t="s">
        <v>1</v>
      </c>
      <c r="BB15" s="137" t="s">
        <v>1</v>
      </c>
      <c r="BC15" s="137" t="s">
        <v>662</v>
      </c>
      <c r="BD15" s="137" t="s">
        <v>91</v>
      </c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145"/>
      <c r="J16" s="145"/>
      <c r="K16" s="37"/>
      <c r="L16" s="37"/>
      <c r="M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Z16" s="137" t="s">
        <v>215</v>
      </c>
      <c r="BA16" s="137" t="s">
        <v>1</v>
      </c>
      <c r="BB16" s="137" t="s">
        <v>1</v>
      </c>
      <c r="BC16" s="137" t="s">
        <v>110</v>
      </c>
      <c r="BD16" s="137" t="s">
        <v>91</v>
      </c>
    </row>
    <row r="17" s="2" customFormat="1" ht="12" customHeight="1">
      <c r="A17" s="37"/>
      <c r="B17" s="43"/>
      <c r="C17" s="37"/>
      <c r="D17" s="143" t="s">
        <v>31</v>
      </c>
      <c r="E17" s="37"/>
      <c r="F17" s="37"/>
      <c r="G17" s="37"/>
      <c r="H17" s="37"/>
      <c r="I17" s="148" t="s">
        <v>26</v>
      </c>
      <c r="J17" s="32" t="str">
        <f>'Rekapitulace stavby'!AN13</f>
        <v>Vyplň údaj</v>
      </c>
      <c r="K17" s="37"/>
      <c r="L17" s="37"/>
      <c r="M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Z17" s="137" t="s">
        <v>217</v>
      </c>
      <c r="BA17" s="137" t="s">
        <v>1</v>
      </c>
      <c r="BB17" s="137" t="s">
        <v>1</v>
      </c>
      <c r="BC17" s="137" t="s">
        <v>182</v>
      </c>
      <c r="BD17" s="137" t="s">
        <v>91</v>
      </c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7"/>
      <c r="G18" s="147"/>
      <c r="H18" s="147"/>
      <c r="I18" s="148" t="s">
        <v>29</v>
      </c>
      <c r="J18" s="32" t="str">
        <f>'Rekapitulace stavby'!AN14</f>
        <v>Vyplň údaj</v>
      </c>
      <c r="K18" s="37"/>
      <c r="L18" s="37"/>
      <c r="M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Z18" s="137" t="s">
        <v>221</v>
      </c>
      <c r="BA18" s="137" t="s">
        <v>1</v>
      </c>
      <c r="BB18" s="137" t="s">
        <v>1</v>
      </c>
      <c r="BC18" s="137" t="s">
        <v>91</v>
      </c>
      <c r="BD18" s="137" t="s">
        <v>91</v>
      </c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145"/>
      <c r="J19" s="145"/>
      <c r="K19" s="37"/>
      <c r="L19" s="37"/>
      <c r="M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Z19" s="137" t="s">
        <v>663</v>
      </c>
      <c r="BA19" s="137" t="s">
        <v>1</v>
      </c>
      <c r="BB19" s="137" t="s">
        <v>1</v>
      </c>
      <c r="BC19" s="137" t="s">
        <v>664</v>
      </c>
      <c r="BD19" s="137" t="s">
        <v>91</v>
      </c>
    </row>
    <row r="20" s="2" customFormat="1" ht="12" customHeight="1">
      <c r="A20" s="37"/>
      <c r="B20" s="43"/>
      <c r="C20" s="37"/>
      <c r="D20" s="143" t="s">
        <v>33</v>
      </c>
      <c r="E20" s="37"/>
      <c r="F20" s="37"/>
      <c r="G20" s="37"/>
      <c r="H20" s="37"/>
      <c r="I20" s="148" t="s">
        <v>26</v>
      </c>
      <c r="J20" s="149" t="s">
        <v>34</v>
      </c>
      <c r="K20" s="37"/>
      <c r="L20" s="37"/>
      <c r="M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Z20" s="137" t="s">
        <v>222</v>
      </c>
      <c r="BA20" s="137" t="s">
        <v>1</v>
      </c>
      <c r="BB20" s="137" t="s">
        <v>1</v>
      </c>
      <c r="BC20" s="137" t="s">
        <v>665</v>
      </c>
      <c r="BD20" s="137" t="s">
        <v>91</v>
      </c>
    </row>
    <row r="21" s="2" customFormat="1" ht="18" customHeight="1">
      <c r="A21" s="37"/>
      <c r="B21" s="43"/>
      <c r="C21" s="37"/>
      <c r="D21" s="37"/>
      <c r="E21" s="147" t="s">
        <v>35</v>
      </c>
      <c r="F21" s="37"/>
      <c r="G21" s="37"/>
      <c r="H21" s="37"/>
      <c r="I21" s="148" t="s">
        <v>29</v>
      </c>
      <c r="J21" s="149" t="s">
        <v>36</v>
      </c>
      <c r="K21" s="37"/>
      <c r="L21" s="37"/>
      <c r="M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Z21" s="137" t="s">
        <v>226</v>
      </c>
      <c r="BA21" s="137" t="s">
        <v>1</v>
      </c>
      <c r="BB21" s="137" t="s">
        <v>1</v>
      </c>
      <c r="BC21" s="137" t="s">
        <v>666</v>
      </c>
      <c r="BD21" s="137" t="s">
        <v>91</v>
      </c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145"/>
      <c r="J22" s="145"/>
      <c r="K22" s="37"/>
      <c r="L22" s="37"/>
      <c r="M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Z22" s="137" t="s">
        <v>667</v>
      </c>
      <c r="BA22" s="137" t="s">
        <v>1</v>
      </c>
      <c r="BB22" s="137" t="s">
        <v>1</v>
      </c>
      <c r="BC22" s="137" t="s">
        <v>668</v>
      </c>
      <c r="BD22" s="137" t="s">
        <v>91</v>
      </c>
    </row>
    <row r="23" s="2" customFormat="1" ht="12" customHeight="1">
      <c r="A23" s="37"/>
      <c r="B23" s="43"/>
      <c r="C23" s="37"/>
      <c r="D23" s="143" t="s">
        <v>37</v>
      </c>
      <c r="E23" s="37"/>
      <c r="F23" s="37"/>
      <c r="G23" s="37"/>
      <c r="H23" s="37"/>
      <c r="I23" s="148" t="s">
        <v>26</v>
      </c>
      <c r="J23" s="149" t="s">
        <v>34</v>
      </c>
      <c r="K23" s="37"/>
      <c r="L23" s="37"/>
      <c r="M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Z23" s="137" t="s">
        <v>669</v>
      </c>
      <c r="BA23" s="137" t="s">
        <v>1</v>
      </c>
      <c r="BB23" s="137" t="s">
        <v>1</v>
      </c>
      <c r="BC23" s="137" t="s">
        <v>670</v>
      </c>
      <c r="BD23" s="137" t="s">
        <v>91</v>
      </c>
    </row>
    <row r="24" s="2" customFormat="1" ht="18" customHeight="1">
      <c r="A24" s="37"/>
      <c r="B24" s="43"/>
      <c r="C24" s="37"/>
      <c r="D24" s="37"/>
      <c r="E24" s="147" t="s">
        <v>35</v>
      </c>
      <c r="F24" s="37"/>
      <c r="G24" s="37"/>
      <c r="H24" s="37"/>
      <c r="I24" s="148" t="s">
        <v>29</v>
      </c>
      <c r="J24" s="149" t="s">
        <v>36</v>
      </c>
      <c r="K24" s="37"/>
      <c r="L24" s="37"/>
      <c r="M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Z24" s="137" t="s">
        <v>232</v>
      </c>
      <c r="BA24" s="137" t="s">
        <v>1</v>
      </c>
      <c r="BB24" s="137" t="s">
        <v>1</v>
      </c>
      <c r="BC24" s="137" t="s">
        <v>671</v>
      </c>
      <c r="BD24" s="137" t="s">
        <v>91</v>
      </c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145"/>
      <c r="J25" s="145"/>
      <c r="K25" s="37"/>
      <c r="L25" s="37"/>
      <c r="M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Z25" s="137" t="s">
        <v>672</v>
      </c>
      <c r="BA25" s="137" t="s">
        <v>1</v>
      </c>
      <c r="BB25" s="137" t="s">
        <v>1</v>
      </c>
      <c r="BC25" s="137" t="s">
        <v>673</v>
      </c>
      <c r="BD25" s="137" t="s">
        <v>91</v>
      </c>
    </row>
    <row r="26" s="2" customFormat="1" ht="12" customHeight="1">
      <c r="A26" s="37"/>
      <c r="B26" s="43"/>
      <c r="C26" s="37"/>
      <c r="D26" s="143" t="s">
        <v>38</v>
      </c>
      <c r="E26" s="37"/>
      <c r="F26" s="37"/>
      <c r="G26" s="37"/>
      <c r="H26" s="37"/>
      <c r="I26" s="145"/>
      <c r="J26" s="145"/>
      <c r="K26" s="37"/>
      <c r="L26" s="37"/>
      <c r="M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Z26" s="137" t="s">
        <v>674</v>
      </c>
      <c r="BA26" s="137" t="s">
        <v>1</v>
      </c>
      <c r="BB26" s="137" t="s">
        <v>1</v>
      </c>
      <c r="BC26" s="137" t="s">
        <v>675</v>
      </c>
      <c r="BD26" s="137" t="s">
        <v>91</v>
      </c>
    </row>
    <row r="27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4"/>
      <c r="J27" s="154"/>
      <c r="K27" s="151"/>
      <c r="L27" s="151"/>
      <c r="M27" s="155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Z27" s="281" t="s">
        <v>676</v>
      </c>
      <c r="BA27" s="281" t="s">
        <v>1</v>
      </c>
      <c r="BB27" s="281" t="s">
        <v>1</v>
      </c>
      <c r="BC27" s="281" t="s">
        <v>677</v>
      </c>
      <c r="BD27" s="281" t="s">
        <v>91</v>
      </c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145"/>
      <c r="J28" s="145"/>
      <c r="K28" s="37"/>
      <c r="L28" s="37"/>
      <c r="M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Z28" s="137" t="s">
        <v>678</v>
      </c>
      <c r="BA28" s="137" t="s">
        <v>1</v>
      </c>
      <c r="BB28" s="137" t="s">
        <v>1</v>
      </c>
      <c r="BC28" s="137" t="s">
        <v>679</v>
      </c>
      <c r="BD28" s="137" t="s">
        <v>91</v>
      </c>
    </row>
    <row r="29" s="2" customFormat="1" ht="6.96" customHeight="1">
      <c r="A29" s="37"/>
      <c r="B29" s="43"/>
      <c r="C29" s="37"/>
      <c r="D29" s="156"/>
      <c r="E29" s="156"/>
      <c r="F29" s="156"/>
      <c r="G29" s="156"/>
      <c r="H29" s="156"/>
      <c r="I29" s="157"/>
      <c r="J29" s="157"/>
      <c r="K29" s="156"/>
      <c r="L29" s="156"/>
      <c r="M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Z29" s="137" t="s">
        <v>680</v>
      </c>
      <c r="BA29" s="137" t="s">
        <v>1</v>
      </c>
      <c r="BB29" s="137" t="s">
        <v>1</v>
      </c>
      <c r="BC29" s="137" t="s">
        <v>681</v>
      </c>
      <c r="BD29" s="137" t="s">
        <v>91</v>
      </c>
    </row>
    <row r="30" s="2" customFormat="1">
      <c r="A30" s="37"/>
      <c r="B30" s="43"/>
      <c r="C30" s="37"/>
      <c r="D30" s="37"/>
      <c r="E30" s="143" t="s">
        <v>114</v>
      </c>
      <c r="F30" s="37"/>
      <c r="G30" s="37"/>
      <c r="H30" s="37"/>
      <c r="I30" s="145"/>
      <c r="J30" s="145"/>
      <c r="K30" s="158">
        <f>I96</f>
        <v>0</v>
      </c>
      <c r="L30" s="37"/>
      <c r="M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Z30" s="137" t="s">
        <v>239</v>
      </c>
      <c r="BA30" s="137" t="s">
        <v>1</v>
      </c>
      <c r="BB30" s="137" t="s">
        <v>1</v>
      </c>
      <c r="BC30" s="137" t="s">
        <v>287</v>
      </c>
      <c r="BD30" s="137" t="s">
        <v>91</v>
      </c>
    </row>
    <row r="31" s="2" customFormat="1">
      <c r="A31" s="37"/>
      <c r="B31" s="43"/>
      <c r="C31" s="37"/>
      <c r="D31" s="37"/>
      <c r="E31" s="143" t="s">
        <v>115</v>
      </c>
      <c r="F31" s="37"/>
      <c r="G31" s="37"/>
      <c r="H31" s="37"/>
      <c r="I31" s="145"/>
      <c r="J31" s="145"/>
      <c r="K31" s="158">
        <f>J96</f>
        <v>0</v>
      </c>
      <c r="L31" s="37"/>
      <c r="M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Z31" s="137" t="s">
        <v>243</v>
      </c>
      <c r="BA31" s="137" t="s">
        <v>1</v>
      </c>
      <c r="BB31" s="137" t="s">
        <v>1</v>
      </c>
      <c r="BC31" s="137" t="s">
        <v>682</v>
      </c>
      <c r="BD31" s="137" t="s">
        <v>91</v>
      </c>
    </row>
    <row r="32" s="2" customFormat="1" ht="25.44" customHeight="1">
      <c r="A32" s="37"/>
      <c r="B32" s="43"/>
      <c r="C32" s="37"/>
      <c r="D32" s="159" t="s">
        <v>39</v>
      </c>
      <c r="E32" s="37"/>
      <c r="F32" s="37"/>
      <c r="G32" s="37"/>
      <c r="H32" s="37"/>
      <c r="I32" s="145"/>
      <c r="J32" s="145"/>
      <c r="K32" s="160">
        <f>ROUND(K129, 2)</f>
        <v>0</v>
      </c>
      <c r="L32" s="37"/>
      <c r="M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Z32" s="137" t="s">
        <v>245</v>
      </c>
      <c r="BA32" s="137" t="s">
        <v>1</v>
      </c>
      <c r="BB32" s="137" t="s">
        <v>1</v>
      </c>
      <c r="BC32" s="137" t="s">
        <v>683</v>
      </c>
      <c r="BD32" s="137" t="s">
        <v>91</v>
      </c>
    </row>
    <row r="33" s="2" customFormat="1" ht="6.96" customHeight="1">
      <c r="A33" s="37"/>
      <c r="B33" s="43"/>
      <c r="C33" s="37"/>
      <c r="D33" s="156"/>
      <c r="E33" s="156"/>
      <c r="F33" s="156"/>
      <c r="G33" s="156"/>
      <c r="H33" s="156"/>
      <c r="I33" s="157"/>
      <c r="J33" s="157"/>
      <c r="K33" s="156"/>
      <c r="L33" s="156"/>
      <c r="M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Z33" s="137" t="s">
        <v>247</v>
      </c>
      <c r="BA33" s="137" t="s">
        <v>1</v>
      </c>
      <c r="BB33" s="137" t="s">
        <v>1</v>
      </c>
      <c r="BC33" s="137" t="s">
        <v>684</v>
      </c>
      <c r="BD33" s="137" t="s">
        <v>91</v>
      </c>
    </row>
    <row r="34" s="2" customFormat="1" ht="14.4" customHeight="1">
      <c r="A34" s="37"/>
      <c r="B34" s="43"/>
      <c r="C34" s="37"/>
      <c r="D34" s="37"/>
      <c r="E34" s="37"/>
      <c r="F34" s="161" t="s">
        <v>41</v>
      </c>
      <c r="G34" s="37"/>
      <c r="H34" s="37"/>
      <c r="I34" s="162" t="s">
        <v>40</v>
      </c>
      <c r="J34" s="145"/>
      <c r="K34" s="161" t="s">
        <v>42</v>
      </c>
      <c r="L34" s="37"/>
      <c r="M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Z34" s="137" t="s">
        <v>249</v>
      </c>
      <c r="BA34" s="137" t="s">
        <v>1</v>
      </c>
      <c r="BB34" s="137" t="s">
        <v>1</v>
      </c>
      <c r="BC34" s="137" t="s">
        <v>685</v>
      </c>
      <c r="BD34" s="137" t="s">
        <v>91</v>
      </c>
    </row>
    <row r="35" s="2" customFormat="1" ht="14.4" customHeight="1">
      <c r="A35" s="37"/>
      <c r="B35" s="43"/>
      <c r="C35" s="37"/>
      <c r="D35" s="163" t="s">
        <v>43</v>
      </c>
      <c r="E35" s="143" t="s">
        <v>44</v>
      </c>
      <c r="F35" s="158">
        <f>ROUND((SUM(BE129:BE375)),  2)</f>
        <v>0</v>
      </c>
      <c r="G35" s="37"/>
      <c r="H35" s="37"/>
      <c r="I35" s="164">
        <v>0.20999999999999999</v>
      </c>
      <c r="J35" s="145"/>
      <c r="K35" s="158">
        <f>ROUND(((SUM(BE129:BE375))*I35),  2)</f>
        <v>0</v>
      </c>
      <c r="L35" s="37"/>
      <c r="M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Z35" s="137" t="s">
        <v>251</v>
      </c>
      <c r="BA35" s="137" t="s">
        <v>1</v>
      </c>
      <c r="BB35" s="137" t="s">
        <v>1</v>
      </c>
      <c r="BC35" s="137" t="s">
        <v>686</v>
      </c>
      <c r="BD35" s="137" t="s">
        <v>91</v>
      </c>
    </row>
    <row r="36" s="2" customFormat="1" ht="14.4" customHeight="1">
      <c r="A36" s="37"/>
      <c r="B36" s="43"/>
      <c r="C36" s="37"/>
      <c r="D36" s="37"/>
      <c r="E36" s="143" t="s">
        <v>45</v>
      </c>
      <c r="F36" s="158">
        <f>ROUND((SUM(BF129:BF375)),  2)</f>
        <v>0</v>
      </c>
      <c r="G36" s="37"/>
      <c r="H36" s="37"/>
      <c r="I36" s="164">
        <v>0.14999999999999999</v>
      </c>
      <c r="J36" s="145"/>
      <c r="K36" s="158">
        <f>ROUND(((SUM(BF129:BF375))*I36),  2)</f>
        <v>0</v>
      </c>
      <c r="L36" s="37"/>
      <c r="M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Z36" s="137" t="s">
        <v>687</v>
      </c>
      <c r="BA36" s="137" t="s">
        <v>1</v>
      </c>
      <c r="BB36" s="137" t="s">
        <v>1</v>
      </c>
      <c r="BC36" s="137" t="s">
        <v>688</v>
      </c>
      <c r="BD36" s="137" t="s">
        <v>91</v>
      </c>
    </row>
    <row r="37" hidden="1" s="2" customFormat="1" ht="14.4" customHeight="1">
      <c r="A37" s="37"/>
      <c r="B37" s="43"/>
      <c r="C37" s="37"/>
      <c r="D37" s="37"/>
      <c r="E37" s="143" t="s">
        <v>46</v>
      </c>
      <c r="F37" s="158">
        <f>ROUND((SUM(BG129:BG375)),  2)</f>
        <v>0</v>
      </c>
      <c r="G37" s="37"/>
      <c r="H37" s="37"/>
      <c r="I37" s="164">
        <v>0.20999999999999999</v>
      </c>
      <c r="J37" s="145"/>
      <c r="K37" s="158">
        <f>0</f>
        <v>0</v>
      </c>
      <c r="L37" s="37"/>
      <c r="M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Z37" s="137" t="s">
        <v>689</v>
      </c>
      <c r="BA37" s="137" t="s">
        <v>1</v>
      </c>
      <c r="BB37" s="137" t="s">
        <v>1</v>
      </c>
      <c r="BC37" s="137" t="s">
        <v>89</v>
      </c>
      <c r="BD37" s="137" t="s">
        <v>91</v>
      </c>
    </row>
    <row r="38" hidden="1" s="2" customFormat="1" ht="14.4" customHeight="1">
      <c r="A38" s="37"/>
      <c r="B38" s="43"/>
      <c r="C38" s="37"/>
      <c r="D38" s="37"/>
      <c r="E38" s="143" t="s">
        <v>47</v>
      </c>
      <c r="F38" s="158">
        <f>ROUND((SUM(BH129:BH375)),  2)</f>
        <v>0</v>
      </c>
      <c r="G38" s="37"/>
      <c r="H38" s="37"/>
      <c r="I38" s="164">
        <v>0.14999999999999999</v>
      </c>
      <c r="J38" s="145"/>
      <c r="K38" s="158">
        <f>0</f>
        <v>0</v>
      </c>
      <c r="L38" s="37"/>
      <c r="M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Z38" s="137" t="s">
        <v>690</v>
      </c>
      <c r="BA38" s="137" t="s">
        <v>1</v>
      </c>
      <c r="BB38" s="137" t="s">
        <v>1</v>
      </c>
      <c r="BC38" s="137" t="s">
        <v>691</v>
      </c>
      <c r="BD38" s="137" t="s">
        <v>91</v>
      </c>
    </row>
    <row r="39" hidden="1" s="2" customFormat="1" ht="14.4" customHeight="1">
      <c r="A39" s="37"/>
      <c r="B39" s="43"/>
      <c r="C39" s="37"/>
      <c r="D39" s="37"/>
      <c r="E39" s="143" t="s">
        <v>48</v>
      </c>
      <c r="F39" s="158">
        <f>ROUND((SUM(BI129:BI375)),  2)</f>
        <v>0</v>
      </c>
      <c r="G39" s="37"/>
      <c r="H39" s="37"/>
      <c r="I39" s="164">
        <v>0</v>
      </c>
      <c r="J39" s="145"/>
      <c r="K39" s="158">
        <f>0</f>
        <v>0</v>
      </c>
      <c r="L39" s="37"/>
      <c r="M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Z39" s="137" t="s">
        <v>253</v>
      </c>
      <c r="BA39" s="137" t="s">
        <v>1</v>
      </c>
      <c r="BB39" s="137" t="s">
        <v>1</v>
      </c>
      <c r="BC39" s="137" t="s">
        <v>91</v>
      </c>
      <c r="BD39" s="137" t="s">
        <v>91</v>
      </c>
    </row>
    <row r="40" s="2" customFormat="1" ht="6.96" customHeight="1">
      <c r="A40" s="37"/>
      <c r="B40" s="43"/>
      <c r="C40" s="37"/>
      <c r="D40" s="37"/>
      <c r="E40" s="37"/>
      <c r="F40" s="37"/>
      <c r="G40" s="37"/>
      <c r="H40" s="37"/>
      <c r="I40" s="145"/>
      <c r="J40" s="145"/>
      <c r="K40" s="37"/>
      <c r="L40" s="37"/>
      <c r="M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Z40" s="137" t="s">
        <v>647</v>
      </c>
      <c r="BA40" s="137" t="s">
        <v>1</v>
      </c>
      <c r="BB40" s="137" t="s">
        <v>1</v>
      </c>
      <c r="BC40" s="137" t="s">
        <v>692</v>
      </c>
      <c r="BD40" s="137" t="s">
        <v>91</v>
      </c>
    </row>
    <row r="41" s="2" customFormat="1" ht="25.44" customHeight="1">
      <c r="A41" s="37"/>
      <c r="B41" s="43"/>
      <c r="C41" s="165"/>
      <c r="D41" s="166" t="s">
        <v>49</v>
      </c>
      <c r="E41" s="167"/>
      <c r="F41" s="167"/>
      <c r="G41" s="168" t="s">
        <v>50</v>
      </c>
      <c r="H41" s="169" t="s">
        <v>51</v>
      </c>
      <c r="I41" s="170"/>
      <c r="J41" s="170"/>
      <c r="K41" s="171">
        <f>SUM(K32:K39)</f>
        <v>0</v>
      </c>
      <c r="L41" s="172"/>
      <c r="M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Z41" s="137" t="s">
        <v>693</v>
      </c>
      <c r="BA41" s="137" t="s">
        <v>1</v>
      </c>
      <c r="BB41" s="137" t="s">
        <v>1</v>
      </c>
      <c r="BC41" s="137" t="s">
        <v>694</v>
      </c>
      <c r="BD41" s="137" t="s">
        <v>91</v>
      </c>
    </row>
    <row r="42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45"/>
      <c r="J42" s="145"/>
      <c r="K42" s="37"/>
      <c r="L42" s="37"/>
      <c r="M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Z42" s="137" t="s">
        <v>695</v>
      </c>
      <c r="BA42" s="137" t="s">
        <v>1</v>
      </c>
      <c r="BB42" s="137" t="s">
        <v>1</v>
      </c>
      <c r="BC42" s="137" t="s">
        <v>696</v>
      </c>
      <c r="BD42" s="137" t="s">
        <v>91</v>
      </c>
    </row>
    <row r="43" s="1" customFormat="1" ht="14.4" customHeight="1">
      <c r="B43" s="19"/>
      <c r="I43" s="136"/>
      <c r="J43" s="136"/>
      <c r="M43" s="19"/>
      <c r="AZ43" s="137" t="s">
        <v>697</v>
      </c>
      <c r="BA43" s="137" t="s">
        <v>1</v>
      </c>
      <c r="BB43" s="137" t="s">
        <v>1</v>
      </c>
      <c r="BC43" s="137" t="s">
        <v>698</v>
      </c>
      <c r="BD43" s="137" t="s">
        <v>91</v>
      </c>
    </row>
    <row r="44" s="1" customFormat="1" ht="14.4" customHeight="1">
      <c r="B44" s="19"/>
      <c r="I44" s="136"/>
      <c r="J44" s="136"/>
      <c r="M44" s="19"/>
      <c r="AZ44" s="137" t="s">
        <v>256</v>
      </c>
      <c r="BA44" s="137" t="s">
        <v>1</v>
      </c>
      <c r="BB44" s="137" t="s">
        <v>1</v>
      </c>
      <c r="BC44" s="137" t="s">
        <v>699</v>
      </c>
      <c r="BD44" s="137" t="s">
        <v>91</v>
      </c>
    </row>
    <row r="45" s="1" customFormat="1" ht="14.4" customHeight="1">
      <c r="B45" s="19"/>
      <c r="I45" s="136"/>
      <c r="J45" s="136"/>
      <c r="M45" s="19"/>
    </row>
    <row r="46" s="1" customFormat="1" ht="14.4" customHeight="1">
      <c r="B46" s="19"/>
      <c r="I46" s="136"/>
      <c r="J46" s="136"/>
      <c r="M46" s="19"/>
    </row>
    <row r="47" s="1" customFormat="1" ht="14.4" customHeight="1">
      <c r="B47" s="19"/>
      <c r="I47" s="136"/>
      <c r="J47" s="136"/>
      <c r="M47" s="19"/>
    </row>
    <row r="48" s="1" customFormat="1" ht="14.4" customHeight="1">
      <c r="B48" s="19"/>
      <c r="I48" s="136"/>
      <c r="J48" s="136"/>
      <c r="M48" s="19"/>
    </row>
    <row r="49" s="1" customFormat="1" ht="14.4" customHeight="1">
      <c r="B49" s="19"/>
      <c r="I49" s="136"/>
      <c r="J49" s="136"/>
      <c r="M49" s="19"/>
    </row>
    <row r="50" s="2" customFormat="1" ht="14.4" customHeight="1">
      <c r="B50" s="62"/>
      <c r="D50" s="173" t="s">
        <v>52</v>
      </c>
      <c r="E50" s="174"/>
      <c r="F50" s="174"/>
      <c r="G50" s="173" t="s">
        <v>53</v>
      </c>
      <c r="H50" s="174"/>
      <c r="I50" s="175"/>
      <c r="J50" s="175"/>
      <c r="K50" s="174"/>
      <c r="L50" s="174"/>
      <c r="M50" s="62"/>
    </row>
    <row r="51">
      <c r="B51" s="19"/>
      <c r="M51" s="19"/>
    </row>
    <row r="52">
      <c r="B52" s="19"/>
      <c r="M52" s="19"/>
    </row>
    <row r="53">
      <c r="B53" s="19"/>
      <c r="M53" s="19"/>
    </row>
    <row r="54">
      <c r="B54" s="19"/>
      <c r="M54" s="19"/>
    </row>
    <row r="55">
      <c r="B55" s="19"/>
      <c r="M55" s="19"/>
    </row>
    <row r="56">
      <c r="B56" s="19"/>
      <c r="M56" s="19"/>
    </row>
    <row r="57">
      <c r="B57" s="19"/>
      <c r="M57" s="19"/>
    </row>
    <row r="58">
      <c r="B58" s="19"/>
      <c r="M58" s="19"/>
    </row>
    <row r="59">
      <c r="B59" s="19"/>
      <c r="M59" s="19"/>
    </row>
    <row r="60">
      <c r="B60" s="19"/>
      <c r="M60" s="19"/>
    </row>
    <row r="61" s="2" customFormat="1">
      <c r="A61" s="37"/>
      <c r="B61" s="43"/>
      <c r="C61" s="37"/>
      <c r="D61" s="176" t="s">
        <v>54</v>
      </c>
      <c r="E61" s="177"/>
      <c r="F61" s="178" t="s">
        <v>55</v>
      </c>
      <c r="G61" s="176" t="s">
        <v>54</v>
      </c>
      <c r="H61" s="177"/>
      <c r="I61" s="179"/>
      <c r="J61" s="180" t="s">
        <v>55</v>
      </c>
      <c r="K61" s="177"/>
      <c r="L61" s="177"/>
      <c r="M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M62" s="19"/>
    </row>
    <row r="63">
      <c r="B63" s="19"/>
      <c r="M63" s="19"/>
    </row>
    <row r="64">
      <c r="B64" s="19"/>
      <c r="M64" s="19"/>
    </row>
    <row r="65" s="2" customFormat="1">
      <c r="A65" s="37"/>
      <c r="B65" s="43"/>
      <c r="C65" s="37"/>
      <c r="D65" s="173" t="s">
        <v>56</v>
      </c>
      <c r="E65" s="181"/>
      <c r="F65" s="181"/>
      <c r="G65" s="173" t="s">
        <v>57</v>
      </c>
      <c r="H65" s="181"/>
      <c r="I65" s="182"/>
      <c r="J65" s="182"/>
      <c r="K65" s="181"/>
      <c r="L65" s="181"/>
      <c r="M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M66" s="19"/>
    </row>
    <row r="67">
      <c r="B67" s="19"/>
      <c r="M67" s="19"/>
    </row>
    <row r="68">
      <c r="B68" s="19"/>
      <c r="M68" s="19"/>
    </row>
    <row r="69">
      <c r="B69" s="19"/>
      <c r="M69" s="19"/>
    </row>
    <row r="70">
      <c r="B70" s="19"/>
      <c r="M70" s="19"/>
    </row>
    <row r="71">
      <c r="B71" s="19"/>
      <c r="M71" s="19"/>
    </row>
    <row r="72">
      <c r="B72" s="19"/>
      <c r="M72" s="19"/>
    </row>
    <row r="73">
      <c r="B73" s="19"/>
      <c r="M73" s="19"/>
    </row>
    <row r="74">
      <c r="B74" s="19"/>
      <c r="M74" s="19"/>
    </row>
    <row r="75">
      <c r="B75" s="19"/>
      <c r="M75" s="19"/>
    </row>
    <row r="76" s="2" customFormat="1">
      <c r="A76" s="37"/>
      <c r="B76" s="43"/>
      <c r="C76" s="37"/>
      <c r="D76" s="176" t="s">
        <v>54</v>
      </c>
      <c r="E76" s="177"/>
      <c r="F76" s="178" t="s">
        <v>55</v>
      </c>
      <c r="G76" s="176" t="s">
        <v>54</v>
      </c>
      <c r="H76" s="177"/>
      <c r="I76" s="179"/>
      <c r="J76" s="180" t="s">
        <v>55</v>
      </c>
      <c r="K76" s="177"/>
      <c r="L76" s="177"/>
      <c r="M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3"/>
      <c r="C77" s="184"/>
      <c r="D77" s="184"/>
      <c r="E77" s="184"/>
      <c r="F77" s="184"/>
      <c r="G77" s="184"/>
      <c r="H77" s="184"/>
      <c r="I77" s="185"/>
      <c r="J77" s="185"/>
      <c r="K77" s="184"/>
      <c r="L77" s="184"/>
      <c r="M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86"/>
      <c r="C81" s="187"/>
      <c r="D81" s="187"/>
      <c r="E81" s="187"/>
      <c r="F81" s="187"/>
      <c r="G81" s="187"/>
      <c r="H81" s="187"/>
      <c r="I81" s="188"/>
      <c r="J81" s="188"/>
      <c r="K81" s="187"/>
      <c r="L81" s="187"/>
      <c r="M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116</v>
      </c>
      <c r="D82" s="39"/>
      <c r="E82" s="39"/>
      <c r="F82" s="39"/>
      <c r="G82" s="39"/>
      <c r="H82" s="39"/>
      <c r="I82" s="145"/>
      <c r="J82" s="145"/>
      <c r="K82" s="39"/>
      <c r="L82" s="39"/>
      <c r="M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145"/>
      <c r="J83" s="145"/>
      <c r="K83" s="39"/>
      <c r="L83" s="39"/>
      <c r="M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145"/>
      <c r="J84" s="145"/>
      <c r="K84" s="39"/>
      <c r="L84" s="39"/>
      <c r="M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89" t="str">
        <f>E7</f>
        <v>Ostrov, bezpečné přecházení, Jáchymovská ulice - I. etapa</v>
      </c>
      <c r="F85" s="31"/>
      <c r="G85" s="31"/>
      <c r="H85" s="31"/>
      <c r="I85" s="145"/>
      <c r="J85" s="145"/>
      <c r="K85" s="39"/>
      <c r="L85" s="39"/>
      <c r="M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108</v>
      </c>
      <c r="D86" s="39"/>
      <c r="E86" s="39"/>
      <c r="F86" s="39"/>
      <c r="G86" s="39"/>
      <c r="H86" s="39"/>
      <c r="I86" s="145"/>
      <c r="J86" s="145"/>
      <c r="K86" s="39"/>
      <c r="L86" s="39"/>
      <c r="M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SO102 - Přechod u křižovatky s ulicemi Lidická a Bezručova</v>
      </c>
      <c r="F87" s="39"/>
      <c r="G87" s="39"/>
      <c r="H87" s="39"/>
      <c r="I87" s="145"/>
      <c r="J87" s="145"/>
      <c r="K87" s="39"/>
      <c r="L87" s="39"/>
      <c r="M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145"/>
      <c r="J88" s="145"/>
      <c r="K88" s="39"/>
      <c r="L88" s="39"/>
      <c r="M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21</v>
      </c>
      <c r="D89" s="39"/>
      <c r="E89" s="39"/>
      <c r="F89" s="26" t="str">
        <f>F12</f>
        <v>Ostrov</v>
      </c>
      <c r="G89" s="39"/>
      <c r="H89" s="39"/>
      <c r="I89" s="148" t="s">
        <v>23</v>
      </c>
      <c r="J89" s="150" t="str">
        <f>IF(J12="","",J12)</f>
        <v>23. 2. 2020</v>
      </c>
      <c r="K89" s="39"/>
      <c r="L89" s="39"/>
      <c r="M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145"/>
      <c r="J90" s="145"/>
      <c r="K90" s="39"/>
      <c r="L90" s="39"/>
      <c r="M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25</v>
      </c>
      <c r="D91" s="39"/>
      <c r="E91" s="39"/>
      <c r="F91" s="26" t="str">
        <f>E15</f>
        <v>Město Ostrov</v>
      </c>
      <c r="G91" s="39"/>
      <c r="H91" s="39"/>
      <c r="I91" s="148" t="s">
        <v>33</v>
      </c>
      <c r="J91" s="190" t="str">
        <f>E21</f>
        <v>Ing. Igor Hrazdil</v>
      </c>
      <c r="K91" s="39"/>
      <c r="L91" s="39"/>
      <c r="M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31</v>
      </c>
      <c r="D92" s="39"/>
      <c r="E92" s="39"/>
      <c r="F92" s="26" t="str">
        <f>IF(E18="","",E18)</f>
        <v>Vyplň údaj</v>
      </c>
      <c r="G92" s="39"/>
      <c r="H92" s="39"/>
      <c r="I92" s="148" t="s">
        <v>37</v>
      </c>
      <c r="J92" s="190" t="str">
        <f>E24</f>
        <v>Ing. Igor Hrazdil</v>
      </c>
      <c r="K92" s="39"/>
      <c r="L92" s="39"/>
      <c r="M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145"/>
      <c r="J93" s="145"/>
      <c r="K93" s="39"/>
      <c r="L93" s="39"/>
      <c r="M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91" t="s">
        <v>117</v>
      </c>
      <c r="D94" s="192"/>
      <c r="E94" s="192"/>
      <c r="F94" s="192"/>
      <c r="G94" s="192"/>
      <c r="H94" s="192"/>
      <c r="I94" s="193" t="s">
        <v>118</v>
      </c>
      <c r="J94" s="193" t="s">
        <v>119</v>
      </c>
      <c r="K94" s="194" t="s">
        <v>120</v>
      </c>
      <c r="L94" s="192"/>
      <c r="M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145"/>
      <c r="J95" s="145"/>
      <c r="K95" s="39"/>
      <c r="L95" s="39"/>
      <c r="M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95" t="s">
        <v>121</v>
      </c>
      <c r="D96" s="39"/>
      <c r="E96" s="39"/>
      <c r="F96" s="39"/>
      <c r="G96" s="39"/>
      <c r="H96" s="39"/>
      <c r="I96" s="196">
        <f>Q129</f>
        <v>0</v>
      </c>
      <c r="J96" s="196">
        <f>R129</f>
        <v>0</v>
      </c>
      <c r="K96" s="109">
        <f>K129</f>
        <v>0</v>
      </c>
      <c r="L96" s="39"/>
      <c r="M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122</v>
      </c>
    </row>
    <row r="97" s="9" customFormat="1" ht="24.96" customHeight="1">
      <c r="A97" s="9"/>
      <c r="B97" s="197"/>
      <c r="C97" s="198"/>
      <c r="D97" s="199" t="s">
        <v>123</v>
      </c>
      <c r="E97" s="200"/>
      <c r="F97" s="200"/>
      <c r="G97" s="200"/>
      <c r="H97" s="200"/>
      <c r="I97" s="201">
        <f>Q130</f>
        <v>0</v>
      </c>
      <c r="J97" s="201">
        <f>R130</f>
        <v>0</v>
      </c>
      <c r="K97" s="202">
        <f>K130</f>
        <v>0</v>
      </c>
      <c r="L97" s="198"/>
      <c r="M97" s="20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4"/>
      <c r="C98" s="205"/>
      <c r="D98" s="206" t="s">
        <v>257</v>
      </c>
      <c r="E98" s="207"/>
      <c r="F98" s="207"/>
      <c r="G98" s="207"/>
      <c r="H98" s="207"/>
      <c r="I98" s="208">
        <f>Q131</f>
        <v>0</v>
      </c>
      <c r="J98" s="208">
        <f>R131</f>
        <v>0</v>
      </c>
      <c r="K98" s="209">
        <f>K131</f>
        <v>0</v>
      </c>
      <c r="L98" s="205"/>
      <c r="M98" s="2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4"/>
      <c r="C99" s="205"/>
      <c r="D99" s="206" t="s">
        <v>700</v>
      </c>
      <c r="E99" s="207"/>
      <c r="F99" s="207"/>
      <c r="G99" s="207"/>
      <c r="H99" s="207"/>
      <c r="I99" s="208">
        <f>Q186</f>
        <v>0</v>
      </c>
      <c r="J99" s="208">
        <f>R186</f>
        <v>0</v>
      </c>
      <c r="K99" s="209">
        <f>K186</f>
        <v>0</v>
      </c>
      <c r="L99" s="205"/>
      <c r="M99" s="2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4"/>
      <c r="C100" s="205"/>
      <c r="D100" s="206" t="s">
        <v>258</v>
      </c>
      <c r="E100" s="207"/>
      <c r="F100" s="207"/>
      <c r="G100" s="207"/>
      <c r="H100" s="207"/>
      <c r="I100" s="208">
        <f>Q189</f>
        <v>0</v>
      </c>
      <c r="J100" s="208">
        <f>R189</f>
        <v>0</v>
      </c>
      <c r="K100" s="209">
        <f>K189</f>
        <v>0</v>
      </c>
      <c r="L100" s="205"/>
      <c r="M100" s="2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4"/>
      <c r="C101" s="205"/>
      <c r="D101" s="206" t="s">
        <v>701</v>
      </c>
      <c r="E101" s="207"/>
      <c r="F101" s="207"/>
      <c r="G101" s="207"/>
      <c r="H101" s="207"/>
      <c r="I101" s="208">
        <f>Q222</f>
        <v>0</v>
      </c>
      <c r="J101" s="208">
        <f>R222</f>
        <v>0</v>
      </c>
      <c r="K101" s="209">
        <f>K222</f>
        <v>0</v>
      </c>
      <c r="L101" s="205"/>
      <c r="M101" s="2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4"/>
      <c r="C102" s="205"/>
      <c r="D102" s="206" t="s">
        <v>124</v>
      </c>
      <c r="E102" s="207"/>
      <c r="F102" s="207"/>
      <c r="G102" s="207"/>
      <c r="H102" s="207"/>
      <c r="I102" s="208">
        <f>Q259</f>
        <v>0</v>
      </c>
      <c r="J102" s="208">
        <f>R259</f>
        <v>0</v>
      </c>
      <c r="K102" s="209">
        <f>K259</f>
        <v>0</v>
      </c>
      <c r="L102" s="205"/>
      <c r="M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4"/>
      <c r="C103" s="205"/>
      <c r="D103" s="206" t="s">
        <v>259</v>
      </c>
      <c r="E103" s="207"/>
      <c r="F103" s="207"/>
      <c r="G103" s="207"/>
      <c r="H103" s="207"/>
      <c r="I103" s="208">
        <f>Q306</f>
        <v>0</v>
      </c>
      <c r="J103" s="208">
        <f>R306</f>
        <v>0</v>
      </c>
      <c r="K103" s="209">
        <f>K306</f>
        <v>0</v>
      </c>
      <c r="L103" s="205"/>
      <c r="M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4"/>
      <c r="C104" s="205"/>
      <c r="D104" s="206" t="s">
        <v>260</v>
      </c>
      <c r="E104" s="207"/>
      <c r="F104" s="207"/>
      <c r="G104" s="207"/>
      <c r="H104" s="207"/>
      <c r="I104" s="208">
        <f>Q320</f>
        <v>0</v>
      </c>
      <c r="J104" s="208">
        <f>R320</f>
        <v>0</v>
      </c>
      <c r="K104" s="209">
        <f>K320</f>
        <v>0</v>
      </c>
      <c r="L104" s="205"/>
      <c r="M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97"/>
      <c r="C105" s="198"/>
      <c r="D105" s="199" t="s">
        <v>261</v>
      </c>
      <c r="E105" s="200"/>
      <c r="F105" s="200"/>
      <c r="G105" s="200"/>
      <c r="H105" s="200"/>
      <c r="I105" s="201">
        <f>Q322</f>
        <v>0</v>
      </c>
      <c r="J105" s="201">
        <f>R322</f>
        <v>0</v>
      </c>
      <c r="K105" s="202">
        <f>K322</f>
        <v>0</v>
      </c>
      <c r="L105" s="198"/>
      <c r="M105" s="20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204"/>
      <c r="C106" s="205"/>
      <c r="D106" s="206" t="s">
        <v>262</v>
      </c>
      <c r="E106" s="207"/>
      <c r="F106" s="207"/>
      <c r="G106" s="207"/>
      <c r="H106" s="207"/>
      <c r="I106" s="208">
        <f>Q323</f>
        <v>0</v>
      </c>
      <c r="J106" s="208">
        <f>R323</f>
        <v>0</v>
      </c>
      <c r="K106" s="209">
        <f>K323</f>
        <v>0</v>
      </c>
      <c r="L106" s="205"/>
      <c r="M106" s="2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97"/>
      <c r="C107" s="198"/>
      <c r="D107" s="199" t="s">
        <v>263</v>
      </c>
      <c r="E107" s="200"/>
      <c r="F107" s="200"/>
      <c r="G107" s="200"/>
      <c r="H107" s="200"/>
      <c r="I107" s="201">
        <f>Q337</f>
        <v>0</v>
      </c>
      <c r="J107" s="201">
        <f>R337</f>
        <v>0</v>
      </c>
      <c r="K107" s="202">
        <f>K337</f>
        <v>0</v>
      </c>
      <c r="L107" s="198"/>
      <c r="M107" s="203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10" customFormat="1" ht="19.92" customHeight="1">
      <c r="A108" s="10"/>
      <c r="B108" s="204"/>
      <c r="C108" s="205"/>
      <c r="D108" s="206" t="s">
        <v>264</v>
      </c>
      <c r="E108" s="207"/>
      <c r="F108" s="207"/>
      <c r="G108" s="207"/>
      <c r="H108" s="207"/>
      <c r="I108" s="208">
        <f>Q338</f>
        <v>0</v>
      </c>
      <c r="J108" s="208">
        <f>R338</f>
        <v>0</v>
      </c>
      <c r="K108" s="209">
        <f>K338</f>
        <v>0</v>
      </c>
      <c r="L108" s="205"/>
      <c r="M108" s="2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204"/>
      <c r="C109" s="205"/>
      <c r="D109" s="206" t="s">
        <v>265</v>
      </c>
      <c r="E109" s="207"/>
      <c r="F109" s="207"/>
      <c r="G109" s="207"/>
      <c r="H109" s="207"/>
      <c r="I109" s="208">
        <f>Q356</f>
        <v>0</v>
      </c>
      <c r="J109" s="208">
        <f>R356</f>
        <v>0</v>
      </c>
      <c r="K109" s="209">
        <f>K356</f>
        <v>0</v>
      </c>
      <c r="L109" s="205"/>
      <c r="M109" s="2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2" customFormat="1" ht="21.84" customHeight="1">
      <c r="A110" s="37"/>
      <c r="B110" s="38"/>
      <c r="C110" s="39"/>
      <c r="D110" s="39"/>
      <c r="E110" s="39"/>
      <c r="F110" s="39"/>
      <c r="G110" s="39"/>
      <c r="H110" s="39"/>
      <c r="I110" s="145"/>
      <c r="J110" s="145"/>
      <c r="K110" s="39"/>
      <c r="L110" s="39"/>
      <c r="M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65"/>
      <c r="C111" s="66"/>
      <c r="D111" s="66"/>
      <c r="E111" s="66"/>
      <c r="F111" s="66"/>
      <c r="G111" s="66"/>
      <c r="H111" s="66"/>
      <c r="I111" s="185"/>
      <c r="J111" s="185"/>
      <c r="K111" s="66"/>
      <c r="L111" s="66"/>
      <c r="M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="2" customFormat="1" ht="6.96" customHeight="1">
      <c r="A115" s="37"/>
      <c r="B115" s="67"/>
      <c r="C115" s="68"/>
      <c r="D115" s="68"/>
      <c r="E115" s="68"/>
      <c r="F115" s="68"/>
      <c r="G115" s="68"/>
      <c r="H115" s="68"/>
      <c r="I115" s="188"/>
      <c r="J115" s="188"/>
      <c r="K115" s="68"/>
      <c r="L115" s="68"/>
      <c r="M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24.96" customHeight="1">
      <c r="A116" s="37"/>
      <c r="B116" s="38"/>
      <c r="C116" s="22" t="s">
        <v>125</v>
      </c>
      <c r="D116" s="39"/>
      <c r="E116" s="39"/>
      <c r="F116" s="39"/>
      <c r="G116" s="39"/>
      <c r="H116" s="39"/>
      <c r="I116" s="145"/>
      <c r="J116" s="145"/>
      <c r="K116" s="39"/>
      <c r="L116" s="39"/>
      <c r="M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6.96" customHeight="1">
      <c r="A117" s="37"/>
      <c r="B117" s="38"/>
      <c r="C117" s="39"/>
      <c r="D117" s="39"/>
      <c r="E117" s="39"/>
      <c r="F117" s="39"/>
      <c r="G117" s="39"/>
      <c r="H117" s="39"/>
      <c r="I117" s="145"/>
      <c r="J117" s="145"/>
      <c r="K117" s="39"/>
      <c r="L117" s="39"/>
      <c r="M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2" customHeight="1">
      <c r="A118" s="37"/>
      <c r="B118" s="38"/>
      <c r="C118" s="31" t="s">
        <v>17</v>
      </c>
      <c r="D118" s="39"/>
      <c r="E118" s="39"/>
      <c r="F118" s="39"/>
      <c r="G118" s="39"/>
      <c r="H118" s="39"/>
      <c r="I118" s="145"/>
      <c r="J118" s="145"/>
      <c r="K118" s="39"/>
      <c r="L118" s="39"/>
      <c r="M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6.5" customHeight="1">
      <c r="A119" s="37"/>
      <c r="B119" s="38"/>
      <c r="C119" s="39"/>
      <c r="D119" s="39"/>
      <c r="E119" s="189" t="str">
        <f>E7</f>
        <v>Ostrov, bezpečné přecházení, Jáchymovská ulice - I. etapa</v>
      </c>
      <c r="F119" s="31"/>
      <c r="G119" s="31"/>
      <c r="H119" s="31"/>
      <c r="I119" s="145"/>
      <c r="J119" s="145"/>
      <c r="K119" s="39"/>
      <c r="L119" s="39"/>
      <c r="M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2" customHeight="1">
      <c r="A120" s="37"/>
      <c r="B120" s="38"/>
      <c r="C120" s="31" t="s">
        <v>108</v>
      </c>
      <c r="D120" s="39"/>
      <c r="E120" s="39"/>
      <c r="F120" s="39"/>
      <c r="G120" s="39"/>
      <c r="H120" s="39"/>
      <c r="I120" s="145"/>
      <c r="J120" s="145"/>
      <c r="K120" s="39"/>
      <c r="L120" s="39"/>
      <c r="M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6.5" customHeight="1">
      <c r="A121" s="37"/>
      <c r="B121" s="38"/>
      <c r="C121" s="39"/>
      <c r="D121" s="39"/>
      <c r="E121" s="75" t="str">
        <f>E9</f>
        <v>SO102 - Přechod u křižovatky s ulicemi Lidická a Bezručova</v>
      </c>
      <c r="F121" s="39"/>
      <c r="G121" s="39"/>
      <c r="H121" s="39"/>
      <c r="I121" s="145"/>
      <c r="J121" s="145"/>
      <c r="K121" s="39"/>
      <c r="L121" s="39"/>
      <c r="M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6.96" customHeight="1">
      <c r="A122" s="37"/>
      <c r="B122" s="38"/>
      <c r="C122" s="39"/>
      <c r="D122" s="39"/>
      <c r="E122" s="39"/>
      <c r="F122" s="39"/>
      <c r="G122" s="39"/>
      <c r="H122" s="39"/>
      <c r="I122" s="145"/>
      <c r="J122" s="145"/>
      <c r="K122" s="39"/>
      <c r="L122" s="39"/>
      <c r="M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2" customHeight="1">
      <c r="A123" s="37"/>
      <c r="B123" s="38"/>
      <c r="C123" s="31" t="s">
        <v>21</v>
      </c>
      <c r="D123" s="39"/>
      <c r="E123" s="39"/>
      <c r="F123" s="26" t="str">
        <f>F12</f>
        <v>Ostrov</v>
      </c>
      <c r="G123" s="39"/>
      <c r="H123" s="39"/>
      <c r="I123" s="148" t="s">
        <v>23</v>
      </c>
      <c r="J123" s="150" t="str">
        <f>IF(J12="","",J12)</f>
        <v>23. 2. 2020</v>
      </c>
      <c r="K123" s="39"/>
      <c r="L123" s="39"/>
      <c r="M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6.96" customHeight="1">
      <c r="A124" s="37"/>
      <c r="B124" s="38"/>
      <c r="C124" s="39"/>
      <c r="D124" s="39"/>
      <c r="E124" s="39"/>
      <c r="F124" s="39"/>
      <c r="G124" s="39"/>
      <c r="H124" s="39"/>
      <c r="I124" s="145"/>
      <c r="J124" s="145"/>
      <c r="K124" s="39"/>
      <c r="L124" s="39"/>
      <c r="M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15.15" customHeight="1">
      <c r="A125" s="37"/>
      <c r="B125" s="38"/>
      <c r="C125" s="31" t="s">
        <v>25</v>
      </c>
      <c r="D125" s="39"/>
      <c r="E125" s="39"/>
      <c r="F125" s="26" t="str">
        <f>E15</f>
        <v>Město Ostrov</v>
      </c>
      <c r="G125" s="39"/>
      <c r="H125" s="39"/>
      <c r="I125" s="148" t="s">
        <v>33</v>
      </c>
      <c r="J125" s="190" t="str">
        <f>E21</f>
        <v>Ing. Igor Hrazdil</v>
      </c>
      <c r="K125" s="39"/>
      <c r="L125" s="39"/>
      <c r="M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15.15" customHeight="1">
      <c r="A126" s="37"/>
      <c r="B126" s="38"/>
      <c r="C126" s="31" t="s">
        <v>31</v>
      </c>
      <c r="D126" s="39"/>
      <c r="E126" s="39"/>
      <c r="F126" s="26" t="str">
        <f>IF(E18="","",E18)</f>
        <v>Vyplň údaj</v>
      </c>
      <c r="G126" s="39"/>
      <c r="H126" s="39"/>
      <c r="I126" s="148" t="s">
        <v>37</v>
      </c>
      <c r="J126" s="190" t="str">
        <f>E24</f>
        <v>Ing. Igor Hrazdil</v>
      </c>
      <c r="K126" s="39"/>
      <c r="L126" s="39"/>
      <c r="M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2" customFormat="1" ht="10.32" customHeight="1">
      <c r="A127" s="37"/>
      <c r="B127" s="38"/>
      <c r="C127" s="39"/>
      <c r="D127" s="39"/>
      <c r="E127" s="39"/>
      <c r="F127" s="39"/>
      <c r="G127" s="39"/>
      <c r="H127" s="39"/>
      <c r="I127" s="145"/>
      <c r="J127" s="145"/>
      <c r="K127" s="39"/>
      <c r="L127" s="39"/>
      <c r="M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11" customFormat="1" ht="29.28" customHeight="1">
      <c r="A128" s="211"/>
      <c r="B128" s="212"/>
      <c r="C128" s="213" t="s">
        <v>126</v>
      </c>
      <c r="D128" s="214" t="s">
        <v>64</v>
      </c>
      <c r="E128" s="214" t="s">
        <v>60</v>
      </c>
      <c r="F128" s="214" t="s">
        <v>61</v>
      </c>
      <c r="G128" s="214" t="s">
        <v>127</v>
      </c>
      <c r="H128" s="214" t="s">
        <v>128</v>
      </c>
      <c r="I128" s="215" t="s">
        <v>129</v>
      </c>
      <c r="J128" s="215" t="s">
        <v>130</v>
      </c>
      <c r="K128" s="214" t="s">
        <v>120</v>
      </c>
      <c r="L128" s="216" t="s">
        <v>131</v>
      </c>
      <c r="M128" s="217"/>
      <c r="N128" s="99" t="s">
        <v>1</v>
      </c>
      <c r="O128" s="100" t="s">
        <v>43</v>
      </c>
      <c r="P128" s="100" t="s">
        <v>132</v>
      </c>
      <c r="Q128" s="100" t="s">
        <v>133</v>
      </c>
      <c r="R128" s="100" t="s">
        <v>134</v>
      </c>
      <c r="S128" s="100" t="s">
        <v>135</v>
      </c>
      <c r="T128" s="100" t="s">
        <v>136</v>
      </c>
      <c r="U128" s="100" t="s">
        <v>137</v>
      </c>
      <c r="V128" s="100" t="s">
        <v>138</v>
      </c>
      <c r="W128" s="100" t="s">
        <v>139</v>
      </c>
      <c r="X128" s="101" t="s">
        <v>140</v>
      </c>
      <c r="Y128" s="211"/>
      <c r="Z128" s="211"/>
      <c r="AA128" s="211"/>
      <c r="AB128" s="211"/>
      <c r="AC128" s="211"/>
      <c r="AD128" s="211"/>
      <c r="AE128" s="211"/>
    </row>
    <row r="129" s="2" customFormat="1" ht="22.8" customHeight="1">
      <c r="A129" s="37"/>
      <c r="B129" s="38"/>
      <c r="C129" s="106" t="s">
        <v>141</v>
      </c>
      <c r="D129" s="39"/>
      <c r="E129" s="39"/>
      <c r="F129" s="39"/>
      <c r="G129" s="39"/>
      <c r="H129" s="39"/>
      <c r="I129" s="145"/>
      <c r="J129" s="145"/>
      <c r="K129" s="218">
        <f>BK129</f>
        <v>0</v>
      </c>
      <c r="L129" s="39"/>
      <c r="M129" s="43"/>
      <c r="N129" s="102"/>
      <c r="O129" s="219"/>
      <c r="P129" s="103"/>
      <c r="Q129" s="220">
        <f>Q130+Q322+Q337</f>
        <v>0</v>
      </c>
      <c r="R129" s="220">
        <f>R130+R322+R337</f>
        <v>0</v>
      </c>
      <c r="S129" s="103"/>
      <c r="T129" s="221">
        <f>T130+T322+T337</f>
        <v>0</v>
      </c>
      <c r="U129" s="103"/>
      <c r="V129" s="221">
        <f>V130+V322+V337</f>
        <v>43.703975039999996</v>
      </c>
      <c r="W129" s="103"/>
      <c r="X129" s="222">
        <f>X130+X322+X337</f>
        <v>73.159930000000003</v>
      </c>
      <c r="Y129" s="37"/>
      <c r="Z129" s="37"/>
      <c r="AA129" s="37"/>
      <c r="AB129" s="37"/>
      <c r="AC129" s="37"/>
      <c r="AD129" s="37"/>
      <c r="AE129" s="37"/>
      <c r="AT129" s="16" t="s">
        <v>80</v>
      </c>
      <c r="AU129" s="16" t="s">
        <v>122</v>
      </c>
      <c r="BK129" s="223">
        <f>BK130+BK322+BK337</f>
        <v>0</v>
      </c>
    </row>
    <row r="130" s="12" customFormat="1" ht="25.92" customHeight="1">
      <c r="A130" s="12"/>
      <c r="B130" s="224"/>
      <c r="C130" s="225"/>
      <c r="D130" s="226" t="s">
        <v>80</v>
      </c>
      <c r="E130" s="227" t="s">
        <v>142</v>
      </c>
      <c r="F130" s="227" t="s">
        <v>143</v>
      </c>
      <c r="G130" s="225"/>
      <c r="H130" s="225"/>
      <c r="I130" s="228"/>
      <c r="J130" s="228"/>
      <c r="K130" s="229">
        <f>BK130</f>
        <v>0</v>
      </c>
      <c r="L130" s="225"/>
      <c r="M130" s="230"/>
      <c r="N130" s="231"/>
      <c r="O130" s="232"/>
      <c r="P130" s="232"/>
      <c r="Q130" s="233">
        <f>Q131+Q186+Q189+Q222+Q259+Q306+Q320</f>
        <v>0</v>
      </c>
      <c r="R130" s="233">
        <f>R131+R186+R189+R222+R259+R306+R320</f>
        <v>0</v>
      </c>
      <c r="S130" s="232"/>
      <c r="T130" s="234">
        <f>T131+T186+T189+T222+T259+T306+T320</f>
        <v>0</v>
      </c>
      <c r="U130" s="232"/>
      <c r="V130" s="234">
        <f>V131+V186+V189+V222+V259+V306+V320</f>
        <v>42.044853199999999</v>
      </c>
      <c r="W130" s="232"/>
      <c r="X130" s="235">
        <f>X131+X186+X189+X222+X259+X306+X320</f>
        <v>73.099930000000001</v>
      </c>
      <c r="Y130" s="12"/>
      <c r="Z130" s="12"/>
      <c r="AA130" s="12"/>
      <c r="AB130" s="12"/>
      <c r="AC130" s="12"/>
      <c r="AD130" s="12"/>
      <c r="AE130" s="12"/>
      <c r="AR130" s="236" t="s">
        <v>89</v>
      </c>
      <c r="AT130" s="237" t="s">
        <v>80</v>
      </c>
      <c r="AU130" s="237" t="s">
        <v>81</v>
      </c>
      <c r="AY130" s="236" t="s">
        <v>144</v>
      </c>
      <c r="BK130" s="238">
        <f>BK131+BK186+BK189+BK222+BK259+BK306+BK320</f>
        <v>0</v>
      </c>
    </row>
    <row r="131" s="12" customFormat="1" ht="22.8" customHeight="1">
      <c r="A131" s="12"/>
      <c r="B131" s="224"/>
      <c r="C131" s="225"/>
      <c r="D131" s="226" t="s">
        <v>80</v>
      </c>
      <c r="E131" s="239" t="s">
        <v>89</v>
      </c>
      <c r="F131" s="239" t="s">
        <v>266</v>
      </c>
      <c r="G131" s="225"/>
      <c r="H131" s="225"/>
      <c r="I131" s="228"/>
      <c r="J131" s="228"/>
      <c r="K131" s="240">
        <f>BK131</f>
        <v>0</v>
      </c>
      <c r="L131" s="225"/>
      <c r="M131" s="230"/>
      <c r="N131" s="231"/>
      <c r="O131" s="232"/>
      <c r="P131" s="232"/>
      <c r="Q131" s="233">
        <f>SUM(Q132:Q185)</f>
        <v>0</v>
      </c>
      <c r="R131" s="233">
        <f>SUM(R132:R185)</f>
        <v>0</v>
      </c>
      <c r="S131" s="232"/>
      <c r="T131" s="234">
        <f>SUM(T132:T185)</f>
        <v>0</v>
      </c>
      <c r="U131" s="232"/>
      <c r="V131" s="234">
        <f>SUM(V132:V185)</f>
        <v>6.53904</v>
      </c>
      <c r="W131" s="232"/>
      <c r="X131" s="235">
        <f>SUM(X132:X185)</f>
        <v>64.955929999999995</v>
      </c>
      <c r="Y131" s="12"/>
      <c r="Z131" s="12"/>
      <c r="AA131" s="12"/>
      <c r="AB131" s="12"/>
      <c r="AC131" s="12"/>
      <c r="AD131" s="12"/>
      <c r="AE131" s="12"/>
      <c r="AR131" s="236" t="s">
        <v>89</v>
      </c>
      <c r="AT131" s="237" t="s">
        <v>80</v>
      </c>
      <c r="AU131" s="237" t="s">
        <v>89</v>
      </c>
      <c r="AY131" s="236" t="s">
        <v>144</v>
      </c>
      <c r="BK131" s="238">
        <f>SUM(BK132:BK185)</f>
        <v>0</v>
      </c>
    </row>
    <row r="132" s="2" customFormat="1" ht="21.75" customHeight="1">
      <c r="A132" s="37"/>
      <c r="B132" s="38"/>
      <c r="C132" s="241" t="s">
        <v>89</v>
      </c>
      <c r="D132" s="241" t="s">
        <v>147</v>
      </c>
      <c r="E132" s="242" t="s">
        <v>267</v>
      </c>
      <c r="F132" s="243" t="s">
        <v>268</v>
      </c>
      <c r="G132" s="244" t="s">
        <v>269</v>
      </c>
      <c r="H132" s="245">
        <v>61.670000000000002</v>
      </c>
      <c r="I132" s="246"/>
      <c r="J132" s="246"/>
      <c r="K132" s="247">
        <f>ROUND(P132*H132,2)</f>
        <v>0</v>
      </c>
      <c r="L132" s="243" t="s">
        <v>151</v>
      </c>
      <c r="M132" s="43"/>
      <c r="N132" s="248" t="s">
        <v>1</v>
      </c>
      <c r="O132" s="249" t="s">
        <v>44</v>
      </c>
      <c r="P132" s="250">
        <f>I132+J132</f>
        <v>0</v>
      </c>
      <c r="Q132" s="250">
        <f>ROUND(I132*H132,2)</f>
        <v>0</v>
      </c>
      <c r="R132" s="250">
        <f>ROUND(J132*H132,2)</f>
        <v>0</v>
      </c>
      <c r="S132" s="90"/>
      <c r="T132" s="251">
        <f>S132*H132</f>
        <v>0</v>
      </c>
      <c r="U132" s="251">
        <v>0</v>
      </c>
      <c r="V132" s="251">
        <f>U132*H132</f>
        <v>0</v>
      </c>
      <c r="W132" s="251">
        <v>0.26000000000000001</v>
      </c>
      <c r="X132" s="252">
        <f>W132*H132</f>
        <v>16.034200000000002</v>
      </c>
      <c r="Y132" s="37"/>
      <c r="Z132" s="37"/>
      <c r="AA132" s="37"/>
      <c r="AB132" s="37"/>
      <c r="AC132" s="37"/>
      <c r="AD132" s="37"/>
      <c r="AE132" s="37"/>
      <c r="AR132" s="253" t="s">
        <v>152</v>
      </c>
      <c r="AT132" s="253" t="s">
        <v>147</v>
      </c>
      <c r="AU132" s="253" t="s">
        <v>91</v>
      </c>
      <c r="AY132" s="16" t="s">
        <v>144</v>
      </c>
      <c r="BE132" s="254">
        <f>IF(O132="základní",K132,0)</f>
        <v>0</v>
      </c>
      <c r="BF132" s="254">
        <f>IF(O132="snížená",K132,0)</f>
        <v>0</v>
      </c>
      <c r="BG132" s="254">
        <f>IF(O132="zákl. přenesená",K132,0)</f>
        <v>0</v>
      </c>
      <c r="BH132" s="254">
        <f>IF(O132="sníž. přenesená",K132,0)</f>
        <v>0</v>
      </c>
      <c r="BI132" s="254">
        <f>IF(O132="nulová",K132,0)</f>
        <v>0</v>
      </c>
      <c r="BJ132" s="16" t="s">
        <v>89</v>
      </c>
      <c r="BK132" s="254">
        <f>ROUND(P132*H132,2)</f>
        <v>0</v>
      </c>
      <c r="BL132" s="16" t="s">
        <v>152</v>
      </c>
      <c r="BM132" s="253" t="s">
        <v>270</v>
      </c>
    </row>
    <row r="133" s="13" customFormat="1">
      <c r="A133" s="13"/>
      <c r="B133" s="255"/>
      <c r="C133" s="256"/>
      <c r="D133" s="257" t="s">
        <v>154</v>
      </c>
      <c r="E133" s="258" t="s">
        <v>651</v>
      </c>
      <c r="F133" s="259" t="s">
        <v>702</v>
      </c>
      <c r="G133" s="256"/>
      <c r="H133" s="260">
        <v>61.670000000000002</v>
      </c>
      <c r="I133" s="261"/>
      <c r="J133" s="261"/>
      <c r="K133" s="256"/>
      <c r="L133" s="256"/>
      <c r="M133" s="262"/>
      <c r="N133" s="263"/>
      <c r="O133" s="264"/>
      <c r="P133" s="264"/>
      <c r="Q133" s="264"/>
      <c r="R133" s="264"/>
      <c r="S133" s="264"/>
      <c r="T133" s="264"/>
      <c r="U133" s="264"/>
      <c r="V133" s="264"/>
      <c r="W133" s="264"/>
      <c r="X133" s="265"/>
      <c r="Y133" s="13"/>
      <c r="Z133" s="13"/>
      <c r="AA133" s="13"/>
      <c r="AB133" s="13"/>
      <c r="AC133" s="13"/>
      <c r="AD133" s="13"/>
      <c r="AE133" s="13"/>
      <c r="AT133" s="266" t="s">
        <v>154</v>
      </c>
      <c r="AU133" s="266" t="s">
        <v>91</v>
      </c>
      <c r="AV133" s="13" t="s">
        <v>91</v>
      </c>
      <c r="AW133" s="13" t="s">
        <v>5</v>
      </c>
      <c r="AX133" s="13" t="s">
        <v>89</v>
      </c>
      <c r="AY133" s="266" t="s">
        <v>144</v>
      </c>
    </row>
    <row r="134" s="2" customFormat="1" ht="21.75" customHeight="1">
      <c r="A134" s="37"/>
      <c r="B134" s="38"/>
      <c r="C134" s="241" t="s">
        <v>91</v>
      </c>
      <c r="D134" s="241" t="s">
        <v>147</v>
      </c>
      <c r="E134" s="242" t="s">
        <v>271</v>
      </c>
      <c r="F134" s="243" t="s">
        <v>272</v>
      </c>
      <c r="G134" s="244" t="s">
        <v>269</v>
      </c>
      <c r="H134" s="245">
        <v>9.25</v>
      </c>
      <c r="I134" s="246"/>
      <c r="J134" s="246"/>
      <c r="K134" s="247">
        <f>ROUND(P134*H134,2)</f>
        <v>0</v>
      </c>
      <c r="L134" s="243" t="s">
        <v>151</v>
      </c>
      <c r="M134" s="43"/>
      <c r="N134" s="248" t="s">
        <v>1</v>
      </c>
      <c r="O134" s="249" t="s">
        <v>44</v>
      </c>
      <c r="P134" s="250">
        <f>I134+J134</f>
        <v>0</v>
      </c>
      <c r="Q134" s="250">
        <f>ROUND(I134*H134,2)</f>
        <v>0</v>
      </c>
      <c r="R134" s="250">
        <f>ROUND(J134*H134,2)</f>
        <v>0</v>
      </c>
      <c r="S134" s="90"/>
      <c r="T134" s="251">
        <f>S134*H134</f>
        <v>0</v>
      </c>
      <c r="U134" s="251">
        <v>0</v>
      </c>
      <c r="V134" s="251">
        <f>U134*H134</f>
        <v>0</v>
      </c>
      <c r="W134" s="251">
        <v>0.29499999999999998</v>
      </c>
      <c r="X134" s="252">
        <f>W134*H134</f>
        <v>2.7287499999999998</v>
      </c>
      <c r="Y134" s="37"/>
      <c r="Z134" s="37"/>
      <c r="AA134" s="37"/>
      <c r="AB134" s="37"/>
      <c r="AC134" s="37"/>
      <c r="AD134" s="37"/>
      <c r="AE134" s="37"/>
      <c r="AR134" s="253" t="s">
        <v>152</v>
      </c>
      <c r="AT134" s="253" t="s">
        <v>147</v>
      </c>
      <c r="AU134" s="253" t="s">
        <v>91</v>
      </c>
      <c r="AY134" s="16" t="s">
        <v>144</v>
      </c>
      <c r="BE134" s="254">
        <f>IF(O134="základní",K134,0)</f>
        <v>0</v>
      </c>
      <c r="BF134" s="254">
        <f>IF(O134="snížená",K134,0)</f>
        <v>0</v>
      </c>
      <c r="BG134" s="254">
        <f>IF(O134="zákl. přenesená",K134,0)</f>
        <v>0</v>
      </c>
      <c r="BH134" s="254">
        <f>IF(O134="sníž. přenesená",K134,0)</f>
        <v>0</v>
      </c>
      <c r="BI134" s="254">
        <f>IF(O134="nulová",K134,0)</f>
        <v>0</v>
      </c>
      <c r="BJ134" s="16" t="s">
        <v>89</v>
      </c>
      <c r="BK134" s="254">
        <f>ROUND(P134*H134,2)</f>
        <v>0</v>
      </c>
      <c r="BL134" s="16" t="s">
        <v>152</v>
      </c>
      <c r="BM134" s="253" t="s">
        <v>273</v>
      </c>
    </row>
    <row r="135" s="13" customFormat="1">
      <c r="A135" s="13"/>
      <c r="B135" s="255"/>
      <c r="C135" s="256"/>
      <c r="D135" s="257" t="s">
        <v>154</v>
      </c>
      <c r="E135" s="258" t="s">
        <v>653</v>
      </c>
      <c r="F135" s="259" t="s">
        <v>654</v>
      </c>
      <c r="G135" s="256"/>
      <c r="H135" s="260">
        <v>9.25</v>
      </c>
      <c r="I135" s="261"/>
      <c r="J135" s="261"/>
      <c r="K135" s="256"/>
      <c r="L135" s="256"/>
      <c r="M135" s="262"/>
      <c r="N135" s="263"/>
      <c r="O135" s="264"/>
      <c r="P135" s="264"/>
      <c r="Q135" s="264"/>
      <c r="R135" s="264"/>
      <c r="S135" s="264"/>
      <c r="T135" s="264"/>
      <c r="U135" s="264"/>
      <c r="V135" s="264"/>
      <c r="W135" s="264"/>
      <c r="X135" s="265"/>
      <c r="Y135" s="13"/>
      <c r="Z135" s="13"/>
      <c r="AA135" s="13"/>
      <c r="AB135" s="13"/>
      <c r="AC135" s="13"/>
      <c r="AD135" s="13"/>
      <c r="AE135" s="13"/>
      <c r="AT135" s="266" t="s">
        <v>154</v>
      </c>
      <c r="AU135" s="266" t="s">
        <v>91</v>
      </c>
      <c r="AV135" s="13" t="s">
        <v>91</v>
      </c>
      <c r="AW135" s="13" t="s">
        <v>5</v>
      </c>
      <c r="AX135" s="13" t="s">
        <v>89</v>
      </c>
      <c r="AY135" s="266" t="s">
        <v>144</v>
      </c>
    </row>
    <row r="136" s="2" customFormat="1" ht="21.75" customHeight="1">
      <c r="A136" s="37"/>
      <c r="B136" s="38"/>
      <c r="C136" s="241" t="s">
        <v>166</v>
      </c>
      <c r="D136" s="241" t="s">
        <v>147</v>
      </c>
      <c r="E136" s="242" t="s">
        <v>274</v>
      </c>
      <c r="F136" s="243" t="s">
        <v>275</v>
      </c>
      <c r="G136" s="244" t="s">
        <v>269</v>
      </c>
      <c r="H136" s="245">
        <v>70.920000000000002</v>
      </c>
      <c r="I136" s="246"/>
      <c r="J136" s="246"/>
      <c r="K136" s="247">
        <f>ROUND(P136*H136,2)</f>
        <v>0</v>
      </c>
      <c r="L136" s="243" t="s">
        <v>151</v>
      </c>
      <c r="M136" s="43"/>
      <c r="N136" s="248" t="s">
        <v>1</v>
      </c>
      <c r="O136" s="249" t="s">
        <v>44</v>
      </c>
      <c r="P136" s="250">
        <f>I136+J136</f>
        <v>0</v>
      </c>
      <c r="Q136" s="250">
        <f>ROUND(I136*H136,2)</f>
        <v>0</v>
      </c>
      <c r="R136" s="250">
        <f>ROUND(J136*H136,2)</f>
        <v>0</v>
      </c>
      <c r="S136" s="90"/>
      <c r="T136" s="251">
        <f>S136*H136</f>
        <v>0</v>
      </c>
      <c r="U136" s="251">
        <v>0</v>
      </c>
      <c r="V136" s="251">
        <f>U136*H136</f>
        <v>0</v>
      </c>
      <c r="W136" s="251">
        <v>0.28999999999999998</v>
      </c>
      <c r="X136" s="252">
        <f>W136*H136</f>
        <v>20.566800000000001</v>
      </c>
      <c r="Y136" s="37"/>
      <c r="Z136" s="37"/>
      <c r="AA136" s="37"/>
      <c r="AB136" s="37"/>
      <c r="AC136" s="37"/>
      <c r="AD136" s="37"/>
      <c r="AE136" s="37"/>
      <c r="AR136" s="253" t="s">
        <v>152</v>
      </c>
      <c r="AT136" s="253" t="s">
        <v>147</v>
      </c>
      <c r="AU136" s="253" t="s">
        <v>91</v>
      </c>
      <c r="AY136" s="16" t="s">
        <v>144</v>
      </c>
      <c r="BE136" s="254">
        <f>IF(O136="základní",K136,0)</f>
        <v>0</v>
      </c>
      <c r="BF136" s="254">
        <f>IF(O136="snížená",K136,0)</f>
        <v>0</v>
      </c>
      <c r="BG136" s="254">
        <f>IF(O136="zákl. přenesená",K136,0)</f>
        <v>0</v>
      </c>
      <c r="BH136" s="254">
        <f>IF(O136="sníž. přenesená",K136,0)</f>
        <v>0</v>
      </c>
      <c r="BI136" s="254">
        <f>IF(O136="nulová",K136,0)</f>
        <v>0</v>
      </c>
      <c r="BJ136" s="16" t="s">
        <v>89</v>
      </c>
      <c r="BK136" s="254">
        <f>ROUND(P136*H136,2)</f>
        <v>0</v>
      </c>
      <c r="BL136" s="16" t="s">
        <v>152</v>
      </c>
      <c r="BM136" s="253" t="s">
        <v>276</v>
      </c>
    </row>
    <row r="137" s="13" customFormat="1">
      <c r="A137" s="13"/>
      <c r="B137" s="255"/>
      <c r="C137" s="256"/>
      <c r="D137" s="257" t="s">
        <v>154</v>
      </c>
      <c r="E137" s="258" t="s">
        <v>1</v>
      </c>
      <c r="F137" s="259" t="s">
        <v>703</v>
      </c>
      <c r="G137" s="256"/>
      <c r="H137" s="260">
        <v>70.920000000000002</v>
      </c>
      <c r="I137" s="261"/>
      <c r="J137" s="261"/>
      <c r="K137" s="256"/>
      <c r="L137" s="256"/>
      <c r="M137" s="262"/>
      <c r="N137" s="263"/>
      <c r="O137" s="264"/>
      <c r="P137" s="264"/>
      <c r="Q137" s="264"/>
      <c r="R137" s="264"/>
      <c r="S137" s="264"/>
      <c r="T137" s="264"/>
      <c r="U137" s="264"/>
      <c r="V137" s="264"/>
      <c r="W137" s="264"/>
      <c r="X137" s="265"/>
      <c r="Y137" s="13"/>
      <c r="Z137" s="13"/>
      <c r="AA137" s="13"/>
      <c r="AB137" s="13"/>
      <c r="AC137" s="13"/>
      <c r="AD137" s="13"/>
      <c r="AE137" s="13"/>
      <c r="AT137" s="266" t="s">
        <v>154</v>
      </c>
      <c r="AU137" s="266" t="s">
        <v>91</v>
      </c>
      <c r="AV137" s="13" t="s">
        <v>91</v>
      </c>
      <c r="AW137" s="13" t="s">
        <v>5</v>
      </c>
      <c r="AX137" s="13" t="s">
        <v>89</v>
      </c>
      <c r="AY137" s="266" t="s">
        <v>144</v>
      </c>
    </row>
    <row r="138" s="2" customFormat="1" ht="21.75" customHeight="1">
      <c r="A138" s="37"/>
      <c r="B138" s="38"/>
      <c r="C138" s="241" t="s">
        <v>152</v>
      </c>
      <c r="D138" s="241" t="s">
        <v>147</v>
      </c>
      <c r="E138" s="242" t="s">
        <v>278</v>
      </c>
      <c r="F138" s="243" t="s">
        <v>279</v>
      </c>
      <c r="G138" s="244" t="s">
        <v>269</v>
      </c>
      <c r="H138" s="245">
        <v>19.940000000000001</v>
      </c>
      <c r="I138" s="246"/>
      <c r="J138" s="246"/>
      <c r="K138" s="247">
        <f>ROUND(P138*H138,2)</f>
        <v>0</v>
      </c>
      <c r="L138" s="243" t="s">
        <v>151</v>
      </c>
      <c r="M138" s="43"/>
      <c r="N138" s="248" t="s">
        <v>1</v>
      </c>
      <c r="O138" s="249" t="s">
        <v>44</v>
      </c>
      <c r="P138" s="250">
        <f>I138+J138</f>
        <v>0</v>
      </c>
      <c r="Q138" s="250">
        <f>ROUND(I138*H138,2)</f>
        <v>0</v>
      </c>
      <c r="R138" s="250">
        <f>ROUND(J138*H138,2)</f>
        <v>0</v>
      </c>
      <c r="S138" s="90"/>
      <c r="T138" s="251">
        <f>S138*H138</f>
        <v>0</v>
      </c>
      <c r="U138" s="251">
        <v>0</v>
      </c>
      <c r="V138" s="251">
        <f>U138*H138</f>
        <v>0</v>
      </c>
      <c r="W138" s="251">
        <v>0.44</v>
      </c>
      <c r="X138" s="252">
        <f>W138*H138</f>
        <v>8.7736000000000001</v>
      </c>
      <c r="Y138" s="37"/>
      <c r="Z138" s="37"/>
      <c r="AA138" s="37"/>
      <c r="AB138" s="37"/>
      <c r="AC138" s="37"/>
      <c r="AD138" s="37"/>
      <c r="AE138" s="37"/>
      <c r="AR138" s="253" t="s">
        <v>152</v>
      </c>
      <c r="AT138" s="253" t="s">
        <v>147</v>
      </c>
      <c r="AU138" s="253" t="s">
        <v>91</v>
      </c>
      <c r="AY138" s="16" t="s">
        <v>144</v>
      </c>
      <c r="BE138" s="254">
        <f>IF(O138="základní",K138,0)</f>
        <v>0</v>
      </c>
      <c r="BF138" s="254">
        <f>IF(O138="snížená",K138,0)</f>
        <v>0</v>
      </c>
      <c r="BG138" s="254">
        <f>IF(O138="zákl. přenesená",K138,0)</f>
        <v>0</v>
      </c>
      <c r="BH138" s="254">
        <f>IF(O138="sníž. přenesená",K138,0)</f>
        <v>0</v>
      </c>
      <c r="BI138" s="254">
        <f>IF(O138="nulová",K138,0)</f>
        <v>0</v>
      </c>
      <c r="BJ138" s="16" t="s">
        <v>89</v>
      </c>
      <c r="BK138" s="254">
        <f>ROUND(P138*H138,2)</f>
        <v>0</v>
      </c>
      <c r="BL138" s="16" t="s">
        <v>152</v>
      </c>
      <c r="BM138" s="253" t="s">
        <v>280</v>
      </c>
    </row>
    <row r="139" s="13" customFormat="1">
      <c r="A139" s="13"/>
      <c r="B139" s="255"/>
      <c r="C139" s="256"/>
      <c r="D139" s="257" t="s">
        <v>154</v>
      </c>
      <c r="E139" s="258" t="s">
        <v>1</v>
      </c>
      <c r="F139" s="259" t="s">
        <v>704</v>
      </c>
      <c r="G139" s="256"/>
      <c r="H139" s="260">
        <v>19.940000000000001</v>
      </c>
      <c r="I139" s="261"/>
      <c r="J139" s="261"/>
      <c r="K139" s="256"/>
      <c r="L139" s="256"/>
      <c r="M139" s="262"/>
      <c r="N139" s="263"/>
      <c r="O139" s="264"/>
      <c r="P139" s="264"/>
      <c r="Q139" s="264"/>
      <c r="R139" s="264"/>
      <c r="S139" s="264"/>
      <c r="T139" s="264"/>
      <c r="U139" s="264"/>
      <c r="V139" s="264"/>
      <c r="W139" s="264"/>
      <c r="X139" s="265"/>
      <c r="Y139" s="13"/>
      <c r="Z139" s="13"/>
      <c r="AA139" s="13"/>
      <c r="AB139" s="13"/>
      <c r="AC139" s="13"/>
      <c r="AD139" s="13"/>
      <c r="AE139" s="13"/>
      <c r="AT139" s="266" t="s">
        <v>154</v>
      </c>
      <c r="AU139" s="266" t="s">
        <v>91</v>
      </c>
      <c r="AV139" s="13" t="s">
        <v>91</v>
      </c>
      <c r="AW139" s="13" t="s">
        <v>5</v>
      </c>
      <c r="AX139" s="13" t="s">
        <v>89</v>
      </c>
      <c r="AY139" s="266" t="s">
        <v>144</v>
      </c>
    </row>
    <row r="140" s="2" customFormat="1" ht="21.75" customHeight="1">
      <c r="A140" s="37"/>
      <c r="B140" s="38"/>
      <c r="C140" s="241" t="s">
        <v>110</v>
      </c>
      <c r="D140" s="241" t="s">
        <v>147</v>
      </c>
      <c r="E140" s="242" t="s">
        <v>288</v>
      </c>
      <c r="F140" s="243" t="s">
        <v>289</v>
      </c>
      <c r="G140" s="244" t="s">
        <v>269</v>
      </c>
      <c r="H140" s="245">
        <v>23.129999999999999</v>
      </c>
      <c r="I140" s="246"/>
      <c r="J140" s="246"/>
      <c r="K140" s="247">
        <f>ROUND(P140*H140,2)</f>
        <v>0</v>
      </c>
      <c r="L140" s="243" t="s">
        <v>151</v>
      </c>
      <c r="M140" s="43"/>
      <c r="N140" s="248" t="s">
        <v>1</v>
      </c>
      <c r="O140" s="249" t="s">
        <v>44</v>
      </c>
      <c r="P140" s="250">
        <f>I140+J140</f>
        <v>0</v>
      </c>
      <c r="Q140" s="250">
        <f>ROUND(I140*H140,2)</f>
        <v>0</v>
      </c>
      <c r="R140" s="250">
        <f>ROUND(J140*H140,2)</f>
        <v>0</v>
      </c>
      <c r="S140" s="90"/>
      <c r="T140" s="251">
        <f>S140*H140</f>
        <v>0</v>
      </c>
      <c r="U140" s="251">
        <v>0</v>
      </c>
      <c r="V140" s="251">
        <f>U140*H140</f>
        <v>0</v>
      </c>
      <c r="W140" s="251">
        <v>0.316</v>
      </c>
      <c r="X140" s="252">
        <f>W140*H140</f>
        <v>7.3090799999999998</v>
      </c>
      <c r="Y140" s="37"/>
      <c r="Z140" s="37"/>
      <c r="AA140" s="37"/>
      <c r="AB140" s="37"/>
      <c r="AC140" s="37"/>
      <c r="AD140" s="37"/>
      <c r="AE140" s="37"/>
      <c r="AR140" s="253" t="s">
        <v>152</v>
      </c>
      <c r="AT140" s="253" t="s">
        <v>147</v>
      </c>
      <c r="AU140" s="253" t="s">
        <v>91</v>
      </c>
      <c r="AY140" s="16" t="s">
        <v>144</v>
      </c>
      <c r="BE140" s="254">
        <f>IF(O140="základní",K140,0)</f>
        <v>0</v>
      </c>
      <c r="BF140" s="254">
        <f>IF(O140="snížená",K140,0)</f>
        <v>0</v>
      </c>
      <c r="BG140" s="254">
        <f>IF(O140="zákl. přenesená",K140,0)</f>
        <v>0</v>
      </c>
      <c r="BH140" s="254">
        <f>IF(O140="sníž. přenesená",K140,0)</f>
        <v>0</v>
      </c>
      <c r="BI140" s="254">
        <f>IF(O140="nulová",K140,0)</f>
        <v>0</v>
      </c>
      <c r="BJ140" s="16" t="s">
        <v>89</v>
      </c>
      <c r="BK140" s="254">
        <f>ROUND(P140*H140,2)</f>
        <v>0</v>
      </c>
      <c r="BL140" s="16" t="s">
        <v>152</v>
      </c>
      <c r="BM140" s="253" t="s">
        <v>290</v>
      </c>
    </row>
    <row r="141" s="13" customFormat="1">
      <c r="A141" s="13"/>
      <c r="B141" s="255"/>
      <c r="C141" s="256"/>
      <c r="D141" s="257" t="s">
        <v>154</v>
      </c>
      <c r="E141" s="258" t="s">
        <v>705</v>
      </c>
      <c r="F141" s="259" t="s">
        <v>706</v>
      </c>
      <c r="G141" s="256"/>
      <c r="H141" s="260">
        <v>23.129999999999999</v>
      </c>
      <c r="I141" s="261"/>
      <c r="J141" s="261"/>
      <c r="K141" s="256"/>
      <c r="L141" s="256"/>
      <c r="M141" s="262"/>
      <c r="N141" s="263"/>
      <c r="O141" s="264"/>
      <c r="P141" s="264"/>
      <c r="Q141" s="264"/>
      <c r="R141" s="264"/>
      <c r="S141" s="264"/>
      <c r="T141" s="264"/>
      <c r="U141" s="264"/>
      <c r="V141" s="264"/>
      <c r="W141" s="264"/>
      <c r="X141" s="265"/>
      <c r="Y141" s="13"/>
      <c r="Z141" s="13"/>
      <c r="AA141" s="13"/>
      <c r="AB141" s="13"/>
      <c r="AC141" s="13"/>
      <c r="AD141" s="13"/>
      <c r="AE141" s="13"/>
      <c r="AT141" s="266" t="s">
        <v>154</v>
      </c>
      <c r="AU141" s="266" t="s">
        <v>91</v>
      </c>
      <c r="AV141" s="13" t="s">
        <v>91</v>
      </c>
      <c r="AW141" s="13" t="s">
        <v>5</v>
      </c>
      <c r="AX141" s="13" t="s">
        <v>89</v>
      </c>
      <c r="AY141" s="266" t="s">
        <v>144</v>
      </c>
    </row>
    <row r="142" s="2" customFormat="1" ht="21.75" customHeight="1">
      <c r="A142" s="37"/>
      <c r="B142" s="38"/>
      <c r="C142" s="241" t="s">
        <v>287</v>
      </c>
      <c r="D142" s="241" t="s">
        <v>147</v>
      </c>
      <c r="E142" s="242" t="s">
        <v>707</v>
      </c>
      <c r="F142" s="243" t="s">
        <v>708</v>
      </c>
      <c r="G142" s="244" t="s">
        <v>297</v>
      </c>
      <c r="H142" s="245">
        <v>7.5800000000000001</v>
      </c>
      <c r="I142" s="246"/>
      <c r="J142" s="246"/>
      <c r="K142" s="247">
        <f>ROUND(P142*H142,2)</f>
        <v>0</v>
      </c>
      <c r="L142" s="243" t="s">
        <v>151</v>
      </c>
      <c r="M142" s="43"/>
      <c r="N142" s="248" t="s">
        <v>1</v>
      </c>
      <c r="O142" s="249" t="s">
        <v>44</v>
      </c>
      <c r="P142" s="250">
        <f>I142+J142</f>
        <v>0</v>
      </c>
      <c r="Q142" s="250">
        <f>ROUND(I142*H142,2)</f>
        <v>0</v>
      </c>
      <c r="R142" s="250">
        <f>ROUND(J142*H142,2)</f>
        <v>0</v>
      </c>
      <c r="S142" s="90"/>
      <c r="T142" s="251">
        <f>S142*H142</f>
        <v>0</v>
      </c>
      <c r="U142" s="251">
        <v>0</v>
      </c>
      <c r="V142" s="251">
        <f>U142*H142</f>
        <v>0</v>
      </c>
      <c r="W142" s="251">
        <v>0.28999999999999998</v>
      </c>
      <c r="X142" s="252">
        <f>W142*H142</f>
        <v>2.1981999999999999</v>
      </c>
      <c r="Y142" s="37"/>
      <c r="Z142" s="37"/>
      <c r="AA142" s="37"/>
      <c r="AB142" s="37"/>
      <c r="AC142" s="37"/>
      <c r="AD142" s="37"/>
      <c r="AE142" s="37"/>
      <c r="AR142" s="253" t="s">
        <v>152</v>
      </c>
      <c r="AT142" s="253" t="s">
        <v>147</v>
      </c>
      <c r="AU142" s="253" t="s">
        <v>91</v>
      </c>
      <c r="AY142" s="16" t="s">
        <v>144</v>
      </c>
      <c r="BE142" s="254">
        <f>IF(O142="základní",K142,0)</f>
        <v>0</v>
      </c>
      <c r="BF142" s="254">
        <f>IF(O142="snížená",K142,0)</f>
        <v>0</v>
      </c>
      <c r="BG142" s="254">
        <f>IF(O142="zákl. přenesená",K142,0)</f>
        <v>0</v>
      </c>
      <c r="BH142" s="254">
        <f>IF(O142="sníž. přenesená",K142,0)</f>
        <v>0</v>
      </c>
      <c r="BI142" s="254">
        <f>IF(O142="nulová",K142,0)</f>
        <v>0</v>
      </c>
      <c r="BJ142" s="16" t="s">
        <v>89</v>
      </c>
      <c r="BK142" s="254">
        <f>ROUND(P142*H142,2)</f>
        <v>0</v>
      </c>
      <c r="BL142" s="16" t="s">
        <v>152</v>
      </c>
      <c r="BM142" s="253" t="s">
        <v>709</v>
      </c>
    </row>
    <row r="143" s="2" customFormat="1" ht="21.75" customHeight="1">
      <c r="A143" s="37"/>
      <c r="B143" s="38"/>
      <c r="C143" s="241" t="s">
        <v>182</v>
      </c>
      <c r="D143" s="241" t="s">
        <v>147</v>
      </c>
      <c r="E143" s="242" t="s">
        <v>295</v>
      </c>
      <c r="F143" s="243" t="s">
        <v>296</v>
      </c>
      <c r="G143" s="244" t="s">
        <v>297</v>
      </c>
      <c r="H143" s="245">
        <v>32.420000000000002</v>
      </c>
      <c r="I143" s="246"/>
      <c r="J143" s="246"/>
      <c r="K143" s="247">
        <f>ROUND(P143*H143,2)</f>
        <v>0</v>
      </c>
      <c r="L143" s="243" t="s">
        <v>151</v>
      </c>
      <c r="M143" s="43"/>
      <c r="N143" s="248" t="s">
        <v>1</v>
      </c>
      <c r="O143" s="249" t="s">
        <v>44</v>
      </c>
      <c r="P143" s="250">
        <f>I143+J143</f>
        <v>0</v>
      </c>
      <c r="Q143" s="250">
        <f>ROUND(I143*H143,2)</f>
        <v>0</v>
      </c>
      <c r="R143" s="250">
        <f>ROUND(J143*H143,2)</f>
        <v>0</v>
      </c>
      <c r="S143" s="90"/>
      <c r="T143" s="251">
        <f>S143*H143</f>
        <v>0</v>
      </c>
      <c r="U143" s="251">
        <v>0</v>
      </c>
      <c r="V143" s="251">
        <f>U143*H143</f>
        <v>0</v>
      </c>
      <c r="W143" s="251">
        <v>0.20499999999999999</v>
      </c>
      <c r="X143" s="252">
        <f>W143*H143</f>
        <v>6.6460999999999997</v>
      </c>
      <c r="Y143" s="37"/>
      <c r="Z143" s="37"/>
      <c r="AA143" s="37"/>
      <c r="AB143" s="37"/>
      <c r="AC143" s="37"/>
      <c r="AD143" s="37"/>
      <c r="AE143" s="37"/>
      <c r="AR143" s="253" t="s">
        <v>152</v>
      </c>
      <c r="AT143" s="253" t="s">
        <v>147</v>
      </c>
      <c r="AU143" s="253" t="s">
        <v>91</v>
      </c>
      <c r="AY143" s="16" t="s">
        <v>144</v>
      </c>
      <c r="BE143" s="254">
        <f>IF(O143="základní",K143,0)</f>
        <v>0</v>
      </c>
      <c r="BF143" s="254">
        <f>IF(O143="snížená",K143,0)</f>
        <v>0</v>
      </c>
      <c r="BG143" s="254">
        <f>IF(O143="zákl. přenesená",K143,0)</f>
        <v>0</v>
      </c>
      <c r="BH143" s="254">
        <f>IF(O143="sníž. přenesená",K143,0)</f>
        <v>0</v>
      </c>
      <c r="BI143" s="254">
        <f>IF(O143="nulová",K143,0)</f>
        <v>0</v>
      </c>
      <c r="BJ143" s="16" t="s">
        <v>89</v>
      </c>
      <c r="BK143" s="254">
        <f>ROUND(P143*H143,2)</f>
        <v>0</v>
      </c>
      <c r="BL143" s="16" t="s">
        <v>152</v>
      </c>
      <c r="BM143" s="253" t="s">
        <v>298</v>
      </c>
    </row>
    <row r="144" s="13" customFormat="1">
      <c r="A144" s="13"/>
      <c r="B144" s="255"/>
      <c r="C144" s="256"/>
      <c r="D144" s="257" t="s">
        <v>154</v>
      </c>
      <c r="E144" s="258" t="s">
        <v>1</v>
      </c>
      <c r="F144" s="259" t="s">
        <v>710</v>
      </c>
      <c r="G144" s="256"/>
      <c r="H144" s="260">
        <v>32.420000000000002</v>
      </c>
      <c r="I144" s="261"/>
      <c r="J144" s="261"/>
      <c r="K144" s="256"/>
      <c r="L144" s="256"/>
      <c r="M144" s="262"/>
      <c r="N144" s="263"/>
      <c r="O144" s="264"/>
      <c r="P144" s="264"/>
      <c r="Q144" s="264"/>
      <c r="R144" s="264"/>
      <c r="S144" s="264"/>
      <c r="T144" s="264"/>
      <c r="U144" s="264"/>
      <c r="V144" s="264"/>
      <c r="W144" s="264"/>
      <c r="X144" s="265"/>
      <c r="Y144" s="13"/>
      <c r="Z144" s="13"/>
      <c r="AA144" s="13"/>
      <c r="AB144" s="13"/>
      <c r="AC144" s="13"/>
      <c r="AD144" s="13"/>
      <c r="AE144" s="13"/>
      <c r="AT144" s="266" t="s">
        <v>154</v>
      </c>
      <c r="AU144" s="266" t="s">
        <v>91</v>
      </c>
      <c r="AV144" s="13" t="s">
        <v>91</v>
      </c>
      <c r="AW144" s="13" t="s">
        <v>5</v>
      </c>
      <c r="AX144" s="13" t="s">
        <v>89</v>
      </c>
      <c r="AY144" s="266" t="s">
        <v>144</v>
      </c>
    </row>
    <row r="145" s="2" customFormat="1" ht="21.75" customHeight="1">
      <c r="A145" s="37"/>
      <c r="B145" s="38"/>
      <c r="C145" s="241" t="s">
        <v>231</v>
      </c>
      <c r="D145" s="241" t="s">
        <v>147</v>
      </c>
      <c r="E145" s="242" t="s">
        <v>711</v>
      </c>
      <c r="F145" s="243" t="s">
        <v>712</v>
      </c>
      <c r="G145" s="244" t="s">
        <v>297</v>
      </c>
      <c r="H145" s="245">
        <v>17.48</v>
      </c>
      <c r="I145" s="246"/>
      <c r="J145" s="246"/>
      <c r="K145" s="247">
        <f>ROUND(P145*H145,2)</f>
        <v>0</v>
      </c>
      <c r="L145" s="243" t="s">
        <v>151</v>
      </c>
      <c r="M145" s="43"/>
      <c r="N145" s="248" t="s">
        <v>1</v>
      </c>
      <c r="O145" s="249" t="s">
        <v>44</v>
      </c>
      <c r="P145" s="250">
        <f>I145+J145</f>
        <v>0</v>
      </c>
      <c r="Q145" s="250">
        <f>ROUND(I145*H145,2)</f>
        <v>0</v>
      </c>
      <c r="R145" s="250">
        <f>ROUND(J145*H145,2)</f>
        <v>0</v>
      </c>
      <c r="S145" s="90"/>
      <c r="T145" s="251">
        <f>S145*H145</f>
        <v>0</v>
      </c>
      <c r="U145" s="251">
        <v>0</v>
      </c>
      <c r="V145" s="251">
        <f>U145*H145</f>
        <v>0</v>
      </c>
      <c r="W145" s="251">
        <v>0.040000000000000001</v>
      </c>
      <c r="X145" s="252">
        <f>W145*H145</f>
        <v>0.69920000000000004</v>
      </c>
      <c r="Y145" s="37"/>
      <c r="Z145" s="37"/>
      <c r="AA145" s="37"/>
      <c r="AB145" s="37"/>
      <c r="AC145" s="37"/>
      <c r="AD145" s="37"/>
      <c r="AE145" s="37"/>
      <c r="AR145" s="253" t="s">
        <v>152</v>
      </c>
      <c r="AT145" s="253" t="s">
        <v>147</v>
      </c>
      <c r="AU145" s="253" t="s">
        <v>91</v>
      </c>
      <c r="AY145" s="16" t="s">
        <v>144</v>
      </c>
      <c r="BE145" s="254">
        <f>IF(O145="základní",K145,0)</f>
        <v>0</v>
      </c>
      <c r="BF145" s="254">
        <f>IF(O145="snížená",K145,0)</f>
        <v>0</v>
      </c>
      <c r="BG145" s="254">
        <f>IF(O145="zákl. přenesená",K145,0)</f>
        <v>0</v>
      </c>
      <c r="BH145" s="254">
        <f>IF(O145="sníž. přenesená",K145,0)</f>
        <v>0</v>
      </c>
      <c r="BI145" s="254">
        <f>IF(O145="nulová",K145,0)</f>
        <v>0</v>
      </c>
      <c r="BJ145" s="16" t="s">
        <v>89</v>
      </c>
      <c r="BK145" s="254">
        <f>ROUND(P145*H145,2)</f>
        <v>0</v>
      </c>
      <c r="BL145" s="16" t="s">
        <v>152</v>
      </c>
      <c r="BM145" s="253" t="s">
        <v>713</v>
      </c>
    </row>
    <row r="146" s="13" customFormat="1">
      <c r="A146" s="13"/>
      <c r="B146" s="255"/>
      <c r="C146" s="256"/>
      <c r="D146" s="257" t="s">
        <v>154</v>
      </c>
      <c r="E146" s="258" t="s">
        <v>1</v>
      </c>
      <c r="F146" s="259" t="s">
        <v>714</v>
      </c>
      <c r="G146" s="256"/>
      <c r="H146" s="260">
        <v>17.48</v>
      </c>
      <c r="I146" s="261"/>
      <c r="J146" s="261"/>
      <c r="K146" s="256"/>
      <c r="L146" s="256"/>
      <c r="M146" s="262"/>
      <c r="N146" s="263"/>
      <c r="O146" s="264"/>
      <c r="P146" s="264"/>
      <c r="Q146" s="264"/>
      <c r="R146" s="264"/>
      <c r="S146" s="264"/>
      <c r="T146" s="264"/>
      <c r="U146" s="264"/>
      <c r="V146" s="264"/>
      <c r="W146" s="264"/>
      <c r="X146" s="265"/>
      <c r="Y146" s="13"/>
      <c r="Z146" s="13"/>
      <c r="AA146" s="13"/>
      <c r="AB146" s="13"/>
      <c r="AC146" s="13"/>
      <c r="AD146" s="13"/>
      <c r="AE146" s="13"/>
      <c r="AT146" s="266" t="s">
        <v>154</v>
      </c>
      <c r="AU146" s="266" t="s">
        <v>91</v>
      </c>
      <c r="AV146" s="13" t="s">
        <v>91</v>
      </c>
      <c r="AW146" s="13" t="s">
        <v>5</v>
      </c>
      <c r="AX146" s="13" t="s">
        <v>89</v>
      </c>
      <c r="AY146" s="266" t="s">
        <v>144</v>
      </c>
    </row>
    <row r="147" s="2" customFormat="1" ht="21.75" customHeight="1">
      <c r="A147" s="37"/>
      <c r="B147" s="38"/>
      <c r="C147" s="241" t="s">
        <v>145</v>
      </c>
      <c r="D147" s="241" t="s">
        <v>147</v>
      </c>
      <c r="E147" s="242" t="s">
        <v>715</v>
      </c>
      <c r="F147" s="243" t="s">
        <v>716</v>
      </c>
      <c r="G147" s="244" t="s">
        <v>302</v>
      </c>
      <c r="H147" s="245">
        <v>2.673</v>
      </c>
      <c r="I147" s="246"/>
      <c r="J147" s="246"/>
      <c r="K147" s="247">
        <f>ROUND(P147*H147,2)</f>
        <v>0</v>
      </c>
      <c r="L147" s="243" t="s">
        <v>151</v>
      </c>
      <c r="M147" s="43"/>
      <c r="N147" s="248" t="s">
        <v>1</v>
      </c>
      <c r="O147" s="249" t="s">
        <v>44</v>
      </c>
      <c r="P147" s="250">
        <f>I147+J147</f>
        <v>0</v>
      </c>
      <c r="Q147" s="250">
        <f>ROUND(I147*H147,2)</f>
        <v>0</v>
      </c>
      <c r="R147" s="250">
        <f>ROUND(J147*H147,2)</f>
        <v>0</v>
      </c>
      <c r="S147" s="90"/>
      <c r="T147" s="251">
        <f>S147*H147</f>
        <v>0</v>
      </c>
      <c r="U147" s="251">
        <v>0</v>
      </c>
      <c r="V147" s="251">
        <f>U147*H147</f>
        <v>0</v>
      </c>
      <c r="W147" s="251">
        <v>0</v>
      </c>
      <c r="X147" s="252">
        <f>W147*H147</f>
        <v>0</v>
      </c>
      <c r="Y147" s="37"/>
      <c r="Z147" s="37"/>
      <c r="AA147" s="37"/>
      <c r="AB147" s="37"/>
      <c r="AC147" s="37"/>
      <c r="AD147" s="37"/>
      <c r="AE147" s="37"/>
      <c r="AR147" s="253" t="s">
        <v>152</v>
      </c>
      <c r="AT147" s="253" t="s">
        <v>147</v>
      </c>
      <c r="AU147" s="253" t="s">
        <v>91</v>
      </c>
      <c r="AY147" s="16" t="s">
        <v>144</v>
      </c>
      <c r="BE147" s="254">
        <f>IF(O147="základní",K147,0)</f>
        <v>0</v>
      </c>
      <c r="BF147" s="254">
        <f>IF(O147="snížená",K147,0)</f>
        <v>0</v>
      </c>
      <c r="BG147" s="254">
        <f>IF(O147="zákl. přenesená",K147,0)</f>
        <v>0</v>
      </c>
      <c r="BH147" s="254">
        <f>IF(O147="sníž. přenesená",K147,0)</f>
        <v>0</v>
      </c>
      <c r="BI147" s="254">
        <f>IF(O147="nulová",K147,0)</f>
        <v>0</v>
      </c>
      <c r="BJ147" s="16" t="s">
        <v>89</v>
      </c>
      <c r="BK147" s="254">
        <f>ROUND(P147*H147,2)</f>
        <v>0</v>
      </c>
      <c r="BL147" s="16" t="s">
        <v>152</v>
      </c>
      <c r="BM147" s="253" t="s">
        <v>717</v>
      </c>
    </row>
    <row r="148" s="13" customFormat="1">
      <c r="A148" s="13"/>
      <c r="B148" s="255"/>
      <c r="C148" s="256"/>
      <c r="D148" s="257" t="s">
        <v>154</v>
      </c>
      <c r="E148" s="258" t="s">
        <v>697</v>
      </c>
      <c r="F148" s="259" t="s">
        <v>718</v>
      </c>
      <c r="G148" s="256"/>
      <c r="H148" s="260">
        <v>2.673</v>
      </c>
      <c r="I148" s="261"/>
      <c r="J148" s="261"/>
      <c r="K148" s="256"/>
      <c r="L148" s="256"/>
      <c r="M148" s="262"/>
      <c r="N148" s="263"/>
      <c r="O148" s="264"/>
      <c r="P148" s="264"/>
      <c r="Q148" s="264"/>
      <c r="R148" s="264"/>
      <c r="S148" s="264"/>
      <c r="T148" s="264"/>
      <c r="U148" s="264"/>
      <c r="V148" s="264"/>
      <c r="W148" s="264"/>
      <c r="X148" s="265"/>
      <c r="Y148" s="13"/>
      <c r="Z148" s="13"/>
      <c r="AA148" s="13"/>
      <c r="AB148" s="13"/>
      <c r="AC148" s="13"/>
      <c r="AD148" s="13"/>
      <c r="AE148" s="13"/>
      <c r="AT148" s="266" t="s">
        <v>154</v>
      </c>
      <c r="AU148" s="266" t="s">
        <v>91</v>
      </c>
      <c r="AV148" s="13" t="s">
        <v>91</v>
      </c>
      <c r="AW148" s="13" t="s">
        <v>5</v>
      </c>
      <c r="AX148" s="13" t="s">
        <v>89</v>
      </c>
      <c r="AY148" s="266" t="s">
        <v>144</v>
      </c>
    </row>
    <row r="149" s="2" customFormat="1" ht="33" customHeight="1">
      <c r="A149" s="37"/>
      <c r="B149" s="38"/>
      <c r="C149" s="241" t="s">
        <v>113</v>
      </c>
      <c r="D149" s="241" t="s">
        <v>147</v>
      </c>
      <c r="E149" s="242" t="s">
        <v>719</v>
      </c>
      <c r="F149" s="243" t="s">
        <v>720</v>
      </c>
      <c r="G149" s="244" t="s">
        <v>302</v>
      </c>
      <c r="H149" s="245">
        <v>2.4340000000000002</v>
      </c>
      <c r="I149" s="246"/>
      <c r="J149" s="246"/>
      <c r="K149" s="247">
        <f>ROUND(P149*H149,2)</f>
        <v>0</v>
      </c>
      <c r="L149" s="243" t="s">
        <v>151</v>
      </c>
      <c r="M149" s="43"/>
      <c r="N149" s="248" t="s">
        <v>1</v>
      </c>
      <c r="O149" s="249" t="s">
        <v>44</v>
      </c>
      <c r="P149" s="250">
        <f>I149+J149</f>
        <v>0</v>
      </c>
      <c r="Q149" s="250">
        <f>ROUND(I149*H149,2)</f>
        <v>0</v>
      </c>
      <c r="R149" s="250">
        <f>ROUND(J149*H149,2)</f>
        <v>0</v>
      </c>
      <c r="S149" s="90"/>
      <c r="T149" s="251">
        <f>S149*H149</f>
        <v>0</v>
      </c>
      <c r="U149" s="251">
        <v>0</v>
      </c>
      <c r="V149" s="251">
        <f>U149*H149</f>
        <v>0</v>
      </c>
      <c r="W149" s="251">
        <v>0</v>
      </c>
      <c r="X149" s="252">
        <f>W149*H149</f>
        <v>0</v>
      </c>
      <c r="Y149" s="37"/>
      <c r="Z149" s="37"/>
      <c r="AA149" s="37"/>
      <c r="AB149" s="37"/>
      <c r="AC149" s="37"/>
      <c r="AD149" s="37"/>
      <c r="AE149" s="37"/>
      <c r="AR149" s="253" t="s">
        <v>152</v>
      </c>
      <c r="AT149" s="253" t="s">
        <v>147</v>
      </c>
      <c r="AU149" s="253" t="s">
        <v>91</v>
      </c>
      <c r="AY149" s="16" t="s">
        <v>144</v>
      </c>
      <c r="BE149" s="254">
        <f>IF(O149="základní",K149,0)</f>
        <v>0</v>
      </c>
      <c r="BF149" s="254">
        <f>IF(O149="snížená",K149,0)</f>
        <v>0</v>
      </c>
      <c r="BG149" s="254">
        <f>IF(O149="zákl. přenesená",K149,0)</f>
        <v>0</v>
      </c>
      <c r="BH149" s="254">
        <f>IF(O149="sníž. přenesená",K149,0)</f>
        <v>0</v>
      </c>
      <c r="BI149" s="254">
        <f>IF(O149="nulová",K149,0)</f>
        <v>0</v>
      </c>
      <c r="BJ149" s="16" t="s">
        <v>89</v>
      </c>
      <c r="BK149" s="254">
        <f>ROUND(P149*H149,2)</f>
        <v>0</v>
      </c>
      <c r="BL149" s="16" t="s">
        <v>152</v>
      </c>
      <c r="BM149" s="253" t="s">
        <v>721</v>
      </c>
    </row>
    <row r="150" s="13" customFormat="1">
      <c r="A150" s="13"/>
      <c r="B150" s="255"/>
      <c r="C150" s="256"/>
      <c r="D150" s="257" t="s">
        <v>154</v>
      </c>
      <c r="E150" s="258" t="s">
        <v>674</v>
      </c>
      <c r="F150" s="259" t="s">
        <v>722</v>
      </c>
      <c r="G150" s="256"/>
      <c r="H150" s="260">
        <v>2.1280000000000001</v>
      </c>
      <c r="I150" s="261"/>
      <c r="J150" s="261"/>
      <c r="K150" s="256"/>
      <c r="L150" s="256"/>
      <c r="M150" s="262"/>
      <c r="N150" s="263"/>
      <c r="O150" s="264"/>
      <c r="P150" s="264"/>
      <c r="Q150" s="264"/>
      <c r="R150" s="264"/>
      <c r="S150" s="264"/>
      <c r="T150" s="264"/>
      <c r="U150" s="264"/>
      <c r="V150" s="264"/>
      <c r="W150" s="264"/>
      <c r="X150" s="265"/>
      <c r="Y150" s="13"/>
      <c r="Z150" s="13"/>
      <c r="AA150" s="13"/>
      <c r="AB150" s="13"/>
      <c r="AC150" s="13"/>
      <c r="AD150" s="13"/>
      <c r="AE150" s="13"/>
      <c r="AT150" s="266" t="s">
        <v>154</v>
      </c>
      <c r="AU150" s="266" t="s">
        <v>91</v>
      </c>
      <c r="AV150" s="13" t="s">
        <v>91</v>
      </c>
      <c r="AW150" s="13" t="s">
        <v>5</v>
      </c>
      <c r="AX150" s="13" t="s">
        <v>81</v>
      </c>
      <c r="AY150" s="266" t="s">
        <v>144</v>
      </c>
    </row>
    <row r="151" s="13" customFormat="1">
      <c r="A151" s="13"/>
      <c r="B151" s="255"/>
      <c r="C151" s="256"/>
      <c r="D151" s="257" t="s">
        <v>154</v>
      </c>
      <c r="E151" s="258" t="s">
        <v>1</v>
      </c>
      <c r="F151" s="259" t="s">
        <v>723</v>
      </c>
      <c r="G151" s="256"/>
      <c r="H151" s="260">
        <v>0.30599999999999999</v>
      </c>
      <c r="I151" s="261"/>
      <c r="J151" s="261"/>
      <c r="K151" s="256"/>
      <c r="L151" s="256"/>
      <c r="M151" s="262"/>
      <c r="N151" s="263"/>
      <c r="O151" s="264"/>
      <c r="P151" s="264"/>
      <c r="Q151" s="264"/>
      <c r="R151" s="264"/>
      <c r="S151" s="264"/>
      <c r="T151" s="264"/>
      <c r="U151" s="264"/>
      <c r="V151" s="264"/>
      <c r="W151" s="264"/>
      <c r="X151" s="265"/>
      <c r="Y151" s="13"/>
      <c r="Z151" s="13"/>
      <c r="AA151" s="13"/>
      <c r="AB151" s="13"/>
      <c r="AC151" s="13"/>
      <c r="AD151" s="13"/>
      <c r="AE151" s="13"/>
      <c r="AT151" s="266" t="s">
        <v>154</v>
      </c>
      <c r="AU151" s="266" t="s">
        <v>91</v>
      </c>
      <c r="AV151" s="13" t="s">
        <v>91</v>
      </c>
      <c r="AW151" s="13" t="s">
        <v>5</v>
      </c>
      <c r="AX151" s="13" t="s">
        <v>81</v>
      </c>
      <c r="AY151" s="266" t="s">
        <v>144</v>
      </c>
    </row>
    <row r="152" s="14" customFormat="1">
      <c r="A152" s="14"/>
      <c r="B152" s="267"/>
      <c r="C152" s="268"/>
      <c r="D152" s="257" t="s">
        <v>154</v>
      </c>
      <c r="E152" s="269" t="s">
        <v>1</v>
      </c>
      <c r="F152" s="270" t="s">
        <v>155</v>
      </c>
      <c r="G152" s="268"/>
      <c r="H152" s="271">
        <v>2.4340000000000002</v>
      </c>
      <c r="I152" s="272"/>
      <c r="J152" s="272"/>
      <c r="K152" s="268"/>
      <c r="L152" s="268"/>
      <c r="M152" s="273"/>
      <c r="N152" s="274"/>
      <c r="O152" s="275"/>
      <c r="P152" s="275"/>
      <c r="Q152" s="275"/>
      <c r="R152" s="275"/>
      <c r="S152" s="275"/>
      <c r="T152" s="275"/>
      <c r="U152" s="275"/>
      <c r="V152" s="275"/>
      <c r="W152" s="275"/>
      <c r="X152" s="276"/>
      <c r="Y152" s="14"/>
      <c r="Z152" s="14"/>
      <c r="AA152" s="14"/>
      <c r="AB152" s="14"/>
      <c r="AC152" s="14"/>
      <c r="AD152" s="14"/>
      <c r="AE152" s="14"/>
      <c r="AT152" s="277" t="s">
        <v>154</v>
      </c>
      <c r="AU152" s="277" t="s">
        <v>91</v>
      </c>
      <c r="AV152" s="14" t="s">
        <v>152</v>
      </c>
      <c r="AW152" s="14" t="s">
        <v>5</v>
      </c>
      <c r="AX152" s="14" t="s">
        <v>89</v>
      </c>
      <c r="AY152" s="277" t="s">
        <v>144</v>
      </c>
    </row>
    <row r="153" s="2" customFormat="1" ht="21.75" customHeight="1">
      <c r="A153" s="37"/>
      <c r="B153" s="38"/>
      <c r="C153" s="241" t="s">
        <v>314</v>
      </c>
      <c r="D153" s="241" t="s">
        <v>147</v>
      </c>
      <c r="E153" s="242" t="s">
        <v>724</v>
      </c>
      <c r="F153" s="243" t="s">
        <v>725</v>
      </c>
      <c r="G153" s="244" t="s">
        <v>302</v>
      </c>
      <c r="H153" s="245">
        <v>11.401999999999999</v>
      </c>
      <c r="I153" s="246"/>
      <c r="J153" s="246"/>
      <c r="K153" s="247">
        <f>ROUND(P153*H153,2)</f>
        <v>0</v>
      </c>
      <c r="L153" s="243" t="s">
        <v>151</v>
      </c>
      <c r="M153" s="43"/>
      <c r="N153" s="248" t="s">
        <v>1</v>
      </c>
      <c r="O153" s="249" t="s">
        <v>44</v>
      </c>
      <c r="P153" s="250">
        <f>I153+J153</f>
        <v>0</v>
      </c>
      <c r="Q153" s="250">
        <f>ROUND(I153*H153,2)</f>
        <v>0</v>
      </c>
      <c r="R153" s="250">
        <f>ROUND(J153*H153,2)</f>
        <v>0</v>
      </c>
      <c r="S153" s="90"/>
      <c r="T153" s="251">
        <f>S153*H153</f>
        <v>0</v>
      </c>
      <c r="U153" s="251">
        <v>0</v>
      </c>
      <c r="V153" s="251">
        <f>U153*H153</f>
        <v>0</v>
      </c>
      <c r="W153" s="251">
        <v>0</v>
      </c>
      <c r="X153" s="252">
        <f>W153*H153</f>
        <v>0</v>
      </c>
      <c r="Y153" s="37"/>
      <c r="Z153" s="37"/>
      <c r="AA153" s="37"/>
      <c r="AB153" s="37"/>
      <c r="AC153" s="37"/>
      <c r="AD153" s="37"/>
      <c r="AE153" s="37"/>
      <c r="AR153" s="253" t="s">
        <v>152</v>
      </c>
      <c r="AT153" s="253" t="s">
        <v>147</v>
      </c>
      <c r="AU153" s="253" t="s">
        <v>91</v>
      </c>
      <c r="AY153" s="16" t="s">
        <v>144</v>
      </c>
      <c r="BE153" s="254">
        <f>IF(O153="základní",K153,0)</f>
        <v>0</v>
      </c>
      <c r="BF153" s="254">
        <f>IF(O153="snížená",K153,0)</f>
        <v>0</v>
      </c>
      <c r="BG153" s="254">
        <f>IF(O153="zákl. přenesená",K153,0)</f>
        <v>0</v>
      </c>
      <c r="BH153" s="254">
        <f>IF(O153="sníž. přenesená",K153,0)</f>
        <v>0</v>
      </c>
      <c r="BI153" s="254">
        <f>IF(O153="nulová",K153,0)</f>
        <v>0</v>
      </c>
      <c r="BJ153" s="16" t="s">
        <v>89</v>
      </c>
      <c r="BK153" s="254">
        <f>ROUND(P153*H153,2)</f>
        <v>0</v>
      </c>
      <c r="BL153" s="16" t="s">
        <v>152</v>
      </c>
      <c r="BM153" s="253" t="s">
        <v>726</v>
      </c>
    </row>
    <row r="154" s="13" customFormat="1">
      <c r="A154" s="13"/>
      <c r="B154" s="255"/>
      <c r="C154" s="256"/>
      <c r="D154" s="257" t="s">
        <v>154</v>
      </c>
      <c r="E154" s="258" t="s">
        <v>680</v>
      </c>
      <c r="F154" s="259" t="s">
        <v>727</v>
      </c>
      <c r="G154" s="256"/>
      <c r="H154" s="260">
        <v>11.401999999999999</v>
      </c>
      <c r="I154" s="261"/>
      <c r="J154" s="261"/>
      <c r="K154" s="256"/>
      <c r="L154" s="256"/>
      <c r="M154" s="262"/>
      <c r="N154" s="263"/>
      <c r="O154" s="264"/>
      <c r="P154" s="264"/>
      <c r="Q154" s="264"/>
      <c r="R154" s="264"/>
      <c r="S154" s="264"/>
      <c r="T154" s="264"/>
      <c r="U154" s="264"/>
      <c r="V154" s="264"/>
      <c r="W154" s="264"/>
      <c r="X154" s="265"/>
      <c r="Y154" s="13"/>
      <c r="Z154" s="13"/>
      <c r="AA154" s="13"/>
      <c r="AB154" s="13"/>
      <c r="AC154" s="13"/>
      <c r="AD154" s="13"/>
      <c r="AE154" s="13"/>
      <c r="AT154" s="266" t="s">
        <v>154</v>
      </c>
      <c r="AU154" s="266" t="s">
        <v>91</v>
      </c>
      <c r="AV154" s="13" t="s">
        <v>91</v>
      </c>
      <c r="AW154" s="13" t="s">
        <v>5</v>
      </c>
      <c r="AX154" s="13" t="s">
        <v>89</v>
      </c>
      <c r="AY154" s="266" t="s">
        <v>144</v>
      </c>
    </row>
    <row r="155" s="2" customFormat="1" ht="21.75" customHeight="1">
      <c r="A155" s="37"/>
      <c r="B155" s="38"/>
      <c r="C155" s="241" t="s">
        <v>198</v>
      </c>
      <c r="D155" s="241" t="s">
        <v>147</v>
      </c>
      <c r="E155" s="242" t="s">
        <v>728</v>
      </c>
      <c r="F155" s="243" t="s">
        <v>729</v>
      </c>
      <c r="G155" s="244" t="s">
        <v>302</v>
      </c>
      <c r="H155" s="245">
        <v>2.673</v>
      </c>
      <c r="I155" s="246"/>
      <c r="J155" s="246"/>
      <c r="K155" s="247">
        <f>ROUND(P155*H155,2)</f>
        <v>0</v>
      </c>
      <c r="L155" s="243" t="s">
        <v>151</v>
      </c>
      <c r="M155" s="43"/>
      <c r="N155" s="248" t="s">
        <v>1</v>
      </c>
      <c r="O155" s="249" t="s">
        <v>44</v>
      </c>
      <c r="P155" s="250">
        <f>I155+J155</f>
        <v>0</v>
      </c>
      <c r="Q155" s="250">
        <f>ROUND(I155*H155,2)</f>
        <v>0</v>
      </c>
      <c r="R155" s="250">
        <f>ROUND(J155*H155,2)</f>
        <v>0</v>
      </c>
      <c r="S155" s="90"/>
      <c r="T155" s="251">
        <f>S155*H155</f>
        <v>0</v>
      </c>
      <c r="U155" s="251">
        <v>0</v>
      </c>
      <c r="V155" s="251">
        <f>U155*H155</f>
        <v>0</v>
      </c>
      <c r="W155" s="251">
        <v>0</v>
      </c>
      <c r="X155" s="252">
        <f>W155*H155</f>
        <v>0</v>
      </c>
      <c r="Y155" s="37"/>
      <c r="Z155" s="37"/>
      <c r="AA155" s="37"/>
      <c r="AB155" s="37"/>
      <c r="AC155" s="37"/>
      <c r="AD155" s="37"/>
      <c r="AE155" s="37"/>
      <c r="AR155" s="253" t="s">
        <v>152</v>
      </c>
      <c r="AT155" s="253" t="s">
        <v>147</v>
      </c>
      <c r="AU155" s="253" t="s">
        <v>91</v>
      </c>
      <c r="AY155" s="16" t="s">
        <v>144</v>
      </c>
      <c r="BE155" s="254">
        <f>IF(O155="základní",K155,0)</f>
        <v>0</v>
      </c>
      <c r="BF155" s="254">
        <f>IF(O155="snížená",K155,0)</f>
        <v>0</v>
      </c>
      <c r="BG155" s="254">
        <f>IF(O155="zákl. přenesená",K155,0)</f>
        <v>0</v>
      </c>
      <c r="BH155" s="254">
        <f>IF(O155="sníž. přenesená",K155,0)</f>
        <v>0</v>
      </c>
      <c r="BI155" s="254">
        <f>IF(O155="nulová",K155,0)</f>
        <v>0</v>
      </c>
      <c r="BJ155" s="16" t="s">
        <v>89</v>
      </c>
      <c r="BK155" s="254">
        <f>ROUND(P155*H155,2)</f>
        <v>0</v>
      </c>
      <c r="BL155" s="16" t="s">
        <v>152</v>
      </c>
      <c r="BM155" s="253" t="s">
        <v>730</v>
      </c>
    </row>
    <row r="156" s="13" customFormat="1">
      <c r="A156" s="13"/>
      <c r="B156" s="255"/>
      <c r="C156" s="256"/>
      <c r="D156" s="257" t="s">
        <v>154</v>
      </c>
      <c r="E156" s="258" t="s">
        <v>1</v>
      </c>
      <c r="F156" s="259" t="s">
        <v>697</v>
      </c>
      <c r="G156" s="256"/>
      <c r="H156" s="260">
        <v>2.673</v>
      </c>
      <c r="I156" s="261"/>
      <c r="J156" s="261"/>
      <c r="K156" s="256"/>
      <c r="L156" s="256"/>
      <c r="M156" s="262"/>
      <c r="N156" s="263"/>
      <c r="O156" s="264"/>
      <c r="P156" s="264"/>
      <c r="Q156" s="264"/>
      <c r="R156" s="264"/>
      <c r="S156" s="264"/>
      <c r="T156" s="264"/>
      <c r="U156" s="264"/>
      <c r="V156" s="264"/>
      <c r="W156" s="264"/>
      <c r="X156" s="265"/>
      <c r="Y156" s="13"/>
      <c r="Z156" s="13"/>
      <c r="AA156" s="13"/>
      <c r="AB156" s="13"/>
      <c r="AC156" s="13"/>
      <c r="AD156" s="13"/>
      <c r="AE156" s="13"/>
      <c r="AT156" s="266" t="s">
        <v>154</v>
      </c>
      <c r="AU156" s="266" t="s">
        <v>91</v>
      </c>
      <c r="AV156" s="13" t="s">
        <v>91</v>
      </c>
      <c r="AW156" s="13" t="s">
        <v>5</v>
      </c>
      <c r="AX156" s="13" t="s">
        <v>89</v>
      </c>
      <c r="AY156" s="266" t="s">
        <v>144</v>
      </c>
    </row>
    <row r="157" s="2" customFormat="1" ht="33" customHeight="1">
      <c r="A157" s="37"/>
      <c r="B157" s="38"/>
      <c r="C157" s="241" t="s">
        <v>323</v>
      </c>
      <c r="D157" s="241" t="s">
        <v>147</v>
      </c>
      <c r="E157" s="242" t="s">
        <v>300</v>
      </c>
      <c r="F157" s="243" t="s">
        <v>301</v>
      </c>
      <c r="G157" s="244" t="s">
        <v>302</v>
      </c>
      <c r="H157" s="245">
        <v>4.2389999999999999</v>
      </c>
      <c r="I157" s="246"/>
      <c r="J157" s="246"/>
      <c r="K157" s="247">
        <f>ROUND(P157*H157,2)</f>
        <v>0</v>
      </c>
      <c r="L157" s="243" t="s">
        <v>151</v>
      </c>
      <c r="M157" s="43"/>
      <c r="N157" s="248" t="s">
        <v>1</v>
      </c>
      <c r="O157" s="249" t="s">
        <v>44</v>
      </c>
      <c r="P157" s="250">
        <f>I157+J157</f>
        <v>0</v>
      </c>
      <c r="Q157" s="250">
        <f>ROUND(I157*H157,2)</f>
        <v>0</v>
      </c>
      <c r="R157" s="250">
        <f>ROUND(J157*H157,2)</f>
        <v>0</v>
      </c>
      <c r="S157" s="90"/>
      <c r="T157" s="251">
        <f>S157*H157</f>
        <v>0</v>
      </c>
      <c r="U157" s="251">
        <v>0</v>
      </c>
      <c r="V157" s="251">
        <f>U157*H157</f>
        <v>0</v>
      </c>
      <c r="W157" s="251">
        <v>0</v>
      </c>
      <c r="X157" s="252">
        <f>W157*H157</f>
        <v>0</v>
      </c>
      <c r="Y157" s="37"/>
      <c r="Z157" s="37"/>
      <c r="AA157" s="37"/>
      <c r="AB157" s="37"/>
      <c r="AC157" s="37"/>
      <c r="AD157" s="37"/>
      <c r="AE157" s="37"/>
      <c r="AR157" s="253" t="s">
        <v>152</v>
      </c>
      <c r="AT157" s="253" t="s">
        <v>147</v>
      </c>
      <c r="AU157" s="253" t="s">
        <v>91</v>
      </c>
      <c r="AY157" s="16" t="s">
        <v>144</v>
      </c>
      <c r="BE157" s="254">
        <f>IF(O157="základní",K157,0)</f>
        <v>0</v>
      </c>
      <c r="BF157" s="254">
        <f>IF(O157="snížená",K157,0)</f>
        <v>0</v>
      </c>
      <c r="BG157" s="254">
        <f>IF(O157="zákl. přenesená",K157,0)</f>
        <v>0</v>
      </c>
      <c r="BH157" s="254">
        <f>IF(O157="sníž. přenesená",K157,0)</f>
        <v>0</v>
      </c>
      <c r="BI157" s="254">
        <f>IF(O157="nulová",K157,0)</f>
        <v>0</v>
      </c>
      <c r="BJ157" s="16" t="s">
        <v>89</v>
      </c>
      <c r="BK157" s="254">
        <f>ROUND(P157*H157,2)</f>
        <v>0</v>
      </c>
      <c r="BL157" s="16" t="s">
        <v>152</v>
      </c>
      <c r="BM157" s="253" t="s">
        <v>731</v>
      </c>
    </row>
    <row r="158" s="13" customFormat="1">
      <c r="A158" s="13"/>
      <c r="B158" s="255"/>
      <c r="C158" s="256"/>
      <c r="D158" s="257" t="s">
        <v>154</v>
      </c>
      <c r="E158" s="258" t="s">
        <v>695</v>
      </c>
      <c r="F158" s="259" t="s">
        <v>732</v>
      </c>
      <c r="G158" s="256"/>
      <c r="H158" s="260">
        <v>4.2389999999999999</v>
      </c>
      <c r="I158" s="261"/>
      <c r="J158" s="261"/>
      <c r="K158" s="256"/>
      <c r="L158" s="256"/>
      <c r="M158" s="262"/>
      <c r="N158" s="263"/>
      <c r="O158" s="264"/>
      <c r="P158" s="264"/>
      <c r="Q158" s="264"/>
      <c r="R158" s="264"/>
      <c r="S158" s="264"/>
      <c r="T158" s="264"/>
      <c r="U158" s="264"/>
      <c r="V158" s="264"/>
      <c r="W158" s="264"/>
      <c r="X158" s="265"/>
      <c r="Y158" s="13"/>
      <c r="Z158" s="13"/>
      <c r="AA158" s="13"/>
      <c r="AB158" s="13"/>
      <c r="AC158" s="13"/>
      <c r="AD158" s="13"/>
      <c r="AE158" s="13"/>
      <c r="AT158" s="266" t="s">
        <v>154</v>
      </c>
      <c r="AU158" s="266" t="s">
        <v>91</v>
      </c>
      <c r="AV158" s="13" t="s">
        <v>91</v>
      </c>
      <c r="AW158" s="13" t="s">
        <v>5</v>
      </c>
      <c r="AX158" s="13" t="s">
        <v>89</v>
      </c>
      <c r="AY158" s="266" t="s">
        <v>144</v>
      </c>
    </row>
    <row r="159" s="2" customFormat="1" ht="33" customHeight="1">
      <c r="A159" s="37"/>
      <c r="B159" s="38"/>
      <c r="C159" s="241" t="s">
        <v>328</v>
      </c>
      <c r="D159" s="241" t="s">
        <v>147</v>
      </c>
      <c r="E159" s="242" t="s">
        <v>305</v>
      </c>
      <c r="F159" s="243" t="s">
        <v>306</v>
      </c>
      <c r="G159" s="244" t="s">
        <v>302</v>
      </c>
      <c r="H159" s="245">
        <v>4.2389999999999999</v>
      </c>
      <c r="I159" s="246"/>
      <c r="J159" s="246"/>
      <c r="K159" s="247">
        <f>ROUND(P159*H159,2)</f>
        <v>0</v>
      </c>
      <c r="L159" s="243" t="s">
        <v>151</v>
      </c>
      <c r="M159" s="43"/>
      <c r="N159" s="248" t="s">
        <v>1</v>
      </c>
      <c r="O159" s="249" t="s">
        <v>44</v>
      </c>
      <c r="P159" s="250">
        <f>I159+J159</f>
        <v>0</v>
      </c>
      <c r="Q159" s="250">
        <f>ROUND(I159*H159,2)</f>
        <v>0</v>
      </c>
      <c r="R159" s="250">
        <f>ROUND(J159*H159,2)</f>
        <v>0</v>
      </c>
      <c r="S159" s="90"/>
      <c r="T159" s="251">
        <f>S159*H159</f>
        <v>0</v>
      </c>
      <c r="U159" s="251">
        <v>0</v>
      </c>
      <c r="V159" s="251">
        <f>U159*H159</f>
        <v>0</v>
      </c>
      <c r="W159" s="251">
        <v>0</v>
      </c>
      <c r="X159" s="252">
        <f>W159*H159</f>
        <v>0</v>
      </c>
      <c r="Y159" s="37"/>
      <c r="Z159" s="37"/>
      <c r="AA159" s="37"/>
      <c r="AB159" s="37"/>
      <c r="AC159" s="37"/>
      <c r="AD159" s="37"/>
      <c r="AE159" s="37"/>
      <c r="AR159" s="253" t="s">
        <v>152</v>
      </c>
      <c r="AT159" s="253" t="s">
        <v>147</v>
      </c>
      <c r="AU159" s="253" t="s">
        <v>91</v>
      </c>
      <c r="AY159" s="16" t="s">
        <v>144</v>
      </c>
      <c r="BE159" s="254">
        <f>IF(O159="základní",K159,0)</f>
        <v>0</v>
      </c>
      <c r="BF159" s="254">
        <f>IF(O159="snížená",K159,0)</f>
        <v>0</v>
      </c>
      <c r="BG159" s="254">
        <f>IF(O159="zákl. přenesená",K159,0)</f>
        <v>0</v>
      </c>
      <c r="BH159" s="254">
        <f>IF(O159="sníž. přenesená",K159,0)</f>
        <v>0</v>
      </c>
      <c r="BI159" s="254">
        <f>IF(O159="nulová",K159,0)</f>
        <v>0</v>
      </c>
      <c r="BJ159" s="16" t="s">
        <v>89</v>
      </c>
      <c r="BK159" s="254">
        <f>ROUND(P159*H159,2)</f>
        <v>0</v>
      </c>
      <c r="BL159" s="16" t="s">
        <v>152</v>
      </c>
      <c r="BM159" s="253" t="s">
        <v>733</v>
      </c>
    </row>
    <row r="160" s="13" customFormat="1">
      <c r="A160" s="13"/>
      <c r="B160" s="255"/>
      <c r="C160" s="256"/>
      <c r="D160" s="257" t="s">
        <v>154</v>
      </c>
      <c r="E160" s="258" t="s">
        <v>1</v>
      </c>
      <c r="F160" s="259" t="s">
        <v>734</v>
      </c>
      <c r="G160" s="256"/>
      <c r="H160" s="260">
        <v>4.2389999999999999</v>
      </c>
      <c r="I160" s="261"/>
      <c r="J160" s="261"/>
      <c r="K160" s="256"/>
      <c r="L160" s="256"/>
      <c r="M160" s="262"/>
      <c r="N160" s="263"/>
      <c r="O160" s="264"/>
      <c r="P160" s="264"/>
      <c r="Q160" s="264"/>
      <c r="R160" s="264"/>
      <c r="S160" s="264"/>
      <c r="T160" s="264"/>
      <c r="U160" s="264"/>
      <c r="V160" s="264"/>
      <c r="W160" s="264"/>
      <c r="X160" s="265"/>
      <c r="Y160" s="13"/>
      <c r="Z160" s="13"/>
      <c r="AA160" s="13"/>
      <c r="AB160" s="13"/>
      <c r="AC160" s="13"/>
      <c r="AD160" s="13"/>
      <c r="AE160" s="13"/>
      <c r="AT160" s="266" t="s">
        <v>154</v>
      </c>
      <c r="AU160" s="266" t="s">
        <v>91</v>
      </c>
      <c r="AV160" s="13" t="s">
        <v>91</v>
      </c>
      <c r="AW160" s="13" t="s">
        <v>5</v>
      </c>
      <c r="AX160" s="13" t="s">
        <v>89</v>
      </c>
      <c r="AY160" s="266" t="s">
        <v>144</v>
      </c>
    </row>
    <row r="161" s="2" customFormat="1" ht="21.75" customHeight="1">
      <c r="A161" s="37"/>
      <c r="B161" s="38"/>
      <c r="C161" s="241" t="s">
        <v>9</v>
      </c>
      <c r="D161" s="241" t="s">
        <v>147</v>
      </c>
      <c r="E161" s="242" t="s">
        <v>735</v>
      </c>
      <c r="F161" s="243" t="s">
        <v>736</v>
      </c>
      <c r="G161" s="244" t="s">
        <v>302</v>
      </c>
      <c r="H161" s="245">
        <v>2.673</v>
      </c>
      <c r="I161" s="246"/>
      <c r="J161" s="246"/>
      <c r="K161" s="247">
        <f>ROUND(P161*H161,2)</f>
        <v>0</v>
      </c>
      <c r="L161" s="243" t="s">
        <v>151</v>
      </c>
      <c r="M161" s="43"/>
      <c r="N161" s="248" t="s">
        <v>1</v>
      </c>
      <c r="O161" s="249" t="s">
        <v>44</v>
      </c>
      <c r="P161" s="250">
        <f>I161+J161</f>
        <v>0</v>
      </c>
      <c r="Q161" s="250">
        <f>ROUND(I161*H161,2)</f>
        <v>0</v>
      </c>
      <c r="R161" s="250">
        <f>ROUND(J161*H161,2)</f>
        <v>0</v>
      </c>
      <c r="S161" s="90"/>
      <c r="T161" s="251">
        <f>S161*H161</f>
        <v>0</v>
      </c>
      <c r="U161" s="251">
        <v>0</v>
      </c>
      <c r="V161" s="251">
        <f>U161*H161</f>
        <v>0</v>
      </c>
      <c r="W161" s="251">
        <v>0</v>
      </c>
      <c r="X161" s="252">
        <f>W161*H161</f>
        <v>0</v>
      </c>
      <c r="Y161" s="37"/>
      <c r="Z161" s="37"/>
      <c r="AA161" s="37"/>
      <c r="AB161" s="37"/>
      <c r="AC161" s="37"/>
      <c r="AD161" s="37"/>
      <c r="AE161" s="37"/>
      <c r="AR161" s="253" t="s">
        <v>152</v>
      </c>
      <c r="AT161" s="253" t="s">
        <v>147</v>
      </c>
      <c r="AU161" s="253" t="s">
        <v>91</v>
      </c>
      <c r="AY161" s="16" t="s">
        <v>144</v>
      </c>
      <c r="BE161" s="254">
        <f>IF(O161="základní",K161,0)</f>
        <v>0</v>
      </c>
      <c r="BF161" s="254">
        <f>IF(O161="snížená",K161,0)</f>
        <v>0</v>
      </c>
      <c r="BG161" s="254">
        <f>IF(O161="zákl. přenesená",K161,0)</f>
        <v>0</v>
      </c>
      <c r="BH161" s="254">
        <f>IF(O161="sníž. přenesená",K161,0)</f>
        <v>0</v>
      </c>
      <c r="BI161" s="254">
        <f>IF(O161="nulová",K161,0)</f>
        <v>0</v>
      </c>
      <c r="BJ161" s="16" t="s">
        <v>89</v>
      </c>
      <c r="BK161" s="254">
        <f>ROUND(P161*H161,2)</f>
        <v>0</v>
      </c>
      <c r="BL161" s="16" t="s">
        <v>152</v>
      </c>
      <c r="BM161" s="253" t="s">
        <v>737</v>
      </c>
    </row>
    <row r="162" s="13" customFormat="1">
      <c r="A162" s="13"/>
      <c r="B162" s="255"/>
      <c r="C162" s="256"/>
      <c r="D162" s="257" t="s">
        <v>154</v>
      </c>
      <c r="E162" s="258" t="s">
        <v>1</v>
      </c>
      <c r="F162" s="259" t="s">
        <v>697</v>
      </c>
      <c r="G162" s="256"/>
      <c r="H162" s="260">
        <v>2.673</v>
      </c>
      <c r="I162" s="261"/>
      <c r="J162" s="261"/>
      <c r="K162" s="256"/>
      <c r="L162" s="256"/>
      <c r="M162" s="262"/>
      <c r="N162" s="263"/>
      <c r="O162" s="264"/>
      <c r="P162" s="264"/>
      <c r="Q162" s="264"/>
      <c r="R162" s="264"/>
      <c r="S162" s="264"/>
      <c r="T162" s="264"/>
      <c r="U162" s="264"/>
      <c r="V162" s="264"/>
      <c r="W162" s="264"/>
      <c r="X162" s="265"/>
      <c r="Y162" s="13"/>
      <c r="Z162" s="13"/>
      <c r="AA162" s="13"/>
      <c r="AB162" s="13"/>
      <c r="AC162" s="13"/>
      <c r="AD162" s="13"/>
      <c r="AE162" s="13"/>
      <c r="AT162" s="266" t="s">
        <v>154</v>
      </c>
      <c r="AU162" s="266" t="s">
        <v>91</v>
      </c>
      <c r="AV162" s="13" t="s">
        <v>91</v>
      </c>
      <c r="AW162" s="13" t="s">
        <v>5</v>
      </c>
      <c r="AX162" s="13" t="s">
        <v>89</v>
      </c>
      <c r="AY162" s="266" t="s">
        <v>144</v>
      </c>
    </row>
    <row r="163" s="2" customFormat="1" ht="21.75" customHeight="1">
      <c r="A163" s="37"/>
      <c r="B163" s="38"/>
      <c r="C163" s="241" t="s">
        <v>335</v>
      </c>
      <c r="D163" s="241" t="s">
        <v>147</v>
      </c>
      <c r="E163" s="242" t="s">
        <v>738</v>
      </c>
      <c r="F163" s="243" t="s">
        <v>739</v>
      </c>
      <c r="G163" s="244" t="s">
        <v>302</v>
      </c>
      <c r="H163" s="245">
        <v>7.1630000000000003</v>
      </c>
      <c r="I163" s="246"/>
      <c r="J163" s="246"/>
      <c r="K163" s="247">
        <f>ROUND(P163*H163,2)</f>
        <v>0</v>
      </c>
      <c r="L163" s="243" t="s">
        <v>151</v>
      </c>
      <c r="M163" s="43"/>
      <c r="N163" s="248" t="s">
        <v>1</v>
      </c>
      <c r="O163" s="249" t="s">
        <v>44</v>
      </c>
      <c r="P163" s="250">
        <f>I163+J163</f>
        <v>0</v>
      </c>
      <c r="Q163" s="250">
        <f>ROUND(I163*H163,2)</f>
        <v>0</v>
      </c>
      <c r="R163" s="250">
        <f>ROUND(J163*H163,2)</f>
        <v>0</v>
      </c>
      <c r="S163" s="90"/>
      <c r="T163" s="251">
        <f>S163*H163</f>
        <v>0</v>
      </c>
      <c r="U163" s="251">
        <v>0</v>
      </c>
      <c r="V163" s="251">
        <f>U163*H163</f>
        <v>0</v>
      </c>
      <c r="W163" s="251">
        <v>0</v>
      </c>
      <c r="X163" s="252">
        <f>W163*H163</f>
        <v>0</v>
      </c>
      <c r="Y163" s="37"/>
      <c r="Z163" s="37"/>
      <c r="AA163" s="37"/>
      <c r="AB163" s="37"/>
      <c r="AC163" s="37"/>
      <c r="AD163" s="37"/>
      <c r="AE163" s="37"/>
      <c r="AR163" s="253" t="s">
        <v>152</v>
      </c>
      <c r="AT163" s="253" t="s">
        <v>147</v>
      </c>
      <c r="AU163" s="253" t="s">
        <v>91</v>
      </c>
      <c r="AY163" s="16" t="s">
        <v>144</v>
      </c>
      <c r="BE163" s="254">
        <f>IF(O163="základní",K163,0)</f>
        <v>0</v>
      </c>
      <c r="BF163" s="254">
        <f>IF(O163="snížená",K163,0)</f>
        <v>0</v>
      </c>
      <c r="BG163" s="254">
        <f>IF(O163="zákl. přenesená",K163,0)</f>
        <v>0</v>
      </c>
      <c r="BH163" s="254">
        <f>IF(O163="sníž. přenesená",K163,0)</f>
        <v>0</v>
      </c>
      <c r="BI163" s="254">
        <f>IF(O163="nulová",K163,0)</f>
        <v>0</v>
      </c>
      <c r="BJ163" s="16" t="s">
        <v>89</v>
      </c>
      <c r="BK163" s="254">
        <f>ROUND(P163*H163,2)</f>
        <v>0</v>
      </c>
      <c r="BL163" s="16" t="s">
        <v>152</v>
      </c>
      <c r="BM163" s="253" t="s">
        <v>740</v>
      </c>
    </row>
    <row r="164" s="13" customFormat="1">
      <c r="A164" s="13"/>
      <c r="B164" s="255"/>
      <c r="C164" s="256"/>
      <c r="D164" s="257" t="s">
        <v>154</v>
      </c>
      <c r="E164" s="258" t="s">
        <v>647</v>
      </c>
      <c r="F164" s="259" t="s">
        <v>741</v>
      </c>
      <c r="G164" s="256"/>
      <c r="H164" s="260">
        <v>7.1630000000000003</v>
      </c>
      <c r="I164" s="261"/>
      <c r="J164" s="261"/>
      <c r="K164" s="256"/>
      <c r="L164" s="256"/>
      <c r="M164" s="262"/>
      <c r="N164" s="263"/>
      <c r="O164" s="264"/>
      <c r="P164" s="264"/>
      <c r="Q164" s="264"/>
      <c r="R164" s="264"/>
      <c r="S164" s="264"/>
      <c r="T164" s="264"/>
      <c r="U164" s="264"/>
      <c r="V164" s="264"/>
      <c r="W164" s="264"/>
      <c r="X164" s="265"/>
      <c r="Y164" s="13"/>
      <c r="Z164" s="13"/>
      <c r="AA164" s="13"/>
      <c r="AB164" s="13"/>
      <c r="AC164" s="13"/>
      <c r="AD164" s="13"/>
      <c r="AE164" s="13"/>
      <c r="AT164" s="266" t="s">
        <v>154</v>
      </c>
      <c r="AU164" s="266" t="s">
        <v>91</v>
      </c>
      <c r="AV164" s="13" t="s">
        <v>91</v>
      </c>
      <c r="AW164" s="13" t="s">
        <v>5</v>
      </c>
      <c r="AX164" s="13" t="s">
        <v>89</v>
      </c>
      <c r="AY164" s="266" t="s">
        <v>144</v>
      </c>
    </row>
    <row r="165" s="2" customFormat="1" ht="21.75" customHeight="1">
      <c r="A165" s="37"/>
      <c r="B165" s="38"/>
      <c r="C165" s="241" t="s">
        <v>339</v>
      </c>
      <c r="D165" s="241" t="s">
        <v>147</v>
      </c>
      <c r="E165" s="242" t="s">
        <v>742</v>
      </c>
      <c r="F165" s="243" t="s">
        <v>743</v>
      </c>
      <c r="G165" s="244" t="s">
        <v>302</v>
      </c>
      <c r="H165" s="245">
        <v>3.1499999999999999</v>
      </c>
      <c r="I165" s="246"/>
      <c r="J165" s="246"/>
      <c r="K165" s="247">
        <f>ROUND(P165*H165,2)</f>
        <v>0</v>
      </c>
      <c r="L165" s="243" t="s">
        <v>151</v>
      </c>
      <c r="M165" s="43"/>
      <c r="N165" s="248" t="s">
        <v>1</v>
      </c>
      <c r="O165" s="249" t="s">
        <v>44</v>
      </c>
      <c r="P165" s="250">
        <f>I165+J165</f>
        <v>0</v>
      </c>
      <c r="Q165" s="250">
        <f>ROUND(I165*H165,2)</f>
        <v>0</v>
      </c>
      <c r="R165" s="250">
        <f>ROUND(J165*H165,2)</f>
        <v>0</v>
      </c>
      <c r="S165" s="90"/>
      <c r="T165" s="251">
        <f>S165*H165</f>
        <v>0</v>
      </c>
      <c r="U165" s="251">
        <v>0</v>
      </c>
      <c r="V165" s="251">
        <f>U165*H165</f>
        <v>0</v>
      </c>
      <c r="W165" s="251">
        <v>0</v>
      </c>
      <c r="X165" s="252">
        <f>W165*H165</f>
        <v>0</v>
      </c>
      <c r="Y165" s="37"/>
      <c r="Z165" s="37"/>
      <c r="AA165" s="37"/>
      <c r="AB165" s="37"/>
      <c r="AC165" s="37"/>
      <c r="AD165" s="37"/>
      <c r="AE165" s="37"/>
      <c r="AR165" s="253" t="s">
        <v>152</v>
      </c>
      <c r="AT165" s="253" t="s">
        <v>147</v>
      </c>
      <c r="AU165" s="253" t="s">
        <v>91</v>
      </c>
      <c r="AY165" s="16" t="s">
        <v>144</v>
      </c>
      <c r="BE165" s="254">
        <f>IF(O165="základní",K165,0)</f>
        <v>0</v>
      </c>
      <c r="BF165" s="254">
        <f>IF(O165="snížená",K165,0)</f>
        <v>0</v>
      </c>
      <c r="BG165" s="254">
        <f>IF(O165="zákl. přenesená",K165,0)</f>
        <v>0</v>
      </c>
      <c r="BH165" s="254">
        <f>IF(O165="sníž. přenesená",K165,0)</f>
        <v>0</v>
      </c>
      <c r="BI165" s="254">
        <f>IF(O165="nulová",K165,0)</f>
        <v>0</v>
      </c>
      <c r="BJ165" s="16" t="s">
        <v>89</v>
      </c>
      <c r="BK165" s="254">
        <f>ROUND(P165*H165,2)</f>
        <v>0</v>
      </c>
      <c r="BL165" s="16" t="s">
        <v>152</v>
      </c>
      <c r="BM165" s="253" t="s">
        <v>744</v>
      </c>
    </row>
    <row r="166" s="13" customFormat="1">
      <c r="A166" s="13"/>
      <c r="B166" s="255"/>
      <c r="C166" s="256"/>
      <c r="D166" s="257" t="s">
        <v>154</v>
      </c>
      <c r="E166" s="258" t="s">
        <v>672</v>
      </c>
      <c r="F166" s="259" t="s">
        <v>745</v>
      </c>
      <c r="G166" s="256"/>
      <c r="H166" s="260">
        <v>3.1499999999999999</v>
      </c>
      <c r="I166" s="261"/>
      <c r="J166" s="261"/>
      <c r="K166" s="256"/>
      <c r="L166" s="256"/>
      <c r="M166" s="262"/>
      <c r="N166" s="263"/>
      <c r="O166" s="264"/>
      <c r="P166" s="264"/>
      <c r="Q166" s="264"/>
      <c r="R166" s="264"/>
      <c r="S166" s="264"/>
      <c r="T166" s="264"/>
      <c r="U166" s="264"/>
      <c r="V166" s="264"/>
      <c r="W166" s="264"/>
      <c r="X166" s="265"/>
      <c r="Y166" s="13"/>
      <c r="Z166" s="13"/>
      <c r="AA166" s="13"/>
      <c r="AB166" s="13"/>
      <c r="AC166" s="13"/>
      <c r="AD166" s="13"/>
      <c r="AE166" s="13"/>
      <c r="AT166" s="266" t="s">
        <v>154</v>
      </c>
      <c r="AU166" s="266" t="s">
        <v>91</v>
      </c>
      <c r="AV166" s="13" t="s">
        <v>91</v>
      </c>
      <c r="AW166" s="13" t="s">
        <v>5</v>
      </c>
      <c r="AX166" s="13" t="s">
        <v>89</v>
      </c>
      <c r="AY166" s="266" t="s">
        <v>144</v>
      </c>
    </row>
    <row r="167" s="2" customFormat="1" ht="21.75" customHeight="1">
      <c r="A167" s="37"/>
      <c r="B167" s="38"/>
      <c r="C167" s="282" t="s">
        <v>343</v>
      </c>
      <c r="D167" s="282" t="s">
        <v>352</v>
      </c>
      <c r="E167" s="283" t="s">
        <v>746</v>
      </c>
      <c r="F167" s="284" t="s">
        <v>747</v>
      </c>
      <c r="G167" s="285" t="s">
        <v>486</v>
      </c>
      <c r="H167" s="286">
        <v>6.2999999999999998</v>
      </c>
      <c r="I167" s="287"/>
      <c r="J167" s="288"/>
      <c r="K167" s="289">
        <f>ROUND(P167*H167,2)</f>
        <v>0</v>
      </c>
      <c r="L167" s="284" t="s">
        <v>151</v>
      </c>
      <c r="M167" s="290"/>
      <c r="N167" s="291" t="s">
        <v>1</v>
      </c>
      <c r="O167" s="249" t="s">
        <v>44</v>
      </c>
      <c r="P167" s="250">
        <f>I167+J167</f>
        <v>0</v>
      </c>
      <c r="Q167" s="250">
        <f>ROUND(I167*H167,2)</f>
        <v>0</v>
      </c>
      <c r="R167" s="250">
        <f>ROUND(J167*H167,2)</f>
        <v>0</v>
      </c>
      <c r="S167" s="90"/>
      <c r="T167" s="251">
        <f>S167*H167</f>
        <v>0</v>
      </c>
      <c r="U167" s="251">
        <v>1</v>
      </c>
      <c r="V167" s="251">
        <f>U167*H167</f>
        <v>6.2999999999999998</v>
      </c>
      <c r="W167" s="251">
        <v>0</v>
      </c>
      <c r="X167" s="252">
        <f>W167*H167</f>
        <v>0</v>
      </c>
      <c r="Y167" s="37"/>
      <c r="Z167" s="37"/>
      <c r="AA167" s="37"/>
      <c r="AB167" s="37"/>
      <c r="AC167" s="37"/>
      <c r="AD167" s="37"/>
      <c r="AE167" s="37"/>
      <c r="AR167" s="253" t="s">
        <v>231</v>
      </c>
      <c r="AT167" s="253" t="s">
        <v>352</v>
      </c>
      <c r="AU167" s="253" t="s">
        <v>91</v>
      </c>
      <c r="AY167" s="16" t="s">
        <v>144</v>
      </c>
      <c r="BE167" s="254">
        <f>IF(O167="základní",K167,0)</f>
        <v>0</v>
      </c>
      <c r="BF167" s="254">
        <f>IF(O167="snížená",K167,0)</f>
        <v>0</v>
      </c>
      <c r="BG167" s="254">
        <f>IF(O167="zákl. přenesená",K167,0)</f>
        <v>0</v>
      </c>
      <c r="BH167" s="254">
        <f>IF(O167="sníž. přenesená",K167,0)</f>
        <v>0</v>
      </c>
      <c r="BI167" s="254">
        <f>IF(O167="nulová",K167,0)</f>
        <v>0</v>
      </c>
      <c r="BJ167" s="16" t="s">
        <v>89</v>
      </c>
      <c r="BK167" s="254">
        <f>ROUND(P167*H167,2)</f>
        <v>0</v>
      </c>
      <c r="BL167" s="16" t="s">
        <v>152</v>
      </c>
      <c r="BM167" s="253" t="s">
        <v>748</v>
      </c>
    </row>
    <row r="168" s="13" customFormat="1">
      <c r="A168" s="13"/>
      <c r="B168" s="255"/>
      <c r="C168" s="256"/>
      <c r="D168" s="257" t="s">
        <v>154</v>
      </c>
      <c r="E168" s="256"/>
      <c r="F168" s="259" t="s">
        <v>749</v>
      </c>
      <c r="G168" s="256"/>
      <c r="H168" s="260">
        <v>6.2999999999999998</v>
      </c>
      <c r="I168" s="261"/>
      <c r="J168" s="261"/>
      <c r="K168" s="256"/>
      <c r="L168" s="256"/>
      <c r="M168" s="262"/>
      <c r="N168" s="263"/>
      <c r="O168" s="264"/>
      <c r="P168" s="264"/>
      <c r="Q168" s="264"/>
      <c r="R168" s="264"/>
      <c r="S168" s="264"/>
      <c r="T168" s="264"/>
      <c r="U168" s="264"/>
      <c r="V168" s="264"/>
      <c r="W168" s="264"/>
      <c r="X168" s="265"/>
      <c r="Y168" s="13"/>
      <c r="Z168" s="13"/>
      <c r="AA168" s="13"/>
      <c r="AB168" s="13"/>
      <c r="AC168" s="13"/>
      <c r="AD168" s="13"/>
      <c r="AE168" s="13"/>
      <c r="AT168" s="266" t="s">
        <v>154</v>
      </c>
      <c r="AU168" s="266" t="s">
        <v>91</v>
      </c>
      <c r="AV168" s="13" t="s">
        <v>91</v>
      </c>
      <c r="AW168" s="13" t="s">
        <v>4</v>
      </c>
      <c r="AX168" s="13" t="s">
        <v>89</v>
      </c>
      <c r="AY168" s="266" t="s">
        <v>144</v>
      </c>
    </row>
    <row r="169" s="2" customFormat="1" ht="21.75" customHeight="1">
      <c r="A169" s="37"/>
      <c r="B169" s="38"/>
      <c r="C169" s="241" t="s">
        <v>348</v>
      </c>
      <c r="D169" s="241" t="s">
        <v>147</v>
      </c>
      <c r="E169" s="242" t="s">
        <v>750</v>
      </c>
      <c r="F169" s="243" t="s">
        <v>751</v>
      </c>
      <c r="G169" s="244" t="s">
        <v>269</v>
      </c>
      <c r="H169" s="245">
        <v>5.9400000000000004</v>
      </c>
      <c r="I169" s="246"/>
      <c r="J169" s="246"/>
      <c r="K169" s="247">
        <f>ROUND(P169*H169,2)</f>
        <v>0</v>
      </c>
      <c r="L169" s="243" t="s">
        <v>151</v>
      </c>
      <c r="M169" s="43"/>
      <c r="N169" s="248" t="s">
        <v>1</v>
      </c>
      <c r="O169" s="249" t="s">
        <v>44</v>
      </c>
      <c r="P169" s="250">
        <f>I169+J169</f>
        <v>0</v>
      </c>
      <c r="Q169" s="250">
        <f>ROUND(I169*H169,2)</f>
        <v>0</v>
      </c>
      <c r="R169" s="250">
        <f>ROUND(J169*H169,2)</f>
        <v>0</v>
      </c>
      <c r="S169" s="90"/>
      <c r="T169" s="251">
        <f>S169*H169</f>
        <v>0</v>
      </c>
      <c r="U169" s="251">
        <v>0</v>
      </c>
      <c r="V169" s="251">
        <f>U169*H169</f>
        <v>0</v>
      </c>
      <c r="W169" s="251">
        <v>0</v>
      </c>
      <c r="X169" s="252">
        <f>W169*H169</f>
        <v>0</v>
      </c>
      <c r="Y169" s="37"/>
      <c r="Z169" s="37"/>
      <c r="AA169" s="37"/>
      <c r="AB169" s="37"/>
      <c r="AC169" s="37"/>
      <c r="AD169" s="37"/>
      <c r="AE169" s="37"/>
      <c r="AR169" s="253" t="s">
        <v>152</v>
      </c>
      <c r="AT169" s="253" t="s">
        <v>147</v>
      </c>
      <c r="AU169" s="253" t="s">
        <v>91</v>
      </c>
      <c r="AY169" s="16" t="s">
        <v>144</v>
      </c>
      <c r="BE169" s="254">
        <f>IF(O169="základní",K169,0)</f>
        <v>0</v>
      </c>
      <c r="BF169" s="254">
        <f>IF(O169="snížená",K169,0)</f>
        <v>0</v>
      </c>
      <c r="BG169" s="254">
        <f>IF(O169="zákl. přenesená",K169,0)</f>
        <v>0</v>
      </c>
      <c r="BH169" s="254">
        <f>IF(O169="sníž. přenesená",K169,0)</f>
        <v>0</v>
      </c>
      <c r="BI169" s="254">
        <f>IF(O169="nulová",K169,0)</f>
        <v>0</v>
      </c>
      <c r="BJ169" s="16" t="s">
        <v>89</v>
      </c>
      <c r="BK169" s="254">
        <f>ROUND(P169*H169,2)</f>
        <v>0</v>
      </c>
      <c r="BL169" s="16" t="s">
        <v>152</v>
      </c>
      <c r="BM169" s="253" t="s">
        <v>752</v>
      </c>
    </row>
    <row r="170" s="13" customFormat="1">
      <c r="A170" s="13"/>
      <c r="B170" s="255"/>
      <c r="C170" s="256"/>
      <c r="D170" s="257" t="s">
        <v>154</v>
      </c>
      <c r="E170" s="258" t="s">
        <v>693</v>
      </c>
      <c r="F170" s="259" t="s">
        <v>753</v>
      </c>
      <c r="G170" s="256"/>
      <c r="H170" s="260">
        <v>5.9400000000000004</v>
      </c>
      <c r="I170" s="261"/>
      <c r="J170" s="261"/>
      <c r="K170" s="256"/>
      <c r="L170" s="256"/>
      <c r="M170" s="262"/>
      <c r="N170" s="263"/>
      <c r="O170" s="264"/>
      <c r="P170" s="264"/>
      <c r="Q170" s="264"/>
      <c r="R170" s="264"/>
      <c r="S170" s="264"/>
      <c r="T170" s="264"/>
      <c r="U170" s="264"/>
      <c r="V170" s="264"/>
      <c r="W170" s="264"/>
      <c r="X170" s="265"/>
      <c r="Y170" s="13"/>
      <c r="Z170" s="13"/>
      <c r="AA170" s="13"/>
      <c r="AB170" s="13"/>
      <c r="AC170" s="13"/>
      <c r="AD170" s="13"/>
      <c r="AE170" s="13"/>
      <c r="AT170" s="266" t="s">
        <v>154</v>
      </c>
      <c r="AU170" s="266" t="s">
        <v>91</v>
      </c>
      <c r="AV170" s="13" t="s">
        <v>91</v>
      </c>
      <c r="AW170" s="13" t="s">
        <v>5</v>
      </c>
      <c r="AX170" s="13" t="s">
        <v>89</v>
      </c>
      <c r="AY170" s="266" t="s">
        <v>144</v>
      </c>
    </row>
    <row r="171" s="2" customFormat="1" ht="21.75" customHeight="1">
      <c r="A171" s="37"/>
      <c r="B171" s="38"/>
      <c r="C171" s="241" t="s">
        <v>216</v>
      </c>
      <c r="D171" s="241" t="s">
        <v>147</v>
      </c>
      <c r="E171" s="242" t="s">
        <v>754</v>
      </c>
      <c r="F171" s="243" t="s">
        <v>755</v>
      </c>
      <c r="G171" s="244" t="s">
        <v>269</v>
      </c>
      <c r="H171" s="245">
        <v>18.27</v>
      </c>
      <c r="I171" s="246"/>
      <c r="J171" s="246"/>
      <c r="K171" s="247">
        <f>ROUND(P171*H171,2)</f>
        <v>0</v>
      </c>
      <c r="L171" s="243" t="s">
        <v>151</v>
      </c>
      <c r="M171" s="43"/>
      <c r="N171" s="248" t="s">
        <v>1</v>
      </c>
      <c r="O171" s="249" t="s">
        <v>44</v>
      </c>
      <c r="P171" s="250">
        <f>I171+J171</f>
        <v>0</v>
      </c>
      <c r="Q171" s="250">
        <f>ROUND(I171*H171,2)</f>
        <v>0</v>
      </c>
      <c r="R171" s="250">
        <f>ROUND(J171*H171,2)</f>
        <v>0</v>
      </c>
      <c r="S171" s="90"/>
      <c r="T171" s="251">
        <f>S171*H171</f>
        <v>0</v>
      </c>
      <c r="U171" s="251">
        <v>0</v>
      </c>
      <c r="V171" s="251">
        <f>U171*H171</f>
        <v>0</v>
      </c>
      <c r="W171" s="251">
        <v>0</v>
      </c>
      <c r="X171" s="252">
        <f>W171*H171</f>
        <v>0</v>
      </c>
      <c r="Y171" s="37"/>
      <c r="Z171" s="37"/>
      <c r="AA171" s="37"/>
      <c r="AB171" s="37"/>
      <c r="AC171" s="37"/>
      <c r="AD171" s="37"/>
      <c r="AE171" s="37"/>
      <c r="AR171" s="253" t="s">
        <v>152</v>
      </c>
      <c r="AT171" s="253" t="s">
        <v>147</v>
      </c>
      <c r="AU171" s="253" t="s">
        <v>91</v>
      </c>
      <c r="AY171" s="16" t="s">
        <v>144</v>
      </c>
      <c r="BE171" s="254">
        <f>IF(O171="základní",K171,0)</f>
        <v>0</v>
      </c>
      <c r="BF171" s="254">
        <f>IF(O171="snížená",K171,0)</f>
        <v>0</v>
      </c>
      <c r="BG171" s="254">
        <f>IF(O171="zákl. přenesená",K171,0)</f>
        <v>0</v>
      </c>
      <c r="BH171" s="254">
        <f>IF(O171="sníž. přenesená",K171,0)</f>
        <v>0</v>
      </c>
      <c r="BI171" s="254">
        <f>IF(O171="nulová",K171,0)</f>
        <v>0</v>
      </c>
      <c r="BJ171" s="16" t="s">
        <v>89</v>
      </c>
      <c r="BK171" s="254">
        <f>ROUND(P171*H171,2)</f>
        <v>0</v>
      </c>
      <c r="BL171" s="16" t="s">
        <v>152</v>
      </c>
      <c r="BM171" s="253" t="s">
        <v>756</v>
      </c>
    </row>
    <row r="172" s="13" customFormat="1">
      <c r="A172" s="13"/>
      <c r="B172" s="255"/>
      <c r="C172" s="256"/>
      <c r="D172" s="257" t="s">
        <v>154</v>
      </c>
      <c r="E172" s="258" t="s">
        <v>1</v>
      </c>
      <c r="F172" s="259" t="s">
        <v>687</v>
      </c>
      <c r="G172" s="256"/>
      <c r="H172" s="260">
        <v>18.27</v>
      </c>
      <c r="I172" s="261"/>
      <c r="J172" s="261"/>
      <c r="K172" s="256"/>
      <c r="L172" s="256"/>
      <c r="M172" s="262"/>
      <c r="N172" s="263"/>
      <c r="O172" s="264"/>
      <c r="P172" s="264"/>
      <c r="Q172" s="264"/>
      <c r="R172" s="264"/>
      <c r="S172" s="264"/>
      <c r="T172" s="264"/>
      <c r="U172" s="264"/>
      <c r="V172" s="264"/>
      <c r="W172" s="264"/>
      <c r="X172" s="265"/>
      <c r="Y172" s="13"/>
      <c r="Z172" s="13"/>
      <c r="AA172" s="13"/>
      <c r="AB172" s="13"/>
      <c r="AC172" s="13"/>
      <c r="AD172" s="13"/>
      <c r="AE172" s="13"/>
      <c r="AT172" s="266" t="s">
        <v>154</v>
      </c>
      <c r="AU172" s="266" t="s">
        <v>91</v>
      </c>
      <c r="AV172" s="13" t="s">
        <v>91</v>
      </c>
      <c r="AW172" s="13" t="s">
        <v>5</v>
      </c>
      <c r="AX172" s="13" t="s">
        <v>89</v>
      </c>
      <c r="AY172" s="266" t="s">
        <v>144</v>
      </c>
    </row>
    <row r="173" s="2" customFormat="1" ht="21.75" customHeight="1">
      <c r="A173" s="37"/>
      <c r="B173" s="38"/>
      <c r="C173" s="282" t="s">
        <v>8</v>
      </c>
      <c r="D173" s="282" t="s">
        <v>352</v>
      </c>
      <c r="E173" s="283" t="s">
        <v>757</v>
      </c>
      <c r="F173" s="284" t="s">
        <v>758</v>
      </c>
      <c r="G173" s="285" t="s">
        <v>544</v>
      </c>
      <c r="H173" s="286">
        <v>0.54800000000000004</v>
      </c>
      <c r="I173" s="287"/>
      <c r="J173" s="288"/>
      <c r="K173" s="289">
        <f>ROUND(P173*H173,2)</f>
        <v>0</v>
      </c>
      <c r="L173" s="284" t="s">
        <v>151</v>
      </c>
      <c r="M173" s="290"/>
      <c r="N173" s="291" t="s">
        <v>1</v>
      </c>
      <c r="O173" s="249" t="s">
        <v>44</v>
      </c>
      <c r="P173" s="250">
        <f>I173+J173</f>
        <v>0</v>
      </c>
      <c r="Q173" s="250">
        <f>ROUND(I173*H173,2)</f>
        <v>0</v>
      </c>
      <c r="R173" s="250">
        <f>ROUND(J173*H173,2)</f>
        <v>0</v>
      </c>
      <c r="S173" s="90"/>
      <c r="T173" s="251">
        <f>S173*H173</f>
        <v>0</v>
      </c>
      <c r="U173" s="251">
        <v>0.029999999999999999</v>
      </c>
      <c r="V173" s="251">
        <f>U173*H173</f>
        <v>0.01644</v>
      </c>
      <c r="W173" s="251">
        <v>0</v>
      </c>
      <c r="X173" s="252">
        <f>W173*H173</f>
        <v>0</v>
      </c>
      <c r="Y173" s="37"/>
      <c r="Z173" s="37"/>
      <c r="AA173" s="37"/>
      <c r="AB173" s="37"/>
      <c r="AC173" s="37"/>
      <c r="AD173" s="37"/>
      <c r="AE173" s="37"/>
      <c r="AR173" s="253" t="s">
        <v>231</v>
      </c>
      <c r="AT173" s="253" t="s">
        <v>352</v>
      </c>
      <c r="AU173" s="253" t="s">
        <v>91</v>
      </c>
      <c r="AY173" s="16" t="s">
        <v>144</v>
      </c>
      <c r="BE173" s="254">
        <f>IF(O173="základní",K173,0)</f>
        <v>0</v>
      </c>
      <c r="BF173" s="254">
        <f>IF(O173="snížená",K173,0)</f>
        <v>0</v>
      </c>
      <c r="BG173" s="254">
        <f>IF(O173="zákl. přenesená",K173,0)</f>
        <v>0</v>
      </c>
      <c r="BH173" s="254">
        <f>IF(O173="sníž. přenesená",K173,0)</f>
        <v>0</v>
      </c>
      <c r="BI173" s="254">
        <f>IF(O173="nulová",K173,0)</f>
        <v>0</v>
      </c>
      <c r="BJ173" s="16" t="s">
        <v>89</v>
      </c>
      <c r="BK173" s="254">
        <f>ROUND(P173*H173,2)</f>
        <v>0</v>
      </c>
      <c r="BL173" s="16" t="s">
        <v>152</v>
      </c>
      <c r="BM173" s="253" t="s">
        <v>759</v>
      </c>
    </row>
    <row r="174" s="13" customFormat="1">
      <c r="A174" s="13"/>
      <c r="B174" s="255"/>
      <c r="C174" s="256"/>
      <c r="D174" s="257" t="s">
        <v>154</v>
      </c>
      <c r="E174" s="258" t="s">
        <v>1</v>
      </c>
      <c r="F174" s="259" t="s">
        <v>760</v>
      </c>
      <c r="G174" s="256"/>
      <c r="H174" s="260">
        <v>0.54800000000000004</v>
      </c>
      <c r="I174" s="261"/>
      <c r="J174" s="261"/>
      <c r="K174" s="256"/>
      <c r="L174" s="256"/>
      <c r="M174" s="262"/>
      <c r="N174" s="263"/>
      <c r="O174" s="264"/>
      <c r="P174" s="264"/>
      <c r="Q174" s="264"/>
      <c r="R174" s="264"/>
      <c r="S174" s="264"/>
      <c r="T174" s="264"/>
      <c r="U174" s="264"/>
      <c r="V174" s="264"/>
      <c r="W174" s="264"/>
      <c r="X174" s="265"/>
      <c r="Y174" s="13"/>
      <c r="Z174" s="13"/>
      <c r="AA174" s="13"/>
      <c r="AB174" s="13"/>
      <c r="AC174" s="13"/>
      <c r="AD174" s="13"/>
      <c r="AE174" s="13"/>
      <c r="AT174" s="266" t="s">
        <v>154</v>
      </c>
      <c r="AU174" s="266" t="s">
        <v>91</v>
      </c>
      <c r="AV174" s="13" t="s">
        <v>91</v>
      </c>
      <c r="AW174" s="13" t="s">
        <v>5</v>
      </c>
      <c r="AX174" s="13" t="s">
        <v>89</v>
      </c>
      <c r="AY174" s="266" t="s">
        <v>144</v>
      </c>
    </row>
    <row r="175" s="2" customFormat="1" ht="21.75" customHeight="1">
      <c r="A175" s="37"/>
      <c r="B175" s="38"/>
      <c r="C175" s="241" t="s">
        <v>361</v>
      </c>
      <c r="D175" s="241" t="s">
        <v>147</v>
      </c>
      <c r="E175" s="242" t="s">
        <v>309</v>
      </c>
      <c r="F175" s="243" t="s">
        <v>310</v>
      </c>
      <c r="G175" s="244" t="s">
        <v>269</v>
      </c>
      <c r="H175" s="245">
        <v>88.859999999999999</v>
      </c>
      <c r="I175" s="246"/>
      <c r="J175" s="246"/>
      <c r="K175" s="247">
        <f>ROUND(P175*H175,2)</f>
        <v>0</v>
      </c>
      <c r="L175" s="243" t="s">
        <v>151</v>
      </c>
      <c r="M175" s="43"/>
      <c r="N175" s="248" t="s">
        <v>1</v>
      </c>
      <c r="O175" s="249" t="s">
        <v>44</v>
      </c>
      <c r="P175" s="250">
        <f>I175+J175</f>
        <v>0</v>
      </c>
      <c r="Q175" s="250">
        <f>ROUND(I175*H175,2)</f>
        <v>0</v>
      </c>
      <c r="R175" s="250">
        <f>ROUND(J175*H175,2)</f>
        <v>0</v>
      </c>
      <c r="S175" s="90"/>
      <c r="T175" s="251">
        <f>S175*H175</f>
        <v>0</v>
      </c>
      <c r="U175" s="251">
        <v>0</v>
      </c>
      <c r="V175" s="251">
        <f>U175*H175</f>
        <v>0</v>
      </c>
      <c r="W175" s="251">
        <v>0</v>
      </c>
      <c r="X175" s="252">
        <f>W175*H175</f>
        <v>0</v>
      </c>
      <c r="Y175" s="37"/>
      <c r="Z175" s="37"/>
      <c r="AA175" s="37"/>
      <c r="AB175" s="37"/>
      <c r="AC175" s="37"/>
      <c r="AD175" s="37"/>
      <c r="AE175" s="37"/>
      <c r="AR175" s="253" t="s">
        <v>152</v>
      </c>
      <c r="AT175" s="253" t="s">
        <v>147</v>
      </c>
      <c r="AU175" s="253" t="s">
        <v>91</v>
      </c>
      <c r="AY175" s="16" t="s">
        <v>144</v>
      </c>
      <c r="BE175" s="254">
        <f>IF(O175="základní",K175,0)</f>
        <v>0</v>
      </c>
      <c r="BF175" s="254">
        <f>IF(O175="snížená",K175,0)</f>
        <v>0</v>
      </c>
      <c r="BG175" s="254">
        <f>IF(O175="zákl. přenesená",K175,0)</f>
        <v>0</v>
      </c>
      <c r="BH175" s="254">
        <f>IF(O175="sníž. přenesená",K175,0)</f>
        <v>0</v>
      </c>
      <c r="BI175" s="254">
        <f>IF(O175="nulová",K175,0)</f>
        <v>0</v>
      </c>
      <c r="BJ175" s="16" t="s">
        <v>89</v>
      </c>
      <c r="BK175" s="254">
        <f>ROUND(P175*H175,2)</f>
        <v>0</v>
      </c>
      <c r="BL175" s="16" t="s">
        <v>152</v>
      </c>
      <c r="BM175" s="253" t="s">
        <v>761</v>
      </c>
    </row>
    <row r="176" s="13" customFormat="1">
      <c r="A176" s="13"/>
      <c r="B176" s="255"/>
      <c r="C176" s="256"/>
      <c r="D176" s="257" t="s">
        <v>154</v>
      </c>
      <c r="E176" s="258" t="s">
        <v>1</v>
      </c>
      <c r="F176" s="259" t="s">
        <v>312</v>
      </c>
      <c r="G176" s="256"/>
      <c r="H176" s="260">
        <v>88.859999999999999</v>
      </c>
      <c r="I176" s="261"/>
      <c r="J176" s="261"/>
      <c r="K176" s="256"/>
      <c r="L176" s="256"/>
      <c r="M176" s="262"/>
      <c r="N176" s="263"/>
      <c r="O176" s="264"/>
      <c r="P176" s="264"/>
      <c r="Q176" s="264"/>
      <c r="R176" s="264"/>
      <c r="S176" s="264"/>
      <c r="T176" s="264"/>
      <c r="U176" s="264"/>
      <c r="V176" s="264"/>
      <c r="W176" s="264"/>
      <c r="X176" s="265"/>
      <c r="Y176" s="13"/>
      <c r="Z176" s="13"/>
      <c r="AA176" s="13"/>
      <c r="AB176" s="13"/>
      <c r="AC176" s="13"/>
      <c r="AD176" s="13"/>
      <c r="AE176" s="13"/>
      <c r="AT176" s="266" t="s">
        <v>154</v>
      </c>
      <c r="AU176" s="266" t="s">
        <v>91</v>
      </c>
      <c r="AV176" s="13" t="s">
        <v>91</v>
      </c>
      <c r="AW176" s="13" t="s">
        <v>5</v>
      </c>
      <c r="AX176" s="13" t="s">
        <v>89</v>
      </c>
      <c r="AY176" s="266" t="s">
        <v>144</v>
      </c>
    </row>
    <row r="177" s="2" customFormat="1" ht="21.75" customHeight="1">
      <c r="A177" s="37"/>
      <c r="B177" s="38"/>
      <c r="C177" s="241" t="s">
        <v>365</v>
      </c>
      <c r="D177" s="241" t="s">
        <v>147</v>
      </c>
      <c r="E177" s="242" t="s">
        <v>762</v>
      </c>
      <c r="F177" s="243" t="s">
        <v>763</v>
      </c>
      <c r="G177" s="244" t="s">
        <v>269</v>
      </c>
      <c r="H177" s="245">
        <v>18.27</v>
      </c>
      <c r="I177" s="246"/>
      <c r="J177" s="246"/>
      <c r="K177" s="247">
        <f>ROUND(P177*H177,2)</f>
        <v>0</v>
      </c>
      <c r="L177" s="243" t="s">
        <v>151</v>
      </c>
      <c r="M177" s="43"/>
      <c r="N177" s="248" t="s">
        <v>1</v>
      </c>
      <c r="O177" s="249" t="s">
        <v>44</v>
      </c>
      <c r="P177" s="250">
        <f>I177+J177</f>
        <v>0</v>
      </c>
      <c r="Q177" s="250">
        <f>ROUND(I177*H177,2)</f>
        <v>0</v>
      </c>
      <c r="R177" s="250">
        <f>ROUND(J177*H177,2)</f>
        <v>0</v>
      </c>
      <c r="S177" s="90"/>
      <c r="T177" s="251">
        <f>S177*H177</f>
        <v>0</v>
      </c>
      <c r="U177" s="251">
        <v>0</v>
      </c>
      <c r="V177" s="251">
        <f>U177*H177</f>
        <v>0</v>
      </c>
      <c r="W177" s="251">
        <v>0</v>
      </c>
      <c r="X177" s="252">
        <f>W177*H177</f>
        <v>0</v>
      </c>
      <c r="Y177" s="37"/>
      <c r="Z177" s="37"/>
      <c r="AA177" s="37"/>
      <c r="AB177" s="37"/>
      <c r="AC177" s="37"/>
      <c r="AD177" s="37"/>
      <c r="AE177" s="37"/>
      <c r="AR177" s="253" t="s">
        <v>152</v>
      </c>
      <c r="AT177" s="253" t="s">
        <v>147</v>
      </c>
      <c r="AU177" s="253" t="s">
        <v>91</v>
      </c>
      <c r="AY177" s="16" t="s">
        <v>144</v>
      </c>
      <c r="BE177" s="254">
        <f>IF(O177="základní",K177,0)</f>
        <v>0</v>
      </c>
      <c r="BF177" s="254">
        <f>IF(O177="snížená",K177,0)</f>
        <v>0</v>
      </c>
      <c r="BG177" s="254">
        <f>IF(O177="zákl. přenesená",K177,0)</f>
        <v>0</v>
      </c>
      <c r="BH177" s="254">
        <f>IF(O177="sníž. přenesená",K177,0)</f>
        <v>0</v>
      </c>
      <c r="BI177" s="254">
        <f>IF(O177="nulová",K177,0)</f>
        <v>0</v>
      </c>
      <c r="BJ177" s="16" t="s">
        <v>89</v>
      </c>
      <c r="BK177" s="254">
        <f>ROUND(P177*H177,2)</f>
        <v>0</v>
      </c>
      <c r="BL177" s="16" t="s">
        <v>152</v>
      </c>
      <c r="BM177" s="253" t="s">
        <v>764</v>
      </c>
    </row>
    <row r="178" s="13" customFormat="1">
      <c r="A178" s="13"/>
      <c r="B178" s="255"/>
      <c r="C178" s="256"/>
      <c r="D178" s="257" t="s">
        <v>154</v>
      </c>
      <c r="E178" s="258" t="s">
        <v>687</v>
      </c>
      <c r="F178" s="259" t="s">
        <v>688</v>
      </c>
      <c r="G178" s="256"/>
      <c r="H178" s="260">
        <v>18.27</v>
      </c>
      <c r="I178" s="261"/>
      <c r="J178" s="261"/>
      <c r="K178" s="256"/>
      <c r="L178" s="256"/>
      <c r="M178" s="262"/>
      <c r="N178" s="263"/>
      <c r="O178" s="264"/>
      <c r="P178" s="264"/>
      <c r="Q178" s="264"/>
      <c r="R178" s="264"/>
      <c r="S178" s="264"/>
      <c r="T178" s="264"/>
      <c r="U178" s="264"/>
      <c r="V178" s="264"/>
      <c r="W178" s="264"/>
      <c r="X178" s="265"/>
      <c r="Y178" s="13"/>
      <c r="Z178" s="13"/>
      <c r="AA178" s="13"/>
      <c r="AB178" s="13"/>
      <c r="AC178" s="13"/>
      <c r="AD178" s="13"/>
      <c r="AE178" s="13"/>
      <c r="AT178" s="266" t="s">
        <v>154</v>
      </c>
      <c r="AU178" s="266" t="s">
        <v>91</v>
      </c>
      <c r="AV178" s="13" t="s">
        <v>91</v>
      </c>
      <c r="AW178" s="13" t="s">
        <v>5</v>
      </c>
      <c r="AX178" s="13" t="s">
        <v>89</v>
      </c>
      <c r="AY178" s="266" t="s">
        <v>144</v>
      </c>
    </row>
    <row r="179" s="2" customFormat="1" ht="21.75" customHeight="1">
      <c r="A179" s="37"/>
      <c r="B179" s="38"/>
      <c r="C179" s="282" t="s">
        <v>370</v>
      </c>
      <c r="D179" s="282" t="s">
        <v>352</v>
      </c>
      <c r="E179" s="283" t="s">
        <v>765</v>
      </c>
      <c r="F179" s="284" t="s">
        <v>766</v>
      </c>
      <c r="G179" s="285" t="s">
        <v>302</v>
      </c>
      <c r="H179" s="286">
        <v>1.0600000000000001</v>
      </c>
      <c r="I179" s="287"/>
      <c r="J179" s="288"/>
      <c r="K179" s="289">
        <f>ROUND(P179*H179,2)</f>
        <v>0</v>
      </c>
      <c r="L179" s="284" t="s">
        <v>151</v>
      </c>
      <c r="M179" s="290"/>
      <c r="N179" s="291" t="s">
        <v>1</v>
      </c>
      <c r="O179" s="249" t="s">
        <v>44</v>
      </c>
      <c r="P179" s="250">
        <f>I179+J179</f>
        <v>0</v>
      </c>
      <c r="Q179" s="250">
        <f>ROUND(I179*H179,2)</f>
        <v>0</v>
      </c>
      <c r="R179" s="250">
        <f>ROUND(J179*H179,2)</f>
        <v>0</v>
      </c>
      <c r="S179" s="90"/>
      <c r="T179" s="251">
        <f>S179*H179</f>
        <v>0</v>
      </c>
      <c r="U179" s="251">
        <v>0.20999999999999999</v>
      </c>
      <c r="V179" s="251">
        <f>U179*H179</f>
        <v>0.22259999999999999</v>
      </c>
      <c r="W179" s="251">
        <v>0</v>
      </c>
      <c r="X179" s="252">
        <f>W179*H179</f>
        <v>0</v>
      </c>
      <c r="Y179" s="37"/>
      <c r="Z179" s="37"/>
      <c r="AA179" s="37"/>
      <c r="AB179" s="37"/>
      <c r="AC179" s="37"/>
      <c r="AD179" s="37"/>
      <c r="AE179" s="37"/>
      <c r="AR179" s="253" t="s">
        <v>231</v>
      </c>
      <c r="AT179" s="253" t="s">
        <v>352</v>
      </c>
      <c r="AU179" s="253" t="s">
        <v>91</v>
      </c>
      <c r="AY179" s="16" t="s">
        <v>144</v>
      </c>
      <c r="BE179" s="254">
        <f>IF(O179="základní",K179,0)</f>
        <v>0</v>
      </c>
      <c r="BF179" s="254">
        <f>IF(O179="snížená",K179,0)</f>
        <v>0</v>
      </c>
      <c r="BG179" s="254">
        <f>IF(O179="zákl. přenesená",K179,0)</f>
        <v>0</v>
      </c>
      <c r="BH179" s="254">
        <f>IF(O179="sníž. přenesená",K179,0)</f>
        <v>0</v>
      </c>
      <c r="BI179" s="254">
        <f>IF(O179="nulová",K179,0)</f>
        <v>0</v>
      </c>
      <c r="BJ179" s="16" t="s">
        <v>89</v>
      </c>
      <c r="BK179" s="254">
        <f>ROUND(P179*H179,2)</f>
        <v>0</v>
      </c>
      <c r="BL179" s="16" t="s">
        <v>152</v>
      </c>
      <c r="BM179" s="253" t="s">
        <v>767</v>
      </c>
    </row>
    <row r="180" s="13" customFormat="1">
      <c r="A180" s="13"/>
      <c r="B180" s="255"/>
      <c r="C180" s="256"/>
      <c r="D180" s="257" t="s">
        <v>154</v>
      </c>
      <c r="E180" s="258" t="s">
        <v>1</v>
      </c>
      <c r="F180" s="259" t="s">
        <v>687</v>
      </c>
      <c r="G180" s="256"/>
      <c r="H180" s="260">
        <v>18.27</v>
      </c>
      <c r="I180" s="261"/>
      <c r="J180" s="261"/>
      <c r="K180" s="256"/>
      <c r="L180" s="256"/>
      <c r="M180" s="262"/>
      <c r="N180" s="263"/>
      <c r="O180" s="264"/>
      <c r="P180" s="264"/>
      <c r="Q180" s="264"/>
      <c r="R180" s="264"/>
      <c r="S180" s="264"/>
      <c r="T180" s="264"/>
      <c r="U180" s="264"/>
      <c r="V180" s="264"/>
      <c r="W180" s="264"/>
      <c r="X180" s="265"/>
      <c r="Y180" s="13"/>
      <c r="Z180" s="13"/>
      <c r="AA180" s="13"/>
      <c r="AB180" s="13"/>
      <c r="AC180" s="13"/>
      <c r="AD180" s="13"/>
      <c r="AE180" s="13"/>
      <c r="AT180" s="266" t="s">
        <v>154</v>
      </c>
      <c r="AU180" s="266" t="s">
        <v>91</v>
      </c>
      <c r="AV180" s="13" t="s">
        <v>91</v>
      </c>
      <c r="AW180" s="13" t="s">
        <v>5</v>
      </c>
      <c r="AX180" s="13" t="s">
        <v>89</v>
      </c>
      <c r="AY180" s="266" t="s">
        <v>144</v>
      </c>
    </row>
    <row r="181" s="13" customFormat="1">
      <c r="A181" s="13"/>
      <c r="B181" s="255"/>
      <c r="C181" s="256"/>
      <c r="D181" s="257" t="s">
        <v>154</v>
      </c>
      <c r="E181" s="256"/>
      <c r="F181" s="259" t="s">
        <v>768</v>
      </c>
      <c r="G181" s="256"/>
      <c r="H181" s="260">
        <v>1.0600000000000001</v>
      </c>
      <c r="I181" s="261"/>
      <c r="J181" s="261"/>
      <c r="K181" s="256"/>
      <c r="L181" s="256"/>
      <c r="M181" s="262"/>
      <c r="N181" s="263"/>
      <c r="O181" s="264"/>
      <c r="P181" s="264"/>
      <c r="Q181" s="264"/>
      <c r="R181" s="264"/>
      <c r="S181" s="264"/>
      <c r="T181" s="264"/>
      <c r="U181" s="264"/>
      <c r="V181" s="264"/>
      <c r="W181" s="264"/>
      <c r="X181" s="265"/>
      <c r="Y181" s="13"/>
      <c r="Z181" s="13"/>
      <c r="AA181" s="13"/>
      <c r="AB181" s="13"/>
      <c r="AC181" s="13"/>
      <c r="AD181" s="13"/>
      <c r="AE181" s="13"/>
      <c r="AT181" s="266" t="s">
        <v>154</v>
      </c>
      <c r="AU181" s="266" t="s">
        <v>91</v>
      </c>
      <c r="AV181" s="13" t="s">
        <v>91</v>
      </c>
      <c r="AW181" s="13" t="s">
        <v>4</v>
      </c>
      <c r="AX181" s="13" t="s">
        <v>89</v>
      </c>
      <c r="AY181" s="266" t="s">
        <v>144</v>
      </c>
    </row>
    <row r="182" s="2" customFormat="1" ht="21.75" customHeight="1">
      <c r="A182" s="37"/>
      <c r="B182" s="38"/>
      <c r="C182" s="241" t="s">
        <v>375</v>
      </c>
      <c r="D182" s="241" t="s">
        <v>147</v>
      </c>
      <c r="E182" s="242" t="s">
        <v>769</v>
      </c>
      <c r="F182" s="243" t="s">
        <v>770</v>
      </c>
      <c r="G182" s="244" t="s">
        <v>302</v>
      </c>
      <c r="H182" s="245">
        <v>0.27400000000000002</v>
      </c>
      <c r="I182" s="246"/>
      <c r="J182" s="246"/>
      <c r="K182" s="247">
        <f>ROUND(P182*H182,2)</f>
        <v>0</v>
      </c>
      <c r="L182" s="243" t="s">
        <v>151</v>
      </c>
      <c r="M182" s="43"/>
      <c r="N182" s="248" t="s">
        <v>1</v>
      </c>
      <c r="O182" s="249" t="s">
        <v>44</v>
      </c>
      <c r="P182" s="250">
        <f>I182+J182</f>
        <v>0</v>
      </c>
      <c r="Q182" s="250">
        <f>ROUND(I182*H182,2)</f>
        <v>0</v>
      </c>
      <c r="R182" s="250">
        <f>ROUND(J182*H182,2)</f>
        <v>0</v>
      </c>
      <c r="S182" s="90"/>
      <c r="T182" s="251">
        <f>S182*H182</f>
        <v>0</v>
      </c>
      <c r="U182" s="251">
        <v>0</v>
      </c>
      <c r="V182" s="251">
        <f>U182*H182</f>
        <v>0</v>
      </c>
      <c r="W182" s="251">
        <v>0</v>
      </c>
      <c r="X182" s="252">
        <f>W182*H182</f>
        <v>0</v>
      </c>
      <c r="Y182" s="37"/>
      <c r="Z182" s="37"/>
      <c r="AA182" s="37"/>
      <c r="AB182" s="37"/>
      <c r="AC182" s="37"/>
      <c r="AD182" s="37"/>
      <c r="AE182" s="37"/>
      <c r="AR182" s="253" t="s">
        <v>152</v>
      </c>
      <c r="AT182" s="253" t="s">
        <v>147</v>
      </c>
      <c r="AU182" s="253" t="s">
        <v>91</v>
      </c>
      <c r="AY182" s="16" t="s">
        <v>144</v>
      </c>
      <c r="BE182" s="254">
        <f>IF(O182="základní",K182,0)</f>
        <v>0</v>
      </c>
      <c r="BF182" s="254">
        <f>IF(O182="snížená",K182,0)</f>
        <v>0</v>
      </c>
      <c r="BG182" s="254">
        <f>IF(O182="zákl. přenesená",K182,0)</f>
        <v>0</v>
      </c>
      <c r="BH182" s="254">
        <f>IF(O182="sníž. přenesená",K182,0)</f>
        <v>0</v>
      </c>
      <c r="BI182" s="254">
        <f>IF(O182="nulová",K182,0)</f>
        <v>0</v>
      </c>
      <c r="BJ182" s="16" t="s">
        <v>89</v>
      </c>
      <c r="BK182" s="254">
        <f>ROUND(P182*H182,2)</f>
        <v>0</v>
      </c>
      <c r="BL182" s="16" t="s">
        <v>152</v>
      </c>
      <c r="BM182" s="253" t="s">
        <v>771</v>
      </c>
    </row>
    <row r="183" s="13" customFormat="1">
      <c r="A183" s="13"/>
      <c r="B183" s="255"/>
      <c r="C183" s="256"/>
      <c r="D183" s="257" t="s">
        <v>154</v>
      </c>
      <c r="E183" s="258" t="s">
        <v>690</v>
      </c>
      <c r="F183" s="259" t="s">
        <v>772</v>
      </c>
      <c r="G183" s="256"/>
      <c r="H183" s="260">
        <v>0.27400000000000002</v>
      </c>
      <c r="I183" s="261"/>
      <c r="J183" s="261"/>
      <c r="K183" s="256"/>
      <c r="L183" s="256"/>
      <c r="M183" s="262"/>
      <c r="N183" s="263"/>
      <c r="O183" s="264"/>
      <c r="P183" s="264"/>
      <c r="Q183" s="264"/>
      <c r="R183" s="264"/>
      <c r="S183" s="264"/>
      <c r="T183" s="264"/>
      <c r="U183" s="264"/>
      <c r="V183" s="264"/>
      <c r="W183" s="264"/>
      <c r="X183" s="265"/>
      <c r="Y183" s="13"/>
      <c r="Z183" s="13"/>
      <c r="AA183" s="13"/>
      <c r="AB183" s="13"/>
      <c r="AC183" s="13"/>
      <c r="AD183" s="13"/>
      <c r="AE183" s="13"/>
      <c r="AT183" s="266" t="s">
        <v>154</v>
      </c>
      <c r="AU183" s="266" t="s">
        <v>91</v>
      </c>
      <c r="AV183" s="13" t="s">
        <v>91</v>
      </c>
      <c r="AW183" s="13" t="s">
        <v>5</v>
      </c>
      <c r="AX183" s="13" t="s">
        <v>89</v>
      </c>
      <c r="AY183" s="266" t="s">
        <v>144</v>
      </c>
    </row>
    <row r="184" s="2" customFormat="1" ht="21.75" customHeight="1">
      <c r="A184" s="37"/>
      <c r="B184" s="38"/>
      <c r="C184" s="241" t="s">
        <v>381</v>
      </c>
      <c r="D184" s="241" t="s">
        <v>147</v>
      </c>
      <c r="E184" s="242" t="s">
        <v>773</v>
      </c>
      <c r="F184" s="243" t="s">
        <v>774</v>
      </c>
      <c r="G184" s="244" t="s">
        <v>302</v>
      </c>
      <c r="H184" s="245">
        <v>0.27400000000000002</v>
      </c>
      <c r="I184" s="246"/>
      <c r="J184" s="246"/>
      <c r="K184" s="247">
        <f>ROUND(P184*H184,2)</f>
        <v>0</v>
      </c>
      <c r="L184" s="243" t="s">
        <v>151</v>
      </c>
      <c r="M184" s="43"/>
      <c r="N184" s="248" t="s">
        <v>1</v>
      </c>
      <c r="O184" s="249" t="s">
        <v>44</v>
      </c>
      <c r="P184" s="250">
        <f>I184+J184</f>
        <v>0</v>
      </c>
      <c r="Q184" s="250">
        <f>ROUND(I184*H184,2)</f>
        <v>0</v>
      </c>
      <c r="R184" s="250">
        <f>ROUND(J184*H184,2)</f>
        <v>0</v>
      </c>
      <c r="S184" s="90"/>
      <c r="T184" s="251">
        <f>S184*H184</f>
        <v>0</v>
      </c>
      <c r="U184" s="251">
        <v>0</v>
      </c>
      <c r="V184" s="251">
        <f>U184*H184</f>
        <v>0</v>
      </c>
      <c r="W184" s="251">
        <v>0</v>
      </c>
      <c r="X184" s="252">
        <f>W184*H184</f>
        <v>0</v>
      </c>
      <c r="Y184" s="37"/>
      <c r="Z184" s="37"/>
      <c r="AA184" s="37"/>
      <c r="AB184" s="37"/>
      <c r="AC184" s="37"/>
      <c r="AD184" s="37"/>
      <c r="AE184" s="37"/>
      <c r="AR184" s="253" t="s">
        <v>152</v>
      </c>
      <c r="AT184" s="253" t="s">
        <v>147</v>
      </c>
      <c r="AU184" s="253" t="s">
        <v>91</v>
      </c>
      <c r="AY184" s="16" t="s">
        <v>144</v>
      </c>
      <c r="BE184" s="254">
        <f>IF(O184="základní",K184,0)</f>
        <v>0</v>
      </c>
      <c r="BF184" s="254">
        <f>IF(O184="snížená",K184,0)</f>
        <v>0</v>
      </c>
      <c r="BG184" s="254">
        <f>IF(O184="zákl. přenesená",K184,0)</f>
        <v>0</v>
      </c>
      <c r="BH184" s="254">
        <f>IF(O184="sníž. přenesená",K184,0)</f>
        <v>0</v>
      </c>
      <c r="BI184" s="254">
        <f>IF(O184="nulová",K184,0)</f>
        <v>0</v>
      </c>
      <c r="BJ184" s="16" t="s">
        <v>89</v>
      </c>
      <c r="BK184" s="254">
        <f>ROUND(P184*H184,2)</f>
        <v>0</v>
      </c>
      <c r="BL184" s="16" t="s">
        <v>152</v>
      </c>
      <c r="BM184" s="253" t="s">
        <v>775</v>
      </c>
    </row>
    <row r="185" s="13" customFormat="1">
      <c r="A185" s="13"/>
      <c r="B185" s="255"/>
      <c r="C185" s="256"/>
      <c r="D185" s="257" t="s">
        <v>154</v>
      </c>
      <c r="E185" s="258" t="s">
        <v>1</v>
      </c>
      <c r="F185" s="259" t="s">
        <v>690</v>
      </c>
      <c r="G185" s="256"/>
      <c r="H185" s="260">
        <v>0.27400000000000002</v>
      </c>
      <c r="I185" s="261"/>
      <c r="J185" s="261"/>
      <c r="K185" s="256"/>
      <c r="L185" s="256"/>
      <c r="M185" s="262"/>
      <c r="N185" s="263"/>
      <c r="O185" s="264"/>
      <c r="P185" s="264"/>
      <c r="Q185" s="264"/>
      <c r="R185" s="264"/>
      <c r="S185" s="264"/>
      <c r="T185" s="264"/>
      <c r="U185" s="264"/>
      <c r="V185" s="264"/>
      <c r="W185" s="264"/>
      <c r="X185" s="265"/>
      <c r="Y185" s="13"/>
      <c r="Z185" s="13"/>
      <c r="AA185" s="13"/>
      <c r="AB185" s="13"/>
      <c r="AC185" s="13"/>
      <c r="AD185" s="13"/>
      <c r="AE185" s="13"/>
      <c r="AT185" s="266" t="s">
        <v>154</v>
      </c>
      <c r="AU185" s="266" t="s">
        <v>91</v>
      </c>
      <c r="AV185" s="13" t="s">
        <v>91</v>
      </c>
      <c r="AW185" s="13" t="s">
        <v>5</v>
      </c>
      <c r="AX185" s="13" t="s">
        <v>89</v>
      </c>
      <c r="AY185" s="266" t="s">
        <v>144</v>
      </c>
    </row>
    <row r="186" s="12" customFormat="1" ht="22.8" customHeight="1">
      <c r="A186" s="12"/>
      <c r="B186" s="224"/>
      <c r="C186" s="225"/>
      <c r="D186" s="226" t="s">
        <v>80</v>
      </c>
      <c r="E186" s="239" t="s">
        <v>152</v>
      </c>
      <c r="F186" s="239" t="s">
        <v>776</v>
      </c>
      <c r="G186" s="225"/>
      <c r="H186" s="225"/>
      <c r="I186" s="228"/>
      <c r="J186" s="228"/>
      <c r="K186" s="240">
        <f>BK186</f>
        <v>0</v>
      </c>
      <c r="L186" s="225"/>
      <c r="M186" s="230"/>
      <c r="N186" s="231"/>
      <c r="O186" s="232"/>
      <c r="P186" s="232"/>
      <c r="Q186" s="233">
        <f>SUM(Q187:Q188)</f>
        <v>0</v>
      </c>
      <c r="R186" s="233">
        <f>SUM(R187:R188)</f>
        <v>0</v>
      </c>
      <c r="S186" s="232"/>
      <c r="T186" s="234">
        <f>SUM(T187:T188)</f>
        <v>0</v>
      </c>
      <c r="U186" s="232"/>
      <c r="V186" s="234">
        <f>SUM(V187:V188)</f>
        <v>0</v>
      </c>
      <c r="W186" s="232"/>
      <c r="X186" s="235">
        <f>SUM(X187:X188)</f>
        <v>0</v>
      </c>
      <c r="Y186" s="12"/>
      <c r="Z186" s="12"/>
      <c r="AA186" s="12"/>
      <c r="AB186" s="12"/>
      <c r="AC186" s="12"/>
      <c r="AD186" s="12"/>
      <c r="AE186" s="12"/>
      <c r="AR186" s="236" t="s">
        <v>89</v>
      </c>
      <c r="AT186" s="237" t="s">
        <v>80</v>
      </c>
      <c r="AU186" s="237" t="s">
        <v>89</v>
      </c>
      <c r="AY186" s="236" t="s">
        <v>144</v>
      </c>
      <c r="BK186" s="238">
        <f>SUM(BK187:BK188)</f>
        <v>0</v>
      </c>
    </row>
    <row r="187" s="2" customFormat="1" ht="21.75" customHeight="1">
      <c r="A187" s="37"/>
      <c r="B187" s="38"/>
      <c r="C187" s="241" t="s">
        <v>385</v>
      </c>
      <c r="D187" s="241" t="s">
        <v>147</v>
      </c>
      <c r="E187" s="242" t="s">
        <v>777</v>
      </c>
      <c r="F187" s="243" t="s">
        <v>778</v>
      </c>
      <c r="G187" s="244" t="s">
        <v>302</v>
      </c>
      <c r="H187" s="245">
        <v>1.089</v>
      </c>
      <c r="I187" s="246"/>
      <c r="J187" s="246"/>
      <c r="K187" s="247">
        <f>ROUND(P187*H187,2)</f>
        <v>0</v>
      </c>
      <c r="L187" s="243" t="s">
        <v>151</v>
      </c>
      <c r="M187" s="43"/>
      <c r="N187" s="248" t="s">
        <v>1</v>
      </c>
      <c r="O187" s="249" t="s">
        <v>44</v>
      </c>
      <c r="P187" s="250">
        <f>I187+J187</f>
        <v>0</v>
      </c>
      <c r="Q187" s="250">
        <f>ROUND(I187*H187,2)</f>
        <v>0</v>
      </c>
      <c r="R187" s="250">
        <f>ROUND(J187*H187,2)</f>
        <v>0</v>
      </c>
      <c r="S187" s="90"/>
      <c r="T187" s="251">
        <f>S187*H187</f>
        <v>0</v>
      </c>
      <c r="U187" s="251">
        <v>0</v>
      </c>
      <c r="V187" s="251">
        <f>U187*H187</f>
        <v>0</v>
      </c>
      <c r="W187" s="251">
        <v>0</v>
      </c>
      <c r="X187" s="252">
        <f>W187*H187</f>
        <v>0</v>
      </c>
      <c r="Y187" s="37"/>
      <c r="Z187" s="37"/>
      <c r="AA187" s="37"/>
      <c r="AB187" s="37"/>
      <c r="AC187" s="37"/>
      <c r="AD187" s="37"/>
      <c r="AE187" s="37"/>
      <c r="AR187" s="253" t="s">
        <v>152</v>
      </c>
      <c r="AT187" s="253" t="s">
        <v>147</v>
      </c>
      <c r="AU187" s="253" t="s">
        <v>91</v>
      </c>
      <c r="AY187" s="16" t="s">
        <v>144</v>
      </c>
      <c r="BE187" s="254">
        <f>IF(O187="základní",K187,0)</f>
        <v>0</v>
      </c>
      <c r="BF187" s="254">
        <f>IF(O187="snížená",K187,0)</f>
        <v>0</v>
      </c>
      <c r="BG187" s="254">
        <f>IF(O187="zákl. přenesená",K187,0)</f>
        <v>0</v>
      </c>
      <c r="BH187" s="254">
        <f>IF(O187="sníž. přenesená",K187,0)</f>
        <v>0</v>
      </c>
      <c r="BI187" s="254">
        <f>IF(O187="nulová",K187,0)</f>
        <v>0</v>
      </c>
      <c r="BJ187" s="16" t="s">
        <v>89</v>
      </c>
      <c r="BK187" s="254">
        <f>ROUND(P187*H187,2)</f>
        <v>0</v>
      </c>
      <c r="BL187" s="16" t="s">
        <v>152</v>
      </c>
      <c r="BM187" s="253" t="s">
        <v>779</v>
      </c>
    </row>
    <row r="188" s="13" customFormat="1">
      <c r="A188" s="13"/>
      <c r="B188" s="255"/>
      <c r="C188" s="256"/>
      <c r="D188" s="257" t="s">
        <v>154</v>
      </c>
      <c r="E188" s="258" t="s">
        <v>663</v>
      </c>
      <c r="F188" s="259" t="s">
        <v>780</v>
      </c>
      <c r="G188" s="256"/>
      <c r="H188" s="260">
        <v>1.089</v>
      </c>
      <c r="I188" s="261"/>
      <c r="J188" s="261"/>
      <c r="K188" s="256"/>
      <c r="L188" s="256"/>
      <c r="M188" s="262"/>
      <c r="N188" s="263"/>
      <c r="O188" s="264"/>
      <c r="P188" s="264"/>
      <c r="Q188" s="264"/>
      <c r="R188" s="264"/>
      <c r="S188" s="264"/>
      <c r="T188" s="264"/>
      <c r="U188" s="264"/>
      <c r="V188" s="264"/>
      <c r="W188" s="264"/>
      <c r="X188" s="265"/>
      <c r="Y188" s="13"/>
      <c r="Z188" s="13"/>
      <c r="AA188" s="13"/>
      <c r="AB188" s="13"/>
      <c r="AC188" s="13"/>
      <c r="AD188" s="13"/>
      <c r="AE188" s="13"/>
      <c r="AT188" s="266" t="s">
        <v>154</v>
      </c>
      <c r="AU188" s="266" t="s">
        <v>91</v>
      </c>
      <c r="AV188" s="13" t="s">
        <v>91</v>
      </c>
      <c r="AW188" s="13" t="s">
        <v>5</v>
      </c>
      <c r="AX188" s="13" t="s">
        <v>89</v>
      </c>
      <c r="AY188" s="266" t="s">
        <v>144</v>
      </c>
    </row>
    <row r="189" s="12" customFormat="1" ht="22.8" customHeight="1">
      <c r="A189" s="12"/>
      <c r="B189" s="224"/>
      <c r="C189" s="225"/>
      <c r="D189" s="226" t="s">
        <v>80</v>
      </c>
      <c r="E189" s="239" t="s">
        <v>110</v>
      </c>
      <c r="F189" s="239" t="s">
        <v>313</v>
      </c>
      <c r="G189" s="225"/>
      <c r="H189" s="225"/>
      <c r="I189" s="228"/>
      <c r="J189" s="228"/>
      <c r="K189" s="240">
        <f>BK189</f>
        <v>0</v>
      </c>
      <c r="L189" s="225"/>
      <c r="M189" s="230"/>
      <c r="N189" s="231"/>
      <c r="O189" s="232"/>
      <c r="P189" s="232"/>
      <c r="Q189" s="233">
        <f>SUM(Q190:Q221)</f>
        <v>0</v>
      </c>
      <c r="R189" s="233">
        <f>SUM(R190:R221)</f>
        <v>0</v>
      </c>
      <c r="S189" s="232"/>
      <c r="T189" s="234">
        <f>SUM(T190:T221)</f>
        <v>0</v>
      </c>
      <c r="U189" s="232"/>
      <c r="V189" s="234">
        <f>SUM(V190:V221)</f>
        <v>18.795839600000001</v>
      </c>
      <c r="W189" s="232"/>
      <c r="X189" s="235">
        <f>SUM(X190:X221)</f>
        <v>0</v>
      </c>
      <c r="Y189" s="12"/>
      <c r="Z189" s="12"/>
      <c r="AA189" s="12"/>
      <c r="AB189" s="12"/>
      <c r="AC189" s="12"/>
      <c r="AD189" s="12"/>
      <c r="AE189" s="12"/>
      <c r="AR189" s="236" t="s">
        <v>89</v>
      </c>
      <c r="AT189" s="237" t="s">
        <v>80</v>
      </c>
      <c r="AU189" s="237" t="s">
        <v>89</v>
      </c>
      <c r="AY189" s="236" t="s">
        <v>144</v>
      </c>
      <c r="BK189" s="238">
        <f>SUM(BK190:BK221)</f>
        <v>0</v>
      </c>
    </row>
    <row r="190" s="2" customFormat="1" ht="21.75" customHeight="1">
      <c r="A190" s="37"/>
      <c r="B190" s="38"/>
      <c r="C190" s="241" t="s">
        <v>389</v>
      </c>
      <c r="D190" s="241" t="s">
        <v>147</v>
      </c>
      <c r="E190" s="242" t="s">
        <v>315</v>
      </c>
      <c r="F190" s="243" t="s">
        <v>316</v>
      </c>
      <c r="G190" s="244" t="s">
        <v>269</v>
      </c>
      <c r="H190" s="245">
        <v>79.519999999999996</v>
      </c>
      <c r="I190" s="246"/>
      <c r="J190" s="246"/>
      <c r="K190" s="247">
        <f>ROUND(P190*H190,2)</f>
        <v>0</v>
      </c>
      <c r="L190" s="243" t="s">
        <v>151</v>
      </c>
      <c r="M190" s="43"/>
      <c r="N190" s="248" t="s">
        <v>1</v>
      </c>
      <c r="O190" s="249" t="s">
        <v>44</v>
      </c>
      <c r="P190" s="250">
        <f>I190+J190</f>
        <v>0</v>
      </c>
      <c r="Q190" s="250">
        <f>ROUND(I190*H190,2)</f>
        <v>0</v>
      </c>
      <c r="R190" s="250">
        <f>ROUND(J190*H190,2)</f>
        <v>0</v>
      </c>
      <c r="S190" s="90"/>
      <c r="T190" s="251">
        <f>S190*H190</f>
        <v>0</v>
      </c>
      <c r="U190" s="251">
        <v>0</v>
      </c>
      <c r="V190" s="251">
        <f>U190*H190</f>
        <v>0</v>
      </c>
      <c r="W190" s="251">
        <v>0</v>
      </c>
      <c r="X190" s="252">
        <f>W190*H190</f>
        <v>0</v>
      </c>
      <c r="Y190" s="37"/>
      <c r="Z190" s="37"/>
      <c r="AA190" s="37"/>
      <c r="AB190" s="37"/>
      <c r="AC190" s="37"/>
      <c r="AD190" s="37"/>
      <c r="AE190" s="37"/>
      <c r="AR190" s="253" t="s">
        <v>152</v>
      </c>
      <c r="AT190" s="253" t="s">
        <v>147</v>
      </c>
      <c r="AU190" s="253" t="s">
        <v>91</v>
      </c>
      <c r="AY190" s="16" t="s">
        <v>144</v>
      </c>
      <c r="BE190" s="254">
        <f>IF(O190="základní",K190,0)</f>
        <v>0</v>
      </c>
      <c r="BF190" s="254">
        <f>IF(O190="snížená",K190,0)</f>
        <v>0</v>
      </c>
      <c r="BG190" s="254">
        <f>IF(O190="zákl. přenesená",K190,0)</f>
        <v>0</v>
      </c>
      <c r="BH190" s="254">
        <f>IF(O190="sníž. přenesená",K190,0)</f>
        <v>0</v>
      </c>
      <c r="BI190" s="254">
        <f>IF(O190="nulová",K190,0)</f>
        <v>0</v>
      </c>
      <c r="BJ190" s="16" t="s">
        <v>89</v>
      </c>
      <c r="BK190" s="254">
        <f>ROUND(P190*H190,2)</f>
        <v>0</v>
      </c>
      <c r="BL190" s="16" t="s">
        <v>152</v>
      </c>
      <c r="BM190" s="253" t="s">
        <v>317</v>
      </c>
    </row>
    <row r="191" s="13" customFormat="1">
      <c r="A191" s="13"/>
      <c r="B191" s="255"/>
      <c r="C191" s="256"/>
      <c r="D191" s="257" t="s">
        <v>154</v>
      </c>
      <c r="E191" s="258" t="s">
        <v>1</v>
      </c>
      <c r="F191" s="259" t="s">
        <v>781</v>
      </c>
      <c r="G191" s="256"/>
      <c r="H191" s="260">
        <v>79.519999999999996</v>
      </c>
      <c r="I191" s="261"/>
      <c r="J191" s="261"/>
      <c r="K191" s="256"/>
      <c r="L191" s="256"/>
      <c r="M191" s="262"/>
      <c r="N191" s="263"/>
      <c r="O191" s="264"/>
      <c r="P191" s="264"/>
      <c r="Q191" s="264"/>
      <c r="R191" s="264"/>
      <c r="S191" s="264"/>
      <c r="T191" s="264"/>
      <c r="U191" s="264"/>
      <c r="V191" s="264"/>
      <c r="W191" s="264"/>
      <c r="X191" s="265"/>
      <c r="Y191" s="13"/>
      <c r="Z191" s="13"/>
      <c r="AA191" s="13"/>
      <c r="AB191" s="13"/>
      <c r="AC191" s="13"/>
      <c r="AD191" s="13"/>
      <c r="AE191" s="13"/>
      <c r="AT191" s="266" t="s">
        <v>154</v>
      </c>
      <c r="AU191" s="266" t="s">
        <v>91</v>
      </c>
      <c r="AV191" s="13" t="s">
        <v>91</v>
      </c>
      <c r="AW191" s="13" t="s">
        <v>5</v>
      </c>
      <c r="AX191" s="13" t="s">
        <v>89</v>
      </c>
      <c r="AY191" s="266" t="s">
        <v>144</v>
      </c>
    </row>
    <row r="192" s="2" customFormat="1" ht="21.75" customHeight="1">
      <c r="A192" s="37"/>
      <c r="B192" s="38"/>
      <c r="C192" s="241" t="s">
        <v>393</v>
      </c>
      <c r="D192" s="241" t="s">
        <v>147</v>
      </c>
      <c r="E192" s="242" t="s">
        <v>319</v>
      </c>
      <c r="F192" s="243" t="s">
        <v>320</v>
      </c>
      <c r="G192" s="244" t="s">
        <v>269</v>
      </c>
      <c r="H192" s="245">
        <v>9.3399999999999999</v>
      </c>
      <c r="I192" s="246"/>
      <c r="J192" s="246"/>
      <c r="K192" s="247">
        <f>ROUND(P192*H192,2)</f>
        <v>0</v>
      </c>
      <c r="L192" s="243" t="s">
        <v>151</v>
      </c>
      <c r="M192" s="43"/>
      <c r="N192" s="248" t="s">
        <v>1</v>
      </c>
      <c r="O192" s="249" t="s">
        <v>44</v>
      </c>
      <c r="P192" s="250">
        <f>I192+J192</f>
        <v>0</v>
      </c>
      <c r="Q192" s="250">
        <f>ROUND(I192*H192,2)</f>
        <v>0</v>
      </c>
      <c r="R192" s="250">
        <f>ROUND(J192*H192,2)</f>
        <v>0</v>
      </c>
      <c r="S192" s="90"/>
      <c r="T192" s="251">
        <f>S192*H192</f>
        <v>0</v>
      </c>
      <c r="U192" s="251">
        <v>0</v>
      </c>
      <c r="V192" s="251">
        <f>U192*H192</f>
        <v>0</v>
      </c>
      <c r="W192" s="251">
        <v>0</v>
      </c>
      <c r="X192" s="252">
        <f>W192*H192</f>
        <v>0</v>
      </c>
      <c r="Y192" s="37"/>
      <c r="Z192" s="37"/>
      <c r="AA192" s="37"/>
      <c r="AB192" s="37"/>
      <c r="AC192" s="37"/>
      <c r="AD192" s="37"/>
      <c r="AE192" s="37"/>
      <c r="AR192" s="253" t="s">
        <v>152</v>
      </c>
      <c r="AT192" s="253" t="s">
        <v>147</v>
      </c>
      <c r="AU192" s="253" t="s">
        <v>91</v>
      </c>
      <c r="AY192" s="16" t="s">
        <v>144</v>
      </c>
      <c r="BE192" s="254">
        <f>IF(O192="základní",K192,0)</f>
        <v>0</v>
      </c>
      <c r="BF192" s="254">
        <f>IF(O192="snížená",K192,0)</f>
        <v>0</v>
      </c>
      <c r="BG192" s="254">
        <f>IF(O192="zákl. přenesená",K192,0)</f>
        <v>0</v>
      </c>
      <c r="BH192" s="254">
        <f>IF(O192="sníž. přenesená",K192,0)</f>
        <v>0</v>
      </c>
      <c r="BI192" s="254">
        <f>IF(O192="nulová",K192,0)</f>
        <v>0</v>
      </c>
      <c r="BJ192" s="16" t="s">
        <v>89</v>
      </c>
      <c r="BK192" s="254">
        <f>ROUND(P192*H192,2)</f>
        <v>0</v>
      </c>
      <c r="BL192" s="16" t="s">
        <v>152</v>
      </c>
      <c r="BM192" s="253" t="s">
        <v>321</v>
      </c>
    </row>
    <row r="193" s="13" customFormat="1">
      <c r="A193" s="13"/>
      <c r="B193" s="255"/>
      <c r="C193" s="256"/>
      <c r="D193" s="257" t="s">
        <v>154</v>
      </c>
      <c r="E193" s="258" t="s">
        <v>1</v>
      </c>
      <c r="F193" s="259" t="s">
        <v>256</v>
      </c>
      <c r="G193" s="256"/>
      <c r="H193" s="260">
        <v>9.3399999999999999</v>
      </c>
      <c r="I193" s="261"/>
      <c r="J193" s="261"/>
      <c r="K193" s="256"/>
      <c r="L193" s="256"/>
      <c r="M193" s="262"/>
      <c r="N193" s="263"/>
      <c r="O193" s="264"/>
      <c r="P193" s="264"/>
      <c r="Q193" s="264"/>
      <c r="R193" s="264"/>
      <c r="S193" s="264"/>
      <c r="T193" s="264"/>
      <c r="U193" s="264"/>
      <c r="V193" s="264"/>
      <c r="W193" s="264"/>
      <c r="X193" s="265"/>
      <c r="Y193" s="13"/>
      <c r="Z193" s="13"/>
      <c r="AA193" s="13"/>
      <c r="AB193" s="13"/>
      <c r="AC193" s="13"/>
      <c r="AD193" s="13"/>
      <c r="AE193" s="13"/>
      <c r="AT193" s="266" t="s">
        <v>154</v>
      </c>
      <c r="AU193" s="266" t="s">
        <v>91</v>
      </c>
      <c r="AV193" s="13" t="s">
        <v>91</v>
      </c>
      <c r="AW193" s="13" t="s">
        <v>5</v>
      </c>
      <c r="AX193" s="13" t="s">
        <v>89</v>
      </c>
      <c r="AY193" s="266" t="s">
        <v>144</v>
      </c>
    </row>
    <row r="194" s="2" customFormat="1" ht="21.75" customHeight="1">
      <c r="A194" s="37"/>
      <c r="B194" s="38"/>
      <c r="C194" s="241" t="s">
        <v>399</v>
      </c>
      <c r="D194" s="241" t="s">
        <v>147</v>
      </c>
      <c r="E194" s="242" t="s">
        <v>329</v>
      </c>
      <c r="F194" s="243" t="s">
        <v>330</v>
      </c>
      <c r="G194" s="244" t="s">
        <v>269</v>
      </c>
      <c r="H194" s="245">
        <v>9.3399999999999999</v>
      </c>
      <c r="I194" s="246"/>
      <c r="J194" s="246"/>
      <c r="K194" s="247">
        <f>ROUND(P194*H194,2)</f>
        <v>0</v>
      </c>
      <c r="L194" s="243" t="s">
        <v>151</v>
      </c>
      <c r="M194" s="43"/>
      <c r="N194" s="248" t="s">
        <v>1</v>
      </c>
      <c r="O194" s="249" t="s">
        <v>44</v>
      </c>
      <c r="P194" s="250">
        <f>I194+J194</f>
        <v>0</v>
      </c>
      <c r="Q194" s="250">
        <f>ROUND(I194*H194,2)</f>
        <v>0</v>
      </c>
      <c r="R194" s="250">
        <f>ROUND(J194*H194,2)</f>
        <v>0</v>
      </c>
      <c r="S194" s="90"/>
      <c r="T194" s="251">
        <f>S194*H194</f>
        <v>0</v>
      </c>
      <c r="U194" s="251">
        <v>0</v>
      </c>
      <c r="V194" s="251">
        <f>U194*H194</f>
        <v>0</v>
      </c>
      <c r="W194" s="251">
        <v>0</v>
      </c>
      <c r="X194" s="252">
        <f>W194*H194</f>
        <v>0</v>
      </c>
      <c r="Y194" s="37"/>
      <c r="Z194" s="37"/>
      <c r="AA194" s="37"/>
      <c r="AB194" s="37"/>
      <c r="AC194" s="37"/>
      <c r="AD194" s="37"/>
      <c r="AE194" s="37"/>
      <c r="AR194" s="253" t="s">
        <v>152</v>
      </c>
      <c r="AT194" s="253" t="s">
        <v>147</v>
      </c>
      <c r="AU194" s="253" t="s">
        <v>91</v>
      </c>
      <c r="AY194" s="16" t="s">
        <v>144</v>
      </c>
      <c r="BE194" s="254">
        <f>IF(O194="základní",K194,0)</f>
        <v>0</v>
      </c>
      <c r="BF194" s="254">
        <f>IF(O194="snížená",K194,0)</f>
        <v>0</v>
      </c>
      <c r="BG194" s="254">
        <f>IF(O194="zákl. přenesená",K194,0)</f>
        <v>0</v>
      </c>
      <c r="BH194" s="254">
        <f>IF(O194="sníž. přenesená",K194,0)</f>
        <v>0</v>
      </c>
      <c r="BI194" s="254">
        <f>IF(O194="nulová",K194,0)</f>
        <v>0</v>
      </c>
      <c r="BJ194" s="16" t="s">
        <v>89</v>
      </c>
      <c r="BK194" s="254">
        <f>ROUND(P194*H194,2)</f>
        <v>0</v>
      </c>
      <c r="BL194" s="16" t="s">
        <v>152</v>
      </c>
      <c r="BM194" s="253" t="s">
        <v>782</v>
      </c>
    </row>
    <row r="195" s="13" customFormat="1">
      <c r="A195" s="13"/>
      <c r="B195" s="255"/>
      <c r="C195" s="256"/>
      <c r="D195" s="257" t="s">
        <v>154</v>
      </c>
      <c r="E195" s="258" t="s">
        <v>1</v>
      </c>
      <c r="F195" s="259" t="s">
        <v>256</v>
      </c>
      <c r="G195" s="256"/>
      <c r="H195" s="260">
        <v>9.3399999999999999</v>
      </c>
      <c r="I195" s="261"/>
      <c r="J195" s="261"/>
      <c r="K195" s="256"/>
      <c r="L195" s="256"/>
      <c r="M195" s="262"/>
      <c r="N195" s="263"/>
      <c r="O195" s="264"/>
      <c r="P195" s="264"/>
      <c r="Q195" s="264"/>
      <c r="R195" s="264"/>
      <c r="S195" s="264"/>
      <c r="T195" s="264"/>
      <c r="U195" s="264"/>
      <c r="V195" s="264"/>
      <c r="W195" s="264"/>
      <c r="X195" s="265"/>
      <c r="Y195" s="13"/>
      <c r="Z195" s="13"/>
      <c r="AA195" s="13"/>
      <c r="AB195" s="13"/>
      <c r="AC195" s="13"/>
      <c r="AD195" s="13"/>
      <c r="AE195" s="13"/>
      <c r="AT195" s="266" t="s">
        <v>154</v>
      </c>
      <c r="AU195" s="266" t="s">
        <v>91</v>
      </c>
      <c r="AV195" s="13" t="s">
        <v>91</v>
      </c>
      <c r="AW195" s="13" t="s">
        <v>5</v>
      </c>
      <c r="AX195" s="13" t="s">
        <v>89</v>
      </c>
      <c r="AY195" s="266" t="s">
        <v>144</v>
      </c>
    </row>
    <row r="196" s="2" customFormat="1" ht="21.75" customHeight="1">
      <c r="A196" s="37"/>
      <c r="B196" s="38"/>
      <c r="C196" s="241" t="s">
        <v>407</v>
      </c>
      <c r="D196" s="241" t="s">
        <v>147</v>
      </c>
      <c r="E196" s="242" t="s">
        <v>783</v>
      </c>
      <c r="F196" s="243" t="s">
        <v>784</v>
      </c>
      <c r="G196" s="244" t="s">
        <v>269</v>
      </c>
      <c r="H196" s="245">
        <v>21.280000000000001</v>
      </c>
      <c r="I196" s="246"/>
      <c r="J196" s="246"/>
      <c r="K196" s="247">
        <f>ROUND(P196*H196,2)</f>
        <v>0</v>
      </c>
      <c r="L196" s="243" t="s">
        <v>151</v>
      </c>
      <c r="M196" s="43"/>
      <c r="N196" s="248" t="s">
        <v>1</v>
      </c>
      <c r="O196" s="249" t="s">
        <v>44</v>
      </c>
      <c r="P196" s="250">
        <f>I196+J196</f>
        <v>0</v>
      </c>
      <c r="Q196" s="250">
        <f>ROUND(I196*H196,2)</f>
        <v>0</v>
      </c>
      <c r="R196" s="250">
        <f>ROUND(J196*H196,2)</f>
        <v>0</v>
      </c>
      <c r="S196" s="90"/>
      <c r="T196" s="251">
        <f>S196*H196</f>
        <v>0</v>
      </c>
      <c r="U196" s="251">
        <v>0</v>
      </c>
      <c r="V196" s="251">
        <f>U196*H196</f>
        <v>0</v>
      </c>
      <c r="W196" s="251">
        <v>0</v>
      </c>
      <c r="X196" s="252">
        <f>W196*H196</f>
        <v>0</v>
      </c>
      <c r="Y196" s="37"/>
      <c r="Z196" s="37"/>
      <c r="AA196" s="37"/>
      <c r="AB196" s="37"/>
      <c r="AC196" s="37"/>
      <c r="AD196" s="37"/>
      <c r="AE196" s="37"/>
      <c r="AR196" s="253" t="s">
        <v>152</v>
      </c>
      <c r="AT196" s="253" t="s">
        <v>147</v>
      </c>
      <c r="AU196" s="253" t="s">
        <v>91</v>
      </c>
      <c r="AY196" s="16" t="s">
        <v>144</v>
      </c>
      <c r="BE196" s="254">
        <f>IF(O196="základní",K196,0)</f>
        <v>0</v>
      </c>
      <c r="BF196" s="254">
        <f>IF(O196="snížená",K196,0)</f>
        <v>0</v>
      </c>
      <c r="BG196" s="254">
        <f>IF(O196="zákl. přenesená",K196,0)</f>
        <v>0</v>
      </c>
      <c r="BH196" s="254">
        <f>IF(O196="sníž. přenesená",K196,0)</f>
        <v>0</v>
      </c>
      <c r="BI196" s="254">
        <f>IF(O196="nulová",K196,0)</f>
        <v>0</v>
      </c>
      <c r="BJ196" s="16" t="s">
        <v>89</v>
      </c>
      <c r="BK196" s="254">
        <f>ROUND(P196*H196,2)</f>
        <v>0</v>
      </c>
      <c r="BL196" s="16" t="s">
        <v>152</v>
      </c>
      <c r="BM196" s="253" t="s">
        <v>785</v>
      </c>
    </row>
    <row r="197" s="13" customFormat="1">
      <c r="A197" s="13"/>
      <c r="B197" s="255"/>
      <c r="C197" s="256"/>
      <c r="D197" s="257" t="s">
        <v>154</v>
      </c>
      <c r="E197" s="258" t="s">
        <v>1</v>
      </c>
      <c r="F197" s="259" t="s">
        <v>207</v>
      </c>
      <c r="G197" s="256"/>
      <c r="H197" s="260">
        <v>21.280000000000001</v>
      </c>
      <c r="I197" s="261"/>
      <c r="J197" s="261"/>
      <c r="K197" s="256"/>
      <c r="L197" s="256"/>
      <c r="M197" s="262"/>
      <c r="N197" s="263"/>
      <c r="O197" s="264"/>
      <c r="P197" s="264"/>
      <c r="Q197" s="264"/>
      <c r="R197" s="264"/>
      <c r="S197" s="264"/>
      <c r="T197" s="264"/>
      <c r="U197" s="264"/>
      <c r="V197" s="264"/>
      <c r="W197" s="264"/>
      <c r="X197" s="265"/>
      <c r="Y197" s="13"/>
      <c r="Z197" s="13"/>
      <c r="AA197" s="13"/>
      <c r="AB197" s="13"/>
      <c r="AC197" s="13"/>
      <c r="AD197" s="13"/>
      <c r="AE197" s="13"/>
      <c r="AT197" s="266" t="s">
        <v>154</v>
      </c>
      <c r="AU197" s="266" t="s">
        <v>91</v>
      </c>
      <c r="AV197" s="13" t="s">
        <v>91</v>
      </c>
      <c r="AW197" s="13" t="s">
        <v>5</v>
      </c>
      <c r="AX197" s="13" t="s">
        <v>89</v>
      </c>
      <c r="AY197" s="266" t="s">
        <v>144</v>
      </c>
    </row>
    <row r="198" s="2" customFormat="1" ht="21.75" customHeight="1">
      <c r="A198" s="37"/>
      <c r="B198" s="38"/>
      <c r="C198" s="241" t="s">
        <v>413</v>
      </c>
      <c r="D198" s="241" t="s">
        <v>147</v>
      </c>
      <c r="E198" s="242" t="s">
        <v>332</v>
      </c>
      <c r="F198" s="243" t="s">
        <v>333</v>
      </c>
      <c r="G198" s="244" t="s">
        <v>269</v>
      </c>
      <c r="H198" s="245">
        <v>9.3399999999999999</v>
      </c>
      <c r="I198" s="246"/>
      <c r="J198" s="246"/>
      <c r="K198" s="247">
        <f>ROUND(P198*H198,2)</f>
        <v>0</v>
      </c>
      <c r="L198" s="243" t="s">
        <v>151</v>
      </c>
      <c r="M198" s="43"/>
      <c r="N198" s="248" t="s">
        <v>1</v>
      </c>
      <c r="O198" s="249" t="s">
        <v>44</v>
      </c>
      <c r="P198" s="250">
        <f>I198+J198</f>
        <v>0</v>
      </c>
      <c r="Q198" s="250">
        <f>ROUND(I198*H198,2)</f>
        <v>0</v>
      </c>
      <c r="R198" s="250">
        <f>ROUND(J198*H198,2)</f>
        <v>0</v>
      </c>
      <c r="S198" s="90"/>
      <c r="T198" s="251">
        <f>S198*H198</f>
        <v>0</v>
      </c>
      <c r="U198" s="251">
        <v>0</v>
      </c>
      <c r="V198" s="251">
        <f>U198*H198</f>
        <v>0</v>
      </c>
      <c r="W198" s="251">
        <v>0</v>
      </c>
      <c r="X198" s="252">
        <f>W198*H198</f>
        <v>0</v>
      </c>
      <c r="Y198" s="37"/>
      <c r="Z198" s="37"/>
      <c r="AA198" s="37"/>
      <c r="AB198" s="37"/>
      <c r="AC198" s="37"/>
      <c r="AD198" s="37"/>
      <c r="AE198" s="37"/>
      <c r="AR198" s="253" t="s">
        <v>152</v>
      </c>
      <c r="AT198" s="253" t="s">
        <v>147</v>
      </c>
      <c r="AU198" s="253" t="s">
        <v>91</v>
      </c>
      <c r="AY198" s="16" t="s">
        <v>144</v>
      </c>
      <c r="BE198" s="254">
        <f>IF(O198="základní",K198,0)</f>
        <v>0</v>
      </c>
      <c r="BF198" s="254">
        <f>IF(O198="snížená",K198,0)</f>
        <v>0</v>
      </c>
      <c r="BG198" s="254">
        <f>IF(O198="zákl. přenesená",K198,0)</f>
        <v>0</v>
      </c>
      <c r="BH198" s="254">
        <f>IF(O198="sníž. přenesená",K198,0)</f>
        <v>0</v>
      </c>
      <c r="BI198" s="254">
        <f>IF(O198="nulová",K198,0)</f>
        <v>0</v>
      </c>
      <c r="BJ198" s="16" t="s">
        <v>89</v>
      </c>
      <c r="BK198" s="254">
        <f>ROUND(P198*H198,2)</f>
        <v>0</v>
      </c>
      <c r="BL198" s="16" t="s">
        <v>152</v>
      </c>
      <c r="BM198" s="253" t="s">
        <v>334</v>
      </c>
    </row>
    <row r="199" s="13" customFormat="1">
      <c r="A199" s="13"/>
      <c r="B199" s="255"/>
      <c r="C199" s="256"/>
      <c r="D199" s="257" t="s">
        <v>154</v>
      </c>
      <c r="E199" s="258" t="s">
        <v>256</v>
      </c>
      <c r="F199" s="259" t="s">
        <v>699</v>
      </c>
      <c r="G199" s="256"/>
      <c r="H199" s="260">
        <v>9.3399999999999999</v>
      </c>
      <c r="I199" s="261"/>
      <c r="J199" s="261"/>
      <c r="K199" s="256"/>
      <c r="L199" s="256"/>
      <c r="M199" s="262"/>
      <c r="N199" s="263"/>
      <c r="O199" s="264"/>
      <c r="P199" s="264"/>
      <c r="Q199" s="264"/>
      <c r="R199" s="264"/>
      <c r="S199" s="264"/>
      <c r="T199" s="264"/>
      <c r="U199" s="264"/>
      <c r="V199" s="264"/>
      <c r="W199" s="264"/>
      <c r="X199" s="265"/>
      <c r="Y199" s="13"/>
      <c r="Z199" s="13"/>
      <c r="AA199" s="13"/>
      <c r="AB199" s="13"/>
      <c r="AC199" s="13"/>
      <c r="AD199" s="13"/>
      <c r="AE199" s="13"/>
      <c r="AT199" s="266" t="s">
        <v>154</v>
      </c>
      <c r="AU199" s="266" t="s">
        <v>91</v>
      </c>
      <c r="AV199" s="13" t="s">
        <v>91</v>
      </c>
      <c r="AW199" s="13" t="s">
        <v>5</v>
      </c>
      <c r="AX199" s="13" t="s">
        <v>89</v>
      </c>
      <c r="AY199" s="266" t="s">
        <v>144</v>
      </c>
    </row>
    <row r="200" s="2" customFormat="1" ht="21.75" customHeight="1">
      <c r="A200" s="37"/>
      <c r="B200" s="38"/>
      <c r="C200" s="241" t="s">
        <v>418</v>
      </c>
      <c r="D200" s="241" t="s">
        <v>147</v>
      </c>
      <c r="E200" s="242" t="s">
        <v>336</v>
      </c>
      <c r="F200" s="243" t="s">
        <v>337</v>
      </c>
      <c r="G200" s="244" t="s">
        <v>269</v>
      </c>
      <c r="H200" s="245">
        <v>9.3399999999999999</v>
      </c>
      <c r="I200" s="246"/>
      <c r="J200" s="246"/>
      <c r="K200" s="247">
        <f>ROUND(P200*H200,2)</f>
        <v>0</v>
      </c>
      <c r="L200" s="243" t="s">
        <v>151</v>
      </c>
      <c r="M200" s="43"/>
      <c r="N200" s="248" t="s">
        <v>1</v>
      </c>
      <c r="O200" s="249" t="s">
        <v>44</v>
      </c>
      <c r="P200" s="250">
        <f>I200+J200</f>
        <v>0</v>
      </c>
      <c r="Q200" s="250">
        <f>ROUND(I200*H200,2)</f>
        <v>0</v>
      </c>
      <c r="R200" s="250">
        <f>ROUND(J200*H200,2)</f>
        <v>0</v>
      </c>
      <c r="S200" s="90"/>
      <c r="T200" s="251">
        <f>S200*H200</f>
        <v>0</v>
      </c>
      <c r="U200" s="251">
        <v>0</v>
      </c>
      <c r="V200" s="251">
        <f>U200*H200</f>
        <v>0</v>
      </c>
      <c r="W200" s="251">
        <v>0</v>
      </c>
      <c r="X200" s="252">
        <f>W200*H200</f>
        <v>0</v>
      </c>
      <c r="Y200" s="37"/>
      <c r="Z200" s="37"/>
      <c r="AA200" s="37"/>
      <c r="AB200" s="37"/>
      <c r="AC200" s="37"/>
      <c r="AD200" s="37"/>
      <c r="AE200" s="37"/>
      <c r="AR200" s="253" t="s">
        <v>152</v>
      </c>
      <c r="AT200" s="253" t="s">
        <v>147</v>
      </c>
      <c r="AU200" s="253" t="s">
        <v>91</v>
      </c>
      <c r="AY200" s="16" t="s">
        <v>144</v>
      </c>
      <c r="BE200" s="254">
        <f>IF(O200="základní",K200,0)</f>
        <v>0</v>
      </c>
      <c r="BF200" s="254">
        <f>IF(O200="snížená",K200,0)</f>
        <v>0</v>
      </c>
      <c r="BG200" s="254">
        <f>IF(O200="zákl. přenesená",K200,0)</f>
        <v>0</v>
      </c>
      <c r="BH200" s="254">
        <f>IF(O200="sníž. přenesená",K200,0)</f>
        <v>0</v>
      </c>
      <c r="BI200" s="254">
        <f>IF(O200="nulová",K200,0)</f>
        <v>0</v>
      </c>
      <c r="BJ200" s="16" t="s">
        <v>89</v>
      </c>
      <c r="BK200" s="254">
        <f>ROUND(P200*H200,2)</f>
        <v>0</v>
      </c>
      <c r="BL200" s="16" t="s">
        <v>152</v>
      </c>
      <c r="BM200" s="253" t="s">
        <v>338</v>
      </c>
    </row>
    <row r="201" s="13" customFormat="1">
      <c r="A201" s="13"/>
      <c r="B201" s="255"/>
      <c r="C201" s="256"/>
      <c r="D201" s="257" t="s">
        <v>154</v>
      </c>
      <c r="E201" s="258" t="s">
        <v>1</v>
      </c>
      <c r="F201" s="259" t="s">
        <v>256</v>
      </c>
      <c r="G201" s="256"/>
      <c r="H201" s="260">
        <v>9.3399999999999999</v>
      </c>
      <c r="I201" s="261"/>
      <c r="J201" s="261"/>
      <c r="K201" s="256"/>
      <c r="L201" s="256"/>
      <c r="M201" s="262"/>
      <c r="N201" s="263"/>
      <c r="O201" s="264"/>
      <c r="P201" s="264"/>
      <c r="Q201" s="264"/>
      <c r="R201" s="264"/>
      <c r="S201" s="264"/>
      <c r="T201" s="264"/>
      <c r="U201" s="264"/>
      <c r="V201" s="264"/>
      <c r="W201" s="264"/>
      <c r="X201" s="265"/>
      <c r="Y201" s="13"/>
      <c r="Z201" s="13"/>
      <c r="AA201" s="13"/>
      <c r="AB201" s="13"/>
      <c r="AC201" s="13"/>
      <c r="AD201" s="13"/>
      <c r="AE201" s="13"/>
      <c r="AT201" s="266" t="s">
        <v>154</v>
      </c>
      <c r="AU201" s="266" t="s">
        <v>91</v>
      </c>
      <c r="AV201" s="13" t="s">
        <v>91</v>
      </c>
      <c r="AW201" s="13" t="s">
        <v>5</v>
      </c>
      <c r="AX201" s="13" t="s">
        <v>89</v>
      </c>
      <c r="AY201" s="266" t="s">
        <v>144</v>
      </c>
    </row>
    <row r="202" s="2" customFormat="1" ht="21.75" customHeight="1">
      <c r="A202" s="37"/>
      <c r="B202" s="38"/>
      <c r="C202" s="241" t="s">
        <v>218</v>
      </c>
      <c r="D202" s="241" t="s">
        <v>147</v>
      </c>
      <c r="E202" s="242" t="s">
        <v>340</v>
      </c>
      <c r="F202" s="243" t="s">
        <v>341</v>
      </c>
      <c r="G202" s="244" t="s">
        <v>269</v>
      </c>
      <c r="H202" s="245">
        <v>10.971</v>
      </c>
      <c r="I202" s="246"/>
      <c r="J202" s="246"/>
      <c r="K202" s="247">
        <f>ROUND(P202*H202,2)</f>
        <v>0</v>
      </c>
      <c r="L202" s="243" t="s">
        <v>151</v>
      </c>
      <c r="M202" s="43"/>
      <c r="N202" s="248" t="s">
        <v>1</v>
      </c>
      <c r="O202" s="249" t="s">
        <v>44</v>
      </c>
      <c r="P202" s="250">
        <f>I202+J202</f>
        <v>0</v>
      </c>
      <c r="Q202" s="250">
        <f>ROUND(I202*H202,2)</f>
        <v>0</v>
      </c>
      <c r="R202" s="250">
        <f>ROUND(J202*H202,2)</f>
        <v>0</v>
      </c>
      <c r="S202" s="90"/>
      <c r="T202" s="251">
        <f>S202*H202</f>
        <v>0</v>
      </c>
      <c r="U202" s="251">
        <v>0</v>
      </c>
      <c r="V202" s="251">
        <f>U202*H202</f>
        <v>0</v>
      </c>
      <c r="W202" s="251">
        <v>0</v>
      </c>
      <c r="X202" s="252">
        <f>W202*H202</f>
        <v>0</v>
      </c>
      <c r="Y202" s="37"/>
      <c r="Z202" s="37"/>
      <c r="AA202" s="37"/>
      <c r="AB202" s="37"/>
      <c r="AC202" s="37"/>
      <c r="AD202" s="37"/>
      <c r="AE202" s="37"/>
      <c r="AR202" s="253" t="s">
        <v>152</v>
      </c>
      <c r="AT202" s="253" t="s">
        <v>147</v>
      </c>
      <c r="AU202" s="253" t="s">
        <v>91</v>
      </c>
      <c r="AY202" s="16" t="s">
        <v>144</v>
      </c>
      <c r="BE202" s="254">
        <f>IF(O202="základní",K202,0)</f>
        <v>0</v>
      </c>
      <c r="BF202" s="254">
        <f>IF(O202="snížená",K202,0)</f>
        <v>0</v>
      </c>
      <c r="BG202" s="254">
        <f>IF(O202="zákl. přenesená",K202,0)</f>
        <v>0</v>
      </c>
      <c r="BH202" s="254">
        <f>IF(O202="sníž. přenesená",K202,0)</f>
        <v>0</v>
      </c>
      <c r="BI202" s="254">
        <f>IF(O202="nulová",K202,0)</f>
        <v>0</v>
      </c>
      <c r="BJ202" s="16" t="s">
        <v>89</v>
      </c>
      <c r="BK202" s="254">
        <f>ROUND(P202*H202,2)</f>
        <v>0</v>
      </c>
      <c r="BL202" s="16" t="s">
        <v>152</v>
      </c>
      <c r="BM202" s="253" t="s">
        <v>342</v>
      </c>
    </row>
    <row r="203" s="13" customFormat="1">
      <c r="A203" s="13"/>
      <c r="B203" s="255"/>
      <c r="C203" s="256"/>
      <c r="D203" s="257" t="s">
        <v>154</v>
      </c>
      <c r="E203" s="258" t="s">
        <v>1</v>
      </c>
      <c r="F203" s="259" t="s">
        <v>191</v>
      </c>
      <c r="G203" s="256"/>
      <c r="H203" s="260">
        <v>10.971</v>
      </c>
      <c r="I203" s="261"/>
      <c r="J203" s="261"/>
      <c r="K203" s="256"/>
      <c r="L203" s="256"/>
      <c r="M203" s="262"/>
      <c r="N203" s="263"/>
      <c r="O203" s="264"/>
      <c r="P203" s="264"/>
      <c r="Q203" s="264"/>
      <c r="R203" s="264"/>
      <c r="S203" s="264"/>
      <c r="T203" s="264"/>
      <c r="U203" s="264"/>
      <c r="V203" s="264"/>
      <c r="W203" s="264"/>
      <c r="X203" s="265"/>
      <c r="Y203" s="13"/>
      <c r="Z203" s="13"/>
      <c r="AA203" s="13"/>
      <c r="AB203" s="13"/>
      <c r="AC203" s="13"/>
      <c r="AD203" s="13"/>
      <c r="AE203" s="13"/>
      <c r="AT203" s="266" t="s">
        <v>154</v>
      </c>
      <c r="AU203" s="266" t="s">
        <v>91</v>
      </c>
      <c r="AV203" s="13" t="s">
        <v>91</v>
      </c>
      <c r="AW203" s="13" t="s">
        <v>5</v>
      </c>
      <c r="AX203" s="13" t="s">
        <v>89</v>
      </c>
      <c r="AY203" s="266" t="s">
        <v>144</v>
      </c>
    </row>
    <row r="204" s="2" customFormat="1" ht="21.75" customHeight="1">
      <c r="A204" s="37"/>
      <c r="B204" s="38"/>
      <c r="C204" s="241" t="s">
        <v>427</v>
      </c>
      <c r="D204" s="241" t="s">
        <v>147</v>
      </c>
      <c r="E204" s="242" t="s">
        <v>344</v>
      </c>
      <c r="F204" s="243" t="s">
        <v>345</v>
      </c>
      <c r="G204" s="244" t="s">
        <v>269</v>
      </c>
      <c r="H204" s="245">
        <v>10.971</v>
      </c>
      <c r="I204" s="246"/>
      <c r="J204" s="246"/>
      <c r="K204" s="247">
        <f>ROUND(P204*H204,2)</f>
        <v>0</v>
      </c>
      <c r="L204" s="243" t="s">
        <v>151</v>
      </c>
      <c r="M204" s="43"/>
      <c r="N204" s="248" t="s">
        <v>1</v>
      </c>
      <c r="O204" s="249" t="s">
        <v>44</v>
      </c>
      <c r="P204" s="250">
        <f>I204+J204</f>
        <v>0</v>
      </c>
      <c r="Q204" s="250">
        <f>ROUND(I204*H204,2)</f>
        <v>0</v>
      </c>
      <c r="R204" s="250">
        <f>ROUND(J204*H204,2)</f>
        <v>0</v>
      </c>
      <c r="S204" s="90"/>
      <c r="T204" s="251">
        <f>S204*H204</f>
        <v>0</v>
      </c>
      <c r="U204" s="251">
        <v>0</v>
      </c>
      <c r="V204" s="251">
        <f>U204*H204</f>
        <v>0</v>
      </c>
      <c r="W204" s="251">
        <v>0</v>
      </c>
      <c r="X204" s="252">
        <f>W204*H204</f>
        <v>0</v>
      </c>
      <c r="Y204" s="37"/>
      <c r="Z204" s="37"/>
      <c r="AA204" s="37"/>
      <c r="AB204" s="37"/>
      <c r="AC204" s="37"/>
      <c r="AD204" s="37"/>
      <c r="AE204" s="37"/>
      <c r="AR204" s="253" t="s">
        <v>152</v>
      </c>
      <c r="AT204" s="253" t="s">
        <v>147</v>
      </c>
      <c r="AU204" s="253" t="s">
        <v>91</v>
      </c>
      <c r="AY204" s="16" t="s">
        <v>144</v>
      </c>
      <c r="BE204" s="254">
        <f>IF(O204="základní",K204,0)</f>
        <v>0</v>
      </c>
      <c r="BF204" s="254">
        <f>IF(O204="snížená",K204,0)</f>
        <v>0</v>
      </c>
      <c r="BG204" s="254">
        <f>IF(O204="zákl. přenesená",K204,0)</f>
        <v>0</v>
      </c>
      <c r="BH204" s="254">
        <f>IF(O204="sníž. přenesená",K204,0)</f>
        <v>0</v>
      </c>
      <c r="BI204" s="254">
        <f>IF(O204="nulová",K204,0)</f>
        <v>0</v>
      </c>
      <c r="BJ204" s="16" t="s">
        <v>89</v>
      </c>
      <c r="BK204" s="254">
        <f>ROUND(P204*H204,2)</f>
        <v>0</v>
      </c>
      <c r="BL204" s="16" t="s">
        <v>152</v>
      </c>
      <c r="BM204" s="253" t="s">
        <v>346</v>
      </c>
    </row>
    <row r="205" s="13" customFormat="1">
      <c r="A205" s="13"/>
      <c r="B205" s="255"/>
      <c r="C205" s="256"/>
      <c r="D205" s="257" t="s">
        <v>154</v>
      </c>
      <c r="E205" s="258" t="s">
        <v>191</v>
      </c>
      <c r="F205" s="259" t="s">
        <v>786</v>
      </c>
      <c r="G205" s="256"/>
      <c r="H205" s="260">
        <v>10.971</v>
      </c>
      <c r="I205" s="261"/>
      <c r="J205" s="261"/>
      <c r="K205" s="256"/>
      <c r="L205" s="256"/>
      <c r="M205" s="262"/>
      <c r="N205" s="263"/>
      <c r="O205" s="264"/>
      <c r="P205" s="264"/>
      <c r="Q205" s="264"/>
      <c r="R205" s="264"/>
      <c r="S205" s="264"/>
      <c r="T205" s="264"/>
      <c r="U205" s="264"/>
      <c r="V205" s="264"/>
      <c r="W205" s="264"/>
      <c r="X205" s="265"/>
      <c r="Y205" s="13"/>
      <c r="Z205" s="13"/>
      <c r="AA205" s="13"/>
      <c r="AB205" s="13"/>
      <c r="AC205" s="13"/>
      <c r="AD205" s="13"/>
      <c r="AE205" s="13"/>
      <c r="AT205" s="266" t="s">
        <v>154</v>
      </c>
      <c r="AU205" s="266" t="s">
        <v>91</v>
      </c>
      <c r="AV205" s="13" t="s">
        <v>91</v>
      </c>
      <c r="AW205" s="13" t="s">
        <v>5</v>
      </c>
      <c r="AX205" s="13" t="s">
        <v>89</v>
      </c>
      <c r="AY205" s="266" t="s">
        <v>144</v>
      </c>
    </row>
    <row r="206" s="2" customFormat="1" ht="21.75" customHeight="1">
      <c r="A206" s="37"/>
      <c r="B206" s="38"/>
      <c r="C206" s="241" t="s">
        <v>432</v>
      </c>
      <c r="D206" s="241" t="s">
        <v>147</v>
      </c>
      <c r="E206" s="242" t="s">
        <v>349</v>
      </c>
      <c r="F206" s="243" t="s">
        <v>350</v>
      </c>
      <c r="G206" s="244" t="s">
        <v>269</v>
      </c>
      <c r="H206" s="245">
        <v>58.240000000000002</v>
      </c>
      <c r="I206" s="246"/>
      <c r="J206" s="246"/>
      <c r="K206" s="247">
        <f>ROUND(P206*H206,2)</f>
        <v>0</v>
      </c>
      <c r="L206" s="243" t="s">
        <v>151</v>
      </c>
      <c r="M206" s="43"/>
      <c r="N206" s="248" t="s">
        <v>1</v>
      </c>
      <c r="O206" s="249" t="s">
        <v>44</v>
      </c>
      <c r="P206" s="250">
        <f>I206+J206</f>
        <v>0</v>
      </c>
      <c r="Q206" s="250">
        <f>ROUND(I206*H206,2)</f>
        <v>0</v>
      </c>
      <c r="R206" s="250">
        <f>ROUND(J206*H206,2)</f>
        <v>0</v>
      </c>
      <c r="S206" s="90"/>
      <c r="T206" s="251">
        <f>S206*H206</f>
        <v>0</v>
      </c>
      <c r="U206" s="251">
        <v>0.084250000000000005</v>
      </c>
      <c r="V206" s="251">
        <f>U206*H206</f>
        <v>4.9067200000000009</v>
      </c>
      <c r="W206" s="251">
        <v>0</v>
      </c>
      <c r="X206" s="252">
        <f>W206*H206</f>
        <v>0</v>
      </c>
      <c r="Y206" s="37"/>
      <c r="Z206" s="37"/>
      <c r="AA206" s="37"/>
      <c r="AB206" s="37"/>
      <c r="AC206" s="37"/>
      <c r="AD206" s="37"/>
      <c r="AE206" s="37"/>
      <c r="AR206" s="253" t="s">
        <v>152</v>
      </c>
      <c r="AT206" s="253" t="s">
        <v>147</v>
      </c>
      <c r="AU206" s="253" t="s">
        <v>91</v>
      </c>
      <c r="AY206" s="16" t="s">
        <v>144</v>
      </c>
      <c r="BE206" s="254">
        <f>IF(O206="základní",K206,0)</f>
        <v>0</v>
      </c>
      <c r="BF206" s="254">
        <f>IF(O206="snížená",K206,0)</f>
        <v>0</v>
      </c>
      <c r="BG206" s="254">
        <f>IF(O206="zákl. přenesená",K206,0)</f>
        <v>0</v>
      </c>
      <c r="BH206" s="254">
        <f>IF(O206="sníž. přenesená",K206,0)</f>
        <v>0</v>
      </c>
      <c r="BI206" s="254">
        <f>IF(O206="nulová",K206,0)</f>
        <v>0</v>
      </c>
      <c r="BJ206" s="16" t="s">
        <v>89</v>
      </c>
      <c r="BK206" s="254">
        <f>ROUND(P206*H206,2)</f>
        <v>0</v>
      </c>
      <c r="BL206" s="16" t="s">
        <v>152</v>
      </c>
      <c r="BM206" s="253" t="s">
        <v>351</v>
      </c>
    </row>
    <row r="207" s="13" customFormat="1">
      <c r="A207" s="13"/>
      <c r="B207" s="255"/>
      <c r="C207" s="256"/>
      <c r="D207" s="257" t="s">
        <v>154</v>
      </c>
      <c r="E207" s="258" t="s">
        <v>202</v>
      </c>
      <c r="F207" s="259" t="s">
        <v>658</v>
      </c>
      <c r="G207" s="256"/>
      <c r="H207" s="260">
        <v>43.25</v>
      </c>
      <c r="I207" s="261"/>
      <c r="J207" s="261"/>
      <c r="K207" s="256"/>
      <c r="L207" s="256"/>
      <c r="M207" s="262"/>
      <c r="N207" s="263"/>
      <c r="O207" s="264"/>
      <c r="P207" s="264"/>
      <c r="Q207" s="264"/>
      <c r="R207" s="264"/>
      <c r="S207" s="264"/>
      <c r="T207" s="264"/>
      <c r="U207" s="264"/>
      <c r="V207" s="264"/>
      <c r="W207" s="264"/>
      <c r="X207" s="265"/>
      <c r="Y207" s="13"/>
      <c r="Z207" s="13"/>
      <c r="AA207" s="13"/>
      <c r="AB207" s="13"/>
      <c r="AC207" s="13"/>
      <c r="AD207" s="13"/>
      <c r="AE207" s="13"/>
      <c r="AT207" s="266" t="s">
        <v>154</v>
      </c>
      <c r="AU207" s="266" t="s">
        <v>91</v>
      </c>
      <c r="AV207" s="13" t="s">
        <v>91</v>
      </c>
      <c r="AW207" s="13" t="s">
        <v>5</v>
      </c>
      <c r="AX207" s="13" t="s">
        <v>81</v>
      </c>
      <c r="AY207" s="266" t="s">
        <v>144</v>
      </c>
    </row>
    <row r="208" s="13" customFormat="1">
      <c r="A208" s="13"/>
      <c r="B208" s="255"/>
      <c r="C208" s="256"/>
      <c r="D208" s="257" t="s">
        <v>154</v>
      </c>
      <c r="E208" s="258" t="s">
        <v>205</v>
      </c>
      <c r="F208" s="259" t="s">
        <v>659</v>
      </c>
      <c r="G208" s="256"/>
      <c r="H208" s="260">
        <v>14.99</v>
      </c>
      <c r="I208" s="261"/>
      <c r="J208" s="261"/>
      <c r="K208" s="256"/>
      <c r="L208" s="256"/>
      <c r="M208" s="262"/>
      <c r="N208" s="263"/>
      <c r="O208" s="264"/>
      <c r="P208" s="264"/>
      <c r="Q208" s="264"/>
      <c r="R208" s="264"/>
      <c r="S208" s="264"/>
      <c r="T208" s="264"/>
      <c r="U208" s="264"/>
      <c r="V208" s="264"/>
      <c r="W208" s="264"/>
      <c r="X208" s="265"/>
      <c r="Y208" s="13"/>
      <c r="Z208" s="13"/>
      <c r="AA208" s="13"/>
      <c r="AB208" s="13"/>
      <c r="AC208" s="13"/>
      <c r="AD208" s="13"/>
      <c r="AE208" s="13"/>
      <c r="AT208" s="266" t="s">
        <v>154</v>
      </c>
      <c r="AU208" s="266" t="s">
        <v>91</v>
      </c>
      <c r="AV208" s="13" t="s">
        <v>91</v>
      </c>
      <c r="AW208" s="13" t="s">
        <v>5</v>
      </c>
      <c r="AX208" s="13" t="s">
        <v>81</v>
      </c>
      <c r="AY208" s="266" t="s">
        <v>144</v>
      </c>
    </row>
    <row r="209" s="14" customFormat="1">
      <c r="A209" s="14"/>
      <c r="B209" s="267"/>
      <c r="C209" s="268"/>
      <c r="D209" s="257" t="s">
        <v>154</v>
      </c>
      <c r="E209" s="269" t="s">
        <v>200</v>
      </c>
      <c r="F209" s="270" t="s">
        <v>155</v>
      </c>
      <c r="G209" s="268"/>
      <c r="H209" s="271">
        <v>58.240000000000002</v>
      </c>
      <c r="I209" s="272"/>
      <c r="J209" s="272"/>
      <c r="K209" s="268"/>
      <c r="L209" s="268"/>
      <c r="M209" s="273"/>
      <c r="N209" s="274"/>
      <c r="O209" s="275"/>
      <c r="P209" s="275"/>
      <c r="Q209" s="275"/>
      <c r="R209" s="275"/>
      <c r="S209" s="275"/>
      <c r="T209" s="275"/>
      <c r="U209" s="275"/>
      <c r="V209" s="275"/>
      <c r="W209" s="275"/>
      <c r="X209" s="276"/>
      <c r="Y209" s="14"/>
      <c r="Z209" s="14"/>
      <c r="AA209" s="14"/>
      <c r="AB209" s="14"/>
      <c r="AC209" s="14"/>
      <c r="AD209" s="14"/>
      <c r="AE209" s="14"/>
      <c r="AT209" s="277" t="s">
        <v>154</v>
      </c>
      <c r="AU209" s="277" t="s">
        <v>91</v>
      </c>
      <c r="AV209" s="14" t="s">
        <v>152</v>
      </c>
      <c r="AW209" s="14" t="s">
        <v>5</v>
      </c>
      <c r="AX209" s="14" t="s">
        <v>89</v>
      </c>
      <c r="AY209" s="277" t="s">
        <v>144</v>
      </c>
    </row>
    <row r="210" s="2" customFormat="1" ht="21.75" customHeight="1">
      <c r="A210" s="37"/>
      <c r="B210" s="38"/>
      <c r="C210" s="282" t="s">
        <v>436</v>
      </c>
      <c r="D210" s="282" t="s">
        <v>352</v>
      </c>
      <c r="E210" s="283" t="s">
        <v>353</v>
      </c>
      <c r="F210" s="284" t="s">
        <v>354</v>
      </c>
      <c r="G210" s="285" t="s">
        <v>269</v>
      </c>
      <c r="H210" s="286">
        <v>44.548000000000002</v>
      </c>
      <c r="I210" s="287"/>
      <c r="J210" s="288"/>
      <c r="K210" s="289">
        <f>ROUND(P210*H210,2)</f>
        <v>0</v>
      </c>
      <c r="L210" s="284" t="s">
        <v>151</v>
      </c>
      <c r="M210" s="290"/>
      <c r="N210" s="291" t="s">
        <v>1</v>
      </c>
      <c r="O210" s="249" t="s">
        <v>44</v>
      </c>
      <c r="P210" s="250">
        <f>I210+J210</f>
        <v>0</v>
      </c>
      <c r="Q210" s="250">
        <f>ROUND(I210*H210,2)</f>
        <v>0</v>
      </c>
      <c r="R210" s="250">
        <f>ROUND(J210*H210,2)</f>
        <v>0</v>
      </c>
      <c r="S210" s="90"/>
      <c r="T210" s="251">
        <f>S210*H210</f>
        <v>0</v>
      </c>
      <c r="U210" s="251">
        <v>0.13100000000000001</v>
      </c>
      <c r="V210" s="251">
        <f>U210*H210</f>
        <v>5.8357880000000009</v>
      </c>
      <c r="W210" s="251">
        <v>0</v>
      </c>
      <c r="X210" s="252">
        <f>W210*H210</f>
        <v>0</v>
      </c>
      <c r="Y210" s="37"/>
      <c r="Z210" s="37"/>
      <c r="AA210" s="37"/>
      <c r="AB210" s="37"/>
      <c r="AC210" s="37"/>
      <c r="AD210" s="37"/>
      <c r="AE210" s="37"/>
      <c r="AR210" s="253" t="s">
        <v>231</v>
      </c>
      <c r="AT210" s="253" t="s">
        <v>352</v>
      </c>
      <c r="AU210" s="253" t="s">
        <v>91</v>
      </c>
      <c r="AY210" s="16" t="s">
        <v>144</v>
      </c>
      <c r="BE210" s="254">
        <f>IF(O210="základní",K210,0)</f>
        <v>0</v>
      </c>
      <c r="BF210" s="254">
        <f>IF(O210="snížená",K210,0)</f>
        <v>0</v>
      </c>
      <c r="BG210" s="254">
        <f>IF(O210="zákl. přenesená",K210,0)</f>
        <v>0</v>
      </c>
      <c r="BH210" s="254">
        <f>IF(O210="sníž. přenesená",K210,0)</f>
        <v>0</v>
      </c>
      <c r="BI210" s="254">
        <f>IF(O210="nulová",K210,0)</f>
        <v>0</v>
      </c>
      <c r="BJ210" s="16" t="s">
        <v>89</v>
      </c>
      <c r="BK210" s="254">
        <f>ROUND(P210*H210,2)</f>
        <v>0</v>
      </c>
      <c r="BL210" s="16" t="s">
        <v>152</v>
      </c>
      <c r="BM210" s="253" t="s">
        <v>355</v>
      </c>
    </row>
    <row r="211" s="13" customFormat="1">
      <c r="A211" s="13"/>
      <c r="B211" s="255"/>
      <c r="C211" s="256"/>
      <c r="D211" s="257" t="s">
        <v>154</v>
      </c>
      <c r="E211" s="258" t="s">
        <v>1</v>
      </c>
      <c r="F211" s="259" t="s">
        <v>356</v>
      </c>
      <c r="G211" s="256"/>
      <c r="H211" s="260">
        <v>44.548000000000002</v>
      </c>
      <c r="I211" s="261"/>
      <c r="J211" s="261"/>
      <c r="K211" s="256"/>
      <c r="L211" s="256"/>
      <c r="M211" s="262"/>
      <c r="N211" s="263"/>
      <c r="O211" s="264"/>
      <c r="P211" s="264"/>
      <c r="Q211" s="264"/>
      <c r="R211" s="264"/>
      <c r="S211" s="264"/>
      <c r="T211" s="264"/>
      <c r="U211" s="264"/>
      <c r="V211" s="264"/>
      <c r="W211" s="264"/>
      <c r="X211" s="265"/>
      <c r="Y211" s="13"/>
      <c r="Z211" s="13"/>
      <c r="AA211" s="13"/>
      <c r="AB211" s="13"/>
      <c r="AC211" s="13"/>
      <c r="AD211" s="13"/>
      <c r="AE211" s="13"/>
      <c r="AT211" s="266" t="s">
        <v>154</v>
      </c>
      <c r="AU211" s="266" t="s">
        <v>91</v>
      </c>
      <c r="AV211" s="13" t="s">
        <v>91</v>
      </c>
      <c r="AW211" s="13" t="s">
        <v>5</v>
      </c>
      <c r="AX211" s="13" t="s">
        <v>89</v>
      </c>
      <c r="AY211" s="266" t="s">
        <v>144</v>
      </c>
    </row>
    <row r="212" s="2" customFormat="1" ht="21.75" customHeight="1">
      <c r="A212" s="37"/>
      <c r="B212" s="38"/>
      <c r="C212" s="282" t="s">
        <v>196</v>
      </c>
      <c r="D212" s="282" t="s">
        <v>352</v>
      </c>
      <c r="E212" s="283" t="s">
        <v>357</v>
      </c>
      <c r="F212" s="284" t="s">
        <v>358</v>
      </c>
      <c r="G212" s="285" t="s">
        <v>269</v>
      </c>
      <c r="H212" s="286">
        <v>15.44</v>
      </c>
      <c r="I212" s="287"/>
      <c r="J212" s="288"/>
      <c r="K212" s="289">
        <f>ROUND(P212*H212,2)</f>
        <v>0</v>
      </c>
      <c r="L212" s="284" t="s">
        <v>151</v>
      </c>
      <c r="M212" s="290"/>
      <c r="N212" s="291" t="s">
        <v>1</v>
      </c>
      <c r="O212" s="249" t="s">
        <v>44</v>
      </c>
      <c r="P212" s="250">
        <f>I212+J212</f>
        <v>0</v>
      </c>
      <c r="Q212" s="250">
        <f>ROUND(I212*H212,2)</f>
        <v>0</v>
      </c>
      <c r="R212" s="250">
        <f>ROUND(J212*H212,2)</f>
        <v>0</v>
      </c>
      <c r="S212" s="90"/>
      <c r="T212" s="251">
        <f>S212*H212</f>
        <v>0</v>
      </c>
      <c r="U212" s="251">
        <v>0.13100000000000001</v>
      </c>
      <c r="V212" s="251">
        <f>U212*H212</f>
        <v>2.02264</v>
      </c>
      <c r="W212" s="251">
        <v>0</v>
      </c>
      <c r="X212" s="252">
        <f>W212*H212</f>
        <v>0</v>
      </c>
      <c r="Y212" s="37"/>
      <c r="Z212" s="37"/>
      <c r="AA212" s="37"/>
      <c r="AB212" s="37"/>
      <c r="AC212" s="37"/>
      <c r="AD212" s="37"/>
      <c r="AE212" s="37"/>
      <c r="AR212" s="253" t="s">
        <v>231</v>
      </c>
      <c r="AT212" s="253" t="s">
        <v>352</v>
      </c>
      <c r="AU212" s="253" t="s">
        <v>91</v>
      </c>
      <c r="AY212" s="16" t="s">
        <v>144</v>
      </c>
      <c r="BE212" s="254">
        <f>IF(O212="základní",K212,0)</f>
        <v>0</v>
      </c>
      <c r="BF212" s="254">
        <f>IF(O212="snížená",K212,0)</f>
        <v>0</v>
      </c>
      <c r="BG212" s="254">
        <f>IF(O212="zákl. přenesená",K212,0)</f>
        <v>0</v>
      </c>
      <c r="BH212" s="254">
        <f>IF(O212="sníž. přenesená",K212,0)</f>
        <v>0</v>
      </c>
      <c r="BI212" s="254">
        <f>IF(O212="nulová",K212,0)</f>
        <v>0</v>
      </c>
      <c r="BJ212" s="16" t="s">
        <v>89</v>
      </c>
      <c r="BK212" s="254">
        <f>ROUND(P212*H212,2)</f>
        <v>0</v>
      </c>
      <c r="BL212" s="16" t="s">
        <v>152</v>
      </c>
      <c r="BM212" s="253" t="s">
        <v>359</v>
      </c>
    </row>
    <row r="213" s="13" customFormat="1">
      <c r="A213" s="13"/>
      <c r="B213" s="255"/>
      <c r="C213" s="256"/>
      <c r="D213" s="257" t="s">
        <v>154</v>
      </c>
      <c r="E213" s="258" t="s">
        <v>1</v>
      </c>
      <c r="F213" s="259" t="s">
        <v>360</v>
      </c>
      <c r="G213" s="256"/>
      <c r="H213" s="260">
        <v>15.44</v>
      </c>
      <c r="I213" s="261"/>
      <c r="J213" s="261"/>
      <c r="K213" s="256"/>
      <c r="L213" s="256"/>
      <c r="M213" s="262"/>
      <c r="N213" s="263"/>
      <c r="O213" s="264"/>
      <c r="P213" s="264"/>
      <c r="Q213" s="264"/>
      <c r="R213" s="264"/>
      <c r="S213" s="264"/>
      <c r="T213" s="264"/>
      <c r="U213" s="264"/>
      <c r="V213" s="264"/>
      <c r="W213" s="264"/>
      <c r="X213" s="265"/>
      <c r="Y213" s="13"/>
      <c r="Z213" s="13"/>
      <c r="AA213" s="13"/>
      <c r="AB213" s="13"/>
      <c r="AC213" s="13"/>
      <c r="AD213" s="13"/>
      <c r="AE213" s="13"/>
      <c r="AT213" s="266" t="s">
        <v>154</v>
      </c>
      <c r="AU213" s="266" t="s">
        <v>91</v>
      </c>
      <c r="AV213" s="13" t="s">
        <v>91</v>
      </c>
      <c r="AW213" s="13" t="s">
        <v>5</v>
      </c>
      <c r="AX213" s="13" t="s">
        <v>89</v>
      </c>
      <c r="AY213" s="266" t="s">
        <v>144</v>
      </c>
    </row>
    <row r="214" s="2" customFormat="1" ht="21.75" customHeight="1">
      <c r="A214" s="37"/>
      <c r="B214" s="38"/>
      <c r="C214" s="241" t="s">
        <v>444</v>
      </c>
      <c r="D214" s="241" t="s">
        <v>147</v>
      </c>
      <c r="E214" s="242" t="s">
        <v>362</v>
      </c>
      <c r="F214" s="243" t="s">
        <v>363</v>
      </c>
      <c r="G214" s="244" t="s">
        <v>269</v>
      </c>
      <c r="H214" s="245">
        <v>21.280000000000001</v>
      </c>
      <c r="I214" s="246"/>
      <c r="J214" s="246"/>
      <c r="K214" s="247">
        <f>ROUND(P214*H214,2)</f>
        <v>0</v>
      </c>
      <c r="L214" s="243" t="s">
        <v>151</v>
      </c>
      <c r="M214" s="43"/>
      <c r="N214" s="248" t="s">
        <v>1</v>
      </c>
      <c r="O214" s="249" t="s">
        <v>44</v>
      </c>
      <c r="P214" s="250">
        <f>I214+J214</f>
        <v>0</v>
      </c>
      <c r="Q214" s="250">
        <f>ROUND(I214*H214,2)</f>
        <v>0</v>
      </c>
      <c r="R214" s="250">
        <f>ROUND(J214*H214,2)</f>
        <v>0</v>
      </c>
      <c r="S214" s="90"/>
      <c r="T214" s="251">
        <f>S214*H214</f>
        <v>0</v>
      </c>
      <c r="U214" s="251">
        <v>0.10362</v>
      </c>
      <c r="V214" s="251">
        <f>U214*H214</f>
        <v>2.2050336000000001</v>
      </c>
      <c r="W214" s="251">
        <v>0</v>
      </c>
      <c r="X214" s="252">
        <f>W214*H214</f>
        <v>0</v>
      </c>
      <c r="Y214" s="37"/>
      <c r="Z214" s="37"/>
      <c r="AA214" s="37"/>
      <c r="AB214" s="37"/>
      <c r="AC214" s="37"/>
      <c r="AD214" s="37"/>
      <c r="AE214" s="37"/>
      <c r="AR214" s="253" t="s">
        <v>152</v>
      </c>
      <c r="AT214" s="253" t="s">
        <v>147</v>
      </c>
      <c r="AU214" s="253" t="s">
        <v>91</v>
      </c>
      <c r="AY214" s="16" t="s">
        <v>144</v>
      </c>
      <c r="BE214" s="254">
        <f>IF(O214="základní",K214,0)</f>
        <v>0</v>
      </c>
      <c r="BF214" s="254">
        <f>IF(O214="snížená",K214,0)</f>
        <v>0</v>
      </c>
      <c r="BG214" s="254">
        <f>IF(O214="zákl. přenesená",K214,0)</f>
        <v>0</v>
      </c>
      <c r="BH214" s="254">
        <f>IF(O214="sníž. přenesená",K214,0)</f>
        <v>0</v>
      </c>
      <c r="BI214" s="254">
        <f>IF(O214="nulová",K214,0)</f>
        <v>0</v>
      </c>
      <c r="BJ214" s="16" t="s">
        <v>89</v>
      </c>
      <c r="BK214" s="254">
        <f>ROUND(P214*H214,2)</f>
        <v>0</v>
      </c>
      <c r="BL214" s="16" t="s">
        <v>152</v>
      </c>
      <c r="BM214" s="253" t="s">
        <v>364</v>
      </c>
    </row>
    <row r="215" s="13" customFormat="1">
      <c r="A215" s="13"/>
      <c r="B215" s="255"/>
      <c r="C215" s="256"/>
      <c r="D215" s="257" t="s">
        <v>154</v>
      </c>
      <c r="E215" s="258" t="s">
        <v>209</v>
      </c>
      <c r="F215" s="259" t="s">
        <v>661</v>
      </c>
      <c r="G215" s="256"/>
      <c r="H215" s="260">
        <v>13.880000000000001</v>
      </c>
      <c r="I215" s="261"/>
      <c r="J215" s="261"/>
      <c r="K215" s="256"/>
      <c r="L215" s="256"/>
      <c r="M215" s="262"/>
      <c r="N215" s="263"/>
      <c r="O215" s="264"/>
      <c r="P215" s="264"/>
      <c r="Q215" s="264"/>
      <c r="R215" s="264"/>
      <c r="S215" s="264"/>
      <c r="T215" s="264"/>
      <c r="U215" s="264"/>
      <c r="V215" s="264"/>
      <c r="W215" s="264"/>
      <c r="X215" s="265"/>
      <c r="Y215" s="13"/>
      <c r="Z215" s="13"/>
      <c r="AA215" s="13"/>
      <c r="AB215" s="13"/>
      <c r="AC215" s="13"/>
      <c r="AD215" s="13"/>
      <c r="AE215" s="13"/>
      <c r="AT215" s="266" t="s">
        <v>154</v>
      </c>
      <c r="AU215" s="266" t="s">
        <v>91</v>
      </c>
      <c r="AV215" s="13" t="s">
        <v>91</v>
      </c>
      <c r="AW215" s="13" t="s">
        <v>5</v>
      </c>
      <c r="AX215" s="13" t="s">
        <v>81</v>
      </c>
      <c r="AY215" s="266" t="s">
        <v>144</v>
      </c>
    </row>
    <row r="216" s="13" customFormat="1">
      <c r="A216" s="13"/>
      <c r="B216" s="255"/>
      <c r="C216" s="256"/>
      <c r="D216" s="257" t="s">
        <v>154</v>
      </c>
      <c r="E216" s="258" t="s">
        <v>211</v>
      </c>
      <c r="F216" s="259" t="s">
        <v>787</v>
      </c>
      <c r="G216" s="256"/>
      <c r="H216" s="260">
        <v>7.4000000000000004</v>
      </c>
      <c r="I216" s="261"/>
      <c r="J216" s="261"/>
      <c r="K216" s="256"/>
      <c r="L216" s="256"/>
      <c r="M216" s="262"/>
      <c r="N216" s="263"/>
      <c r="O216" s="264"/>
      <c r="P216" s="264"/>
      <c r="Q216" s="264"/>
      <c r="R216" s="264"/>
      <c r="S216" s="264"/>
      <c r="T216" s="264"/>
      <c r="U216" s="264"/>
      <c r="V216" s="264"/>
      <c r="W216" s="264"/>
      <c r="X216" s="265"/>
      <c r="Y216" s="13"/>
      <c r="Z216" s="13"/>
      <c r="AA216" s="13"/>
      <c r="AB216" s="13"/>
      <c r="AC216" s="13"/>
      <c r="AD216" s="13"/>
      <c r="AE216" s="13"/>
      <c r="AT216" s="266" t="s">
        <v>154</v>
      </c>
      <c r="AU216" s="266" t="s">
        <v>91</v>
      </c>
      <c r="AV216" s="13" t="s">
        <v>91</v>
      </c>
      <c r="AW216" s="13" t="s">
        <v>5</v>
      </c>
      <c r="AX216" s="13" t="s">
        <v>81</v>
      </c>
      <c r="AY216" s="266" t="s">
        <v>144</v>
      </c>
    </row>
    <row r="217" s="14" customFormat="1">
      <c r="A217" s="14"/>
      <c r="B217" s="267"/>
      <c r="C217" s="268"/>
      <c r="D217" s="257" t="s">
        <v>154</v>
      </c>
      <c r="E217" s="269" t="s">
        <v>207</v>
      </c>
      <c r="F217" s="270" t="s">
        <v>155</v>
      </c>
      <c r="G217" s="268"/>
      <c r="H217" s="271">
        <v>21.280000000000001</v>
      </c>
      <c r="I217" s="272"/>
      <c r="J217" s="272"/>
      <c r="K217" s="268"/>
      <c r="L217" s="268"/>
      <c r="M217" s="273"/>
      <c r="N217" s="274"/>
      <c r="O217" s="275"/>
      <c r="P217" s="275"/>
      <c r="Q217" s="275"/>
      <c r="R217" s="275"/>
      <c r="S217" s="275"/>
      <c r="T217" s="275"/>
      <c r="U217" s="275"/>
      <c r="V217" s="275"/>
      <c r="W217" s="275"/>
      <c r="X217" s="276"/>
      <c r="Y217" s="14"/>
      <c r="Z217" s="14"/>
      <c r="AA217" s="14"/>
      <c r="AB217" s="14"/>
      <c r="AC217" s="14"/>
      <c r="AD217" s="14"/>
      <c r="AE217" s="14"/>
      <c r="AT217" s="277" t="s">
        <v>154</v>
      </c>
      <c r="AU217" s="277" t="s">
        <v>91</v>
      </c>
      <c r="AV217" s="14" t="s">
        <v>152</v>
      </c>
      <c r="AW217" s="14" t="s">
        <v>5</v>
      </c>
      <c r="AX217" s="14" t="s">
        <v>89</v>
      </c>
      <c r="AY217" s="277" t="s">
        <v>144</v>
      </c>
    </row>
    <row r="218" s="2" customFormat="1" ht="21.75" customHeight="1">
      <c r="A218" s="37"/>
      <c r="B218" s="38"/>
      <c r="C218" s="282" t="s">
        <v>448</v>
      </c>
      <c r="D218" s="282" t="s">
        <v>352</v>
      </c>
      <c r="E218" s="283" t="s">
        <v>366</v>
      </c>
      <c r="F218" s="284" t="s">
        <v>367</v>
      </c>
      <c r="G218" s="285" t="s">
        <v>269</v>
      </c>
      <c r="H218" s="286">
        <v>14.158</v>
      </c>
      <c r="I218" s="287"/>
      <c r="J218" s="288"/>
      <c r="K218" s="289">
        <f>ROUND(P218*H218,2)</f>
        <v>0</v>
      </c>
      <c r="L218" s="284" t="s">
        <v>151</v>
      </c>
      <c r="M218" s="290"/>
      <c r="N218" s="291" t="s">
        <v>1</v>
      </c>
      <c r="O218" s="249" t="s">
        <v>44</v>
      </c>
      <c r="P218" s="250">
        <f>I218+J218</f>
        <v>0</v>
      </c>
      <c r="Q218" s="250">
        <f>ROUND(I218*H218,2)</f>
        <v>0</v>
      </c>
      <c r="R218" s="250">
        <f>ROUND(J218*H218,2)</f>
        <v>0</v>
      </c>
      <c r="S218" s="90"/>
      <c r="T218" s="251">
        <f>S218*H218</f>
        <v>0</v>
      </c>
      <c r="U218" s="251">
        <v>0.17599999999999999</v>
      </c>
      <c r="V218" s="251">
        <f>U218*H218</f>
        <v>2.4918079999999998</v>
      </c>
      <c r="W218" s="251">
        <v>0</v>
      </c>
      <c r="X218" s="252">
        <f>W218*H218</f>
        <v>0</v>
      </c>
      <c r="Y218" s="37"/>
      <c r="Z218" s="37"/>
      <c r="AA218" s="37"/>
      <c r="AB218" s="37"/>
      <c r="AC218" s="37"/>
      <c r="AD218" s="37"/>
      <c r="AE218" s="37"/>
      <c r="AR218" s="253" t="s">
        <v>231</v>
      </c>
      <c r="AT218" s="253" t="s">
        <v>352</v>
      </c>
      <c r="AU218" s="253" t="s">
        <v>91</v>
      </c>
      <c r="AY218" s="16" t="s">
        <v>144</v>
      </c>
      <c r="BE218" s="254">
        <f>IF(O218="základní",K218,0)</f>
        <v>0</v>
      </c>
      <c r="BF218" s="254">
        <f>IF(O218="snížená",K218,0)</f>
        <v>0</v>
      </c>
      <c r="BG218" s="254">
        <f>IF(O218="zákl. přenesená",K218,0)</f>
        <v>0</v>
      </c>
      <c r="BH218" s="254">
        <f>IF(O218="sníž. přenesená",K218,0)</f>
        <v>0</v>
      </c>
      <c r="BI218" s="254">
        <f>IF(O218="nulová",K218,0)</f>
        <v>0</v>
      </c>
      <c r="BJ218" s="16" t="s">
        <v>89</v>
      </c>
      <c r="BK218" s="254">
        <f>ROUND(P218*H218,2)</f>
        <v>0</v>
      </c>
      <c r="BL218" s="16" t="s">
        <v>152</v>
      </c>
      <c r="BM218" s="253" t="s">
        <v>368</v>
      </c>
    </row>
    <row r="219" s="13" customFormat="1">
      <c r="A219" s="13"/>
      <c r="B219" s="255"/>
      <c r="C219" s="256"/>
      <c r="D219" s="257" t="s">
        <v>154</v>
      </c>
      <c r="E219" s="258" t="s">
        <v>1</v>
      </c>
      <c r="F219" s="259" t="s">
        <v>369</v>
      </c>
      <c r="G219" s="256"/>
      <c r="H219" s="260">
        <v>14.158</v>
      </c>
      <c r="I219" s="261"/>
      <c r="J219" s="261"/>
      <c r="K219" s="256"/>
      <c r="L219" s="256"/>
      <c r="M219" s="262"/>
      <c r="N219" s="263"/>
      <c r="O219" s="264"/>
      <c r="P219" s="264"/>
      <c r="Q219" s="264"/>
      <c r="R219" s="264"/>
      <c r="S219" s="264"/>
      <c r="T219" s="264"/>
      <c r="U219" s="264"/>
      <c r="V219" s="264"/>
      <c r="W219" s="264"/>
      <c r="X219" s="265"/>
      <c r="Y219" s="13"/>
      <c r="Z219" s="13"/>
      <c r="AA219" s="13"/>
      <c r="AB219" s="13"/>
      <c r="AC219" s="13"/>
      <c r="AD219" s="13"/>
      <c r="AE219" s="13"/>
      <c r="AT219" s="266" t="s">
        <v>154</v>
      </c>
      <c r="AU219" s="266" t="s">
        <v>91</v>
      </c>
      <c r="AV219" s="13" t="s">
        <v>91</v>
      </c>
      <c r="AW219" s="13" t="s">
        <v>5</v>
      </c>
      <c r="AX219" s="13" t="s">
        <v>89</v>
      </c>
      <c r="AY219" s="266" t="s">
        <v>144</v>
      </c>
    </row>
    <row r="220" s="2" customFormat="1" ht="21.75" customHeight="1">
      <c r="A220" s="37"/>
      <c r="B220" s="38"/>
      <c r="C220" s="282" t="s">
        <v>454</v>
      </c>
      <c r="D220" s="282" t="s">
        <v>352</v>
      </c>
      <c r="E220" s="283" t="s">
        <v>371</v>
      </c>
      <c r="F220" s="284" t="s">
        <v>372</v>
      </c>
      <c r="G220" s="285" t="s">
        <v>269</v>
      </c>
      <c r="H220" s="286">
        <v>7.6219999999999999</v>
      </c>
      <c r="I220" s="287"/>
      <c r="J220" s="288"/>
      <c r="K220" s="289">
        <f>ROUND(P220*H220,2)</f>
        <v>0</v>
      </c>
      <c r="L220" s="284" t="s">
        <v>151</v>
      </c>
      <c r="M220" s="290"/>
      <c r="N220" s="291" t="s">
        <v>1</v>
      </c>
      <c r="O220" s="249" t="s">
        <v>44</v>
      </c>
      <c r="P220" s="250">
        <f>I220+J220</f>
        <v>0</v>
      </c>
      <c r="Q220" s="250">
        <f>ROUND(I220*H220,2)</f>
        <v>0</v>
      </c>
      <c r="R220" s="250">
        <f>ROUND(J220*H220,2)</f>
        <v>0</v>
      </c>
      <c r="S220" s="90"/>
      <c r="T220" s="251">
        <f>S220*H220</f>
        <v>0</v>
      </c>
      <c r="U220" s="251">
        <v>0.17499999999999999</v>
      </c>
      <c r="V220" s="251">
        <f>U220*H220</f>
        <v>1.33385</v>
      </c>
      <c r="W220" s="251">
        <v>0</v>
      </c>
      <c r="X220" s="252">
        <f>W220*H220</f>
        <v>0</v>
      </c>
      <c r="Y220" s="37"/>
      <c r="Z220" s="37"/>
      <c r="AA220" s="37"/>
      <c r="AB220" s="37"/>
      <c r="AC220" s="37"/>
      <c r="AD220" s="37"/>
      <c r="AE220" s="37"/>
      <c r="AR220" s="253" t="s">
        <v>231</v>
      </c>
      <c r="AT220" s="253" t="s">
        <v>352</v>
      </c>
      <c r="AU220" s="253" t="s">
        <v>91</v>
      </c>
      <c r="AY220" s="16" t="s">
        <v>144</v>
      </c>
      <c r="BE220" s="254">
        <f>IF(O220="základní",K220,0)</f>
        <v>0</v>
      </c>
      <c r="BF220" s="254">
        <f>IF(O220="snížená",K220,0)</f>
        <v>0</v>
      </c>
      <c r="BG220" s="254">
        <f>IF(O220="zákl. přenesená",K220,0)</f>
        <v>0</v>
      </c>
      <c r="BH220" s="254">
        <f>IF(O220="sníž. přenesená",K220,0)</f>
        <v>0</v>
      </c>
      <c r="BI220" s="254">
        <f>IF(O220="nulová",K220,0)</f>
        <v>0</v>
      </c>
      <c r="BJ220" s="16" t="s">
        <v>89</v>
      </c>
      <c r="BK220" s="254">
        <f>ROUND(P220*H220,2)</f>
        <v>0</v>
      </c>
      <c r="BL220" s="16" t="s">
        <v>152</v>
      </c>
      <c r="BM220" s="253" t="s">
        <v>373</v>
      </c>
    </row>
    <row r="221" s="13" customFormat="1">
      <c r="A221" s="13"/>
      <c r="B221" s="255"/>
      <c r="C221" s="256"/>
      <c r="D221" s="257" t="s">
        <v>154</v>
      </c>
      <c r="E221" s="258" t="s">
        <v>1</v>
      </c>
      <c r="F221" s="259" t="s">
        <v>374</v>
      </c>
      <c r="G221" s="256"/>
      <c r="H221" s="260">
        <v>7.6219999999999999</v>
      </c>
      <c r="I221" s="261"/>
      <c r="J221" s="261"/>
      <c r="K221" s="256"/>
      <c r="L221" s="256"/>
      <c r="M221" s="262"/>
      <c r="N221" s="263"/>
      <c r="O221" s="264"/>
      <c r="P221" s="264"/>
      <c r="Q221" s="264"/>
      <c r="R221" s="264"/>
      <c r="S221" s="264"/>
      <c r="T221" s="264"/>
      <c r="U221" s="264"/>
      <c r="V221" s="264"/>
      <c r="W221" s="264"/>
      <c r="X221" s="265"/>
      <c r="Y221" s="13"/>
      <c r="Z221" s="13"/>
      <c r="AA221" s="13"/>
      <c r="AB221" s="13"/>
      <c r="AC221" s="13"/>
      <c r="AD221" s="13"/>
      <c r="AE221" s="13"/>
      <c r="AT221" s="266" t="s">
        <v>154</v>
      </c>
      <c r="AU221" s="266" t="s">
        <v>91</v>
      </c>
      <c r="AV221" s="13" t="s">
        <v>91</v>
      </c>
      <c r="AW221" s="13" t="s">
        <v>5</v>
      </c>
      <c r="AX221" s="13" t="s">
        <v>89</v>
      </c>
      <c r="AY221" s="266" t="s">
        <v>144</v>
      </c>
    </row>
    <row r="222" s="12" customFormat="1" ht="22.8" customHeight="1">
      <c r="A222" s="12"/>
      <c r="B222" s="224"/>
      <c r="C222" s="225"/>
      <c r="D222" s="226" t="s">
        <v>80</v>
      </c>
      <c r="E222" s="239" t="s">
        <v>231</v>
      </c>
      <c r="F222" s="239" t="s">
        <v>788</v>
      </c>
      <c r="G222" s="225"/>
      <c r="H222" s="225"/>
      <c r="I222" s="228"/>
      <c r="J222" s="228"/>
      <c r="K222" s="240">
        <f>BK222</f>
        <v>0</v>
      </c>
      <c r="L222" s="225"/>
      <c r="M222" s="230"/>
      <c r="N222" s="231"/>
      <c r="O222" s="232"/>
      <c r="P222" s="232"/>
      <c r="Q222" s="233">
        <f>SUM(Q223:Q258)</f>
        <v>0</v>
      </c>
      <c r="R222" s="233">
        <f>SUM(R223:R258)</f>
        <v>0</v>
      </c>
      <c r="S222" s="232"/>
      <c r="T222" s="234">
        <f>SUM(T223:T258)</f>
        <v>0</v>
      </c>
      <c r="U222" s="232"/>
      <c r="V222" s="234">
        <f>SUM(V223:V258)</f>
        <v>1.5313560000000002</v>
      </c>
      <c r="W222" s="232"/>
      <c r="X222" s="235">
        <f>SUM(X223:X258)</f>
        <v>0.33999999999999997</v>
      </c>
      <c r="Y222" s="12"/>
      <c r="Z222" s="12"/>
      <c r="AA222" s="12"/>
      <c r="AB222" s="12"/>
      <c r="AC222" s="12"/>
      <c r="AD222" s="12"/>
      <c r="AE222" s="12"/>
      <c r="AR222" s="236" t="s">
        <v>89</v>
      </c>
      <c r="AT222" s="237" t="s">
        <v>80</v>
      </c>
      <c r="AU222" s="237" t="s">
        <v>89</v>
      </c>
      <c r="AY222" s="236" t="s">
        <v>144</v>
      </c>
      <c r="BK222" s="238">
        <f>SUM(BK223:BK258)</f>
        <v>0</v>
      </c>
    </row>
    <row r="223" s="2" customFormat="1" ht="21.75" customHeight="1">
      <c r="A223" s="37"/>
      <c r="B223" s="38"/>
      <c r="C223" s="241" t="s">
        <v>460</v>
      </c>
      <c r="D223" s="241" t="s">
        <v>147</v>
      </c>
      <c r="E223" s="242" t="s">
        <v>789</v>
      </c>
      <c r="F223" s="243" t="s">
        <v>790</v>
      </c>
      <c r="G223" s="244" t="s">
        <v>297</v>
      </c>
      <c r="H223" s="245">
        <v>2</v>
      </c>
      <c r="I223" s="246"/>
      <c r="J223" s="246"/>
      <c r="K223" s="247">
        <f>ROUND(P223*H223,2)</f>
        <v>0</v>
      </c>
      <c r="L223" s="243" t="s">
        <v>151</v>
      </c>
      <c r="M223" s="43"/>
      <c r="N223" s="248" t="s">
        <v>1</v>
      </c>
      <c r="O223" s="249" t="s">
        <v>44</v>
      </c>
      <c r="P223" s="250">
        <f>I223+J223</f>
        <v>0</v>
      </c>
      <c r="Q223" s="250">
        <f>ROUND(I223*H223,2)</f>
        <v>0</v>
      </c>
      <c r="R223" s="250">
        <f>ROUND(J223*H223,2)</f>
        <v>0</v>
      </c>
      <c r="S223" s="90"/>
      <c r="T223" s="251">
        <f>S223*H223</f>
        <v>0</v>
      </c>
      <c r="U223" s="251">
        <v>0.0074599999999999996</v>
      </c>
      <c r="V223" s="251">
        <f>U223*H223</f>
        <v>0.014919999999999999</v>
      </c>
      <c r="W223" s="251">
        <v>0</v>
      </c>
      <c r="X223" s="252">
        <f>W223*H223</f>
        <v>0</v>
      </c>
      <c r="Y223" s="37"/>
      <c r="Z223" s="37"/>
      <c r="AA223" s="37"/>
      <c r="AB223" s="37"/>
      <c r="AC223" s="37"/>
      <c r="AD223" s="37"/>
      <c r="AE223" s="37"/>
      <c r="AR223" s="253" t="s">
        <v>152</v>
      </c>
      <c r="AT223" s="253" t="s">
        <v>147</v>
      </c>
      <c r="AU223" s="253" t="s">
        <v>91</v>
      </c>
      <c r="AY223" s="16" t="s">
        <v>144</v>
      </c>
      <c r="BE223" s="254">
        <f>IF(O223="základní",K223,0)</f>
        <v>0</v>
      </c>
      <c r="BF223" s="254">
        <f>IF(O223="snížená",K223,0)</f>
        <v>0</v>
      </c>
      <c r="BG223" s="254">
        <f>IF(O223="zákl. přenesená",K223,0)</f>
        <v>0</v>
      </c>
      <c r="BH223" s="254">
        <f>IF(O223="sníž. přenesená",K223,0)</f>
        <v>0</v>
      </c>
      <c r="BI223" s="254">
        <f>IF(O223="nulová",K223,0)</f>
        <v>0</v>
      </c>
      <c r="BJ223" s="16" t="s">
        <v>89</v>
      </c>
      <c r="BK223" s="254">
        <f>ROUND(P223*H223,2)</f>
        <v>0</v>
      </c>
      <c r="BL223" s="16" t="s">
        <v>152</v>
      </c>
      <c r="BM223" s="253" t="s">
        <v>791</v>
      </c>
    </row>
    <row r="224" s="13" customFormat="1">
      <c r="A224" s="13"/>
      <c r="B224" s="255"/>
      <c r="C224" s="256"/>
      <c r="D224" s="257" t="s">
        <v>154</v>
      </c>
      <c r="E224" s="258" t="s">
        <v>676</v>
      </c>
      <c r="F224" s="259" t="s">
        <v>792</v>
      </c>
      <c r="G224" s="256"/>
      <c r="H224" s="260">
        <v>6.5</v>
      </c>
      <c r="I224" s="261"/>
      <c r="J224" s="261"/>
      <c r="K224" s="256"/>
      <c r="L224" s="256"/>
      <c r="M224" s="262"/>
      <c r="N224" s="263"/>
      <c r="O224" s="264"/>
      <c r="P224" s="264"/>
      <c r="Q224" s="264"/>
      <c r="R224" s="264"/>
      <c r="S224" s="264"/>
      <c r="T224" s="264"/>
      <c r="U224" s="264"/>
      <c r="V224" s="264"/>
      <c r="W224" s="264"/>
      <c r="X224" s="265"/>
      <c r="Y224" s="13"/>
      <c r="Z224" s="13"/>
      <c r="AA224" s="13"/>
      <c r="AB224" s="13"/>
      <c r="AC224" s="13"/>
      <c r="AD224" s="13"/>
      <c r="AE224" s="13"/>
      <c r="AT224" s="266" t="s">
        <v>154</v>
      </c>
      <c r="AU224" s="266" t="s">
        <v>91</v>
      </c>
      <c r="AV224" s="13" t="s">
        <v>91</v>
      </c>
      <c r="AW224" s="13" t="s">
        <v>5</v>
      </c>
      <c r="AX224" s="13" t="s">
        <v>81</v>
      </c>
      <c r="AY224" s="266" t="s">
        <v>144</v>
      </c>
    </row>
    <row r="225" s="13" customFormat="1">
      <c r="A225" s="13"/>
      <c r="B225" s="255"/>
      <c r="C225" s="256"/>
      <c r="D225" s="257" t="s">
        <v>154</v>
      </c>
      <c r="E225" s="258" t="s">
        <v>1</v>
      </c>
      <c r="F225" s="259" t="s">
        <v>793</v>
      </c>
      <c r="G225" s="256"/>
      <c r="H225" s="260">
        <v>2</v>
      </c>
      <c r="I225" s="261"/>
      <c r="J225" s="261"/>
      <c r="K225" s="256"/>
      <c r="L225" s="256"/>
      <c r="M225" s="262"/>
      <c r="N225" s="263"/>
      <c r="O225" s="264"/>
      <c r="P225" s="264"/>
      <c r="Q225" s="264"/>
      <c r="R225" s="264"/>
      <c r="S225" s="264"/>
      <c r="T225" s="264"/>
      <c r="U225" s="264"/>
      <c r="V225" s="264"/>
      <c r="W225" s="264"/>
      <c r="X225" s="265"/>
      <c r="Y225" s="13"/>
      <c r="Z225" s="13"/>
      <c r="AA225" s="13"/>
      <c r="AB225" s="13"/>
      <c r="AC225" s="13"/>
      <c r="AD225" s="13"/>
      <c r="AE225" s="13"/>
      <c r="AT225" s="266" t="s">
        <v>154</v>
      </c>
      <c r="AU225" s="266" t="s">
        <v>91</v>
      </c>
      <c r="AV225" s="13" t="s">
        <v>91</v>
      </c>
      <c r="AW225" s="13" t="s">
        <v>5</v>
      </c>
      <c r="AX225" s="13" t="s">
        <v>89</v>
      </c>
      <c r="AY225" s="266" t="s">
        <v>144</v>
      </c>
    </row>
    <row r="226" s="2" customFormat="1" ht="21.75" customHeight="1">
      <c r="A226" s="37"/>
      <c r="B226" s="38"/>
      <c r="C226" s="241" t="s">
        <v>464</v>
      </c>
      <c r="D226" s="241" t="s">
        <v>147</v>
      </c>
      <c r="E226" s="242" t="s">
        <v>794</v>
      </c>
      <c r="F226" s="243" t="s">
        <v>795</v>
      </c>
      <c r="G226" s="244" t="s">
        <v>297</v>
      </c>
      <c r="H226" s="245">
        <v>5.5999999999999996</v>
      </c>
      <c r="I226" s="246"/>
      <c r="J226" s="246"/>
      <c r="K226" s="247">
        <f>ROUND(P226*H226,2)</f>
        <v>0</v>
      </c>
      <c r="L226" s="243" t="s">
        <v>151</v>
      </c>
      <c r="M226" s="43"/>
      <c r="N226" s="248" t="s">
        <v>1</v>
      </c>
      <c r="O226" s="249" t="s">
        <v>44</v>
      </c>
      <c r="P226" s="250">
        <f>I226+J226</f>
        <v>0</v>
      </c>
      <c r="Q226" s="250">
        <f>ROUND(I226*H226,2)</f>
        <v>0</v>
      </c>
      <c r="R226" s="250">
        <f>ROUND(J226*H226,2)</f>
        <v>0</v>
      </c>
      <c r="S226" s="90"/>
      <c r="T226" s="251">
        <f>S226*H226</f>
        <v>0</v>
      </c>
      <c r="U226" s="251">
        <v>0.0027599999999999999</v>
      </c>
      <c r="V226" s="251">
        <f>U226*H226</f>
        <v>0.015455999999999998</v>
      </c>
      <c r="W226" s="251">
        <v>0</v>
      </c>
      <c r="X226" s="252">
        <f>W226*H226</f>
        <v>0</v>
      </c>
      <c r="Y226" s="37"/>
      <c r="Z226" s="37"/>
      <c r="AA226" s="37"/>
      <c r="AB226" s="37"/>
      <c r="AC226" s="37"/>
      <c r="AD226" s="37"/>
      <c r="AE226" s="37"/>
      <c r="AR226" s="253" t="s">
        <v>152</v>
      </c>
      <c r="AT226" s="253" t="s">
        <v>147</v>
      </c>
      <c r="AU226" s="253" t="s">
        <v>91</v>
      </c>
      <c r="AY226" s="16" t="s">
        <v>144</v>
      </c>
      <c r="BE226" s="254">
        <f>IF(O226="základní",K226,0)</f>
        <v>0</v>
      </c>
      <c r="BF226" s="254">
        <f>IF(O226="snížená",K226,0)</f>
        <v>0</v>
      </c>
      <c r="BG226" s="254">
        <f>IF(O226="zákl. přenesená",K226,0)</f>
        <v>0</v>
      </c>
      <c r="BH226" s="254">
        <f>IF(O226="sníž. přenesená",K226,0)</f>
        <v>0</v>
      </c>
      <c r="BI226" s="254">
        <f>IF(O226="nulová",K226,0)</f>
        <v>0</v>
      </c>
      <c r="BJ226" s="16" t="s">
        <v>89</v>
      </c>
      <c r="BK226" s="254">
        <f>ROUND(P226*H226,2)</f>
        <v>0</v>
      </c>
      <c r="BL226" s="16" t="s">
        <v>152</v>
      </c>
      <c r="BM226" s="253" t="s">
        <v>796</v>
      </c>
    </row>
    <row r="227" s="13" customFormat="1">
      <c r="A227" s="13"/>
      <c r="B227" s="255"/>
      <c r="C227" s="256"/>
      <c r="D227" s="257" t="s">
        <v>154</v>
      </c>
      <c r="E227" s="258" t="s">
        <v>678</v>
      </c>
      <c r="F227" s="259" t="s">
        <v>797</v>
      </c>
      <c r="G227" s="256"/>
      <c r="H227" s="260">
        <v>5.5999999999999996</v>
      </c>
      <c r="I227" s="261"/>
      <c r="J227" s="261"/>
      <c r="K227" s="256"/>
      <c r="L227" s="256"/>
      <c r="M227" s="262"/>
      <c r="N227" s="263"/>
      <c r="O227" s="264"/>
      <c r="P227" s="264"/>
      <c r="Q227" s="264"/>
      <c r="R227" s="264"/>
      <c r="S227" s="264"/>
      <c r="T227" s="264"/>
      <c r="U227" s="264"/>
      <c r="V227" s="264"/>
      <c r="W227" s="264"/>
      <c r="X227" s="265"/>
      <c r="Y227" s="13"/>
      <c r="Z227" s="13"/>
      <c r="AA227" s="13"/>
      <c r="AB227" s="13"/>
      <c r="AC227" s="13"/>
      <c r="AD227" s="13"/>
      <c r="AE227" s="13"/>
      <c r="AT227" s="266" t="s">
        <v>154</v>
      </c>
      <c r="AU227" s="266" t="s">
        <v>91</v>
      </c>
      <c r="AV227" s="13" t="s">
        <v>91</v>
      </c>
      <c r="AW227" s="13" t="s">
        <v>5</v>
      </c>
      <c r="AX227" s="13" t="s">
        <v>89</v>
      </c>
      <c r="AY227" s="266" t="s">
        <v>144</v>
      </c>
    </row>
    <row r="228" s="2" customFormat="1" ht="21.75" customHeight="1">
      <c r="A228" s="37"/>
      <c r="B228" s="38"/>
      <c r="C228" s="241" t="s">
        <v>469</v>
      </c>
      <c r="D228" s="241" t="s">
        <v>147</v>
      </c>
      <c r="E228" s="242" t="s">
        <v>798</v>
      </c>
      <c r="F228" s="243" t="s">
        <v>799</v>
      </c>
      <c r="G228" s="244" t="s">
        <v>150</v>
      </c>
      <c r="H228" s="245">
        <v>8</v>
      </c>
      <c r="I228" s="246"/>
      <c r="J228" s="246"/>
      <c r="K228" s="247">
        <f>ROUND(P228*H228,2)</f>
        <v>0</v>
      </c>
      <c r="L228" s="243" t="s">
        <v>151</v>
      </c>
      <c r="M228" s="43"/>
      <c r="N228" s="248" t="s">
        <v>1</v>
      </c>
      <c r="O228" s="249" t="s">
        <v>44</v>
      </c>
      <c r="P228" s="250">
        <f>I228+J228</f>
        <v>0</v>
      </c>
      <c r="Q228" s="250">
        <f>ROUND(I228*H228,2)</f>
        <v>0</v>
      </c>
      <c r="R228" s="250">
        <f>ROUND(J228*H228,2)</f>
        <v>0</v>
      </c>
      <c r="S228" s="90"/>
      <c r="T228" s="251">
        <f>S228*H228</f>
        <v>0</v>
      </c>
      <c r="U228" s="251">
        <v>0</v>
      </c>
      <c r="V228" s="251">
        <f>U228*H228</f>
        <v>0</v>
      </c>
      <c r="W228" s="251">
        <v>0</v>
      </c>
      <c r="X228" s="252">
        <f>W228*H228</f>
        <v>0</v>
      </c>
      <c r="Y228" s="37"/>
      <c r="Z228" s="37"/>
      <c r="AA228" s="37"/>
      <c r="AB228" s="37"/>
      <c r="AC228" s="37"/>
      <c r="AD228" s="37"/>
      <c r="AE228" s="37"/>
      <c r="AR228" s="253" t="s">
        <v>152</v>
      </c>
      <c r="AT228" s="253" t="s">
        <v>147</v>
      </c>
      <c r="AU228" s="253" t="s">
        <v>91</v>
      </c>
      <c r="AY228" s="16" t="s">
        <v>144</v>
      </c>
      <c r="BE228" s="254">
        <f>IF(O228="základní",K228,0)</f>
        <v>0</v>
      </c>
      <c r="BF228" s="254">
        <f>IF(O228="snížená",K228,0)</f>
        <v>0</v>
      </c>
      <c r="BG228" s="254">
        <f>IF(O228="zákl. přenesená",K228,0)</f>
        <v>0</v>
      </c>
      <c r="BH228" s="254">
        <f>IF(O228="sníž. přenesená",K228,0)</f>
        <v>0</v>
      </c>
      <c r="BI228" s="254">
        <f>IF(O228="nulová",K228,0)</f>
        <v>0</v>
      </c>
      <c r="BJ228" s="16" t="s">
        <v>89</v>
      </c>
      <c r="BK228" s="254">
        <f>ROUND(P228*H228,2)</f>
        <v>0</v>
      </c>
      <c r="BL228" s="16" t="s">
        <v>152</v>
      </c>
      <c r="BM228" s="253" t="s">
        <v>800</v>
      </c>
    </row>
    <row r="229" s="2" customFormat="1" ht="21.75" customHeight="1">
      <c r="A229" s="37"/>
      <c r="B229" s="38"/>
      <c r="C229" s="282" t="s">
        <v>473</v>
      </c>
      <c r="D229" s="282" t="s">
        <v>352</v>
      </c>
      <c r="E229" s="283" t="s">
        <v>801</v>
      </c>
      <c r="F229" s="284" t="s">
        <v>802</v>
      </c>
      <c r="G229" s="285" t="s">
        <v>150</v>
      </c>
      <c r="H229" s="286">
        <v>2</v>
      </c>
      <c r="I229" s="287"/>
      <c r="J229" s="288"/>
      <c r="K229" s="289">
        <f>ROUND(P229*H229,2)</f>
        <v>0</v>
      </c>
      <c r="L229" s="284" t="s">
        <v>151</v>
      </c>
      <c r="M229" s="290"/>
      <c r="N229" s="291" t="s">
        <v>1</v>
      </c>
      <c r="O229" s="249" t="s">
        <v>44</v>
      </c>
      <c r="P229" s="250">
        <f>I229+J229</f>
        <v>0</v>
      </c>
      <c r="Q229" s="250">
        <f>ROUND(I229*H229,2)</f>
        <v>0</v>
      </c>
      <c r="R229" s="250">
        <f>ROUND(J229*H229,2)</f>
        <v>0</v>
      </c>
      <c r="S229" s="90"/>
      <c r="T229" s="251">
        <f>S229*H229</f>
        <v>0</v>
      </c>
      <c r="U229" s="251">
        <v>0.00044999999999999999</v>
      </c>
      <c r="V229" s="251">
        <f>U229*H229</f>
        <v>0.00089999999999999998</v>
      </c>
      <c r="W229" s="251">
        <v>0</v>
      </c>
      <c r="X229" s="252">
        <f>W229*H229</f>
        <v>0</v>
      </c>
      <c r="Y229" s="37"/>
      <c r="Z229" s="37"/>
      <c r="AA229" s="37"/>
      <c r="AB229" s="37"/>
      <c r="AC229" s="37"/>
      <c r="AD229" s="37"/>
      <c r="AE229" s="37"/>
      <c r="AR229" s="253" t="s">
        <v>231</v>
      </c>
      <c r="AT229" s="253" t="s">
        <v>352</v>
      </c>
      <c r="AU229" s="253" t="s">
        <v>91</v>
      </c>
      <c r="AY229" s="16" t="s">
        <v>144</v>
      </c>
      <c r="BE229" s="254">
        <f>IF(O229="základní",K229,0)</f>
        <v>0</v>
      </c>
      <c r="BF229" s="254">
        <f>IF(O229="snížená",K229,0)</f>
        <v>0</v>
      </c>
      <c r="BG229" s="254">
        <f>IF(O229="zákl. přenesená",K229,0)</f>
        <v>0</v>
      </c>
      <c r="BH229" s="254">
        <f>IF(O229="sníž. přenesená",K229,0)</f>
        <v>0</v>
      </c>
      <c r="BI229" s="254">
        <f>IF(O229="nulová",K229,0)</f>
        <v>0</v>
      </c>
      <c r="BJ229" s="16" t="s">
        <v>89</v>
      </c>
      <c r="BK229" s="254">
        <f>ROUND(P229*H229,2)</f>
        <v>0</v>
      </c>
      <c r="BL229" s="16" t="s">
        <v>152</v>
      </c>
      <c r="BM229" s="253" t="s">
        <v>803</v>
      </c>
    </row>
    <row r="230" s="2" customFormat="1" ht="21.75" customHeight="1">
      <c r="A230" s="37"/>
      <c r="B230" s="38"/>
      <c r="C230" s="282" t="s">
        <v>477</v>
      </c>
      <c r="D230" s="282" t="s">
        <v>352</v>
      </c>
      <c r="E230" s="283" t="s">
        <v>804</v>
      </c>
      <c r="F230" s="284" t="s">
        <v>805</v>
      </c>
      <c r="G230" s="285" t="s">
        <v>150</v>
      </c>
      <c r="H230" s="286">
        <v>1</v>
      </c>
      <c r="I230" s="287"/>
      <c r="J230" s="288"/>
      <c r="K230" s="289">
        <f>ROUND(P230*H230,2)</f>
        <v>0</v>
      </c>
      <c r="L230" s="284" t="s">
        <v>151</v>
      </c>
      <c r="M230" s="290"/>
      <c r="N230" s="291" t="s">
        <v>1</v>
      </c>
      <c r="O230" s="249" t="s">
        <v>44</v>
      </c>
      <c r="P230" s="250">
        <f>I230+J230</f>
        <v>0</v>
      </c>
      <c r="Q230" s="250">
        <f>ROUND(I230*H230,2)</f>
        <v>0</v>
      </c>
      <c r="R230" s="250">
        <f>ROUND(J230*H230,2)</f>
        <v>0</v>
      </c>
      <c r="S230" s="90"/>
      <c r="T230" s="251">
        <f>S230*H230</f>
        <v>0</v>
      </c>
      <c r="U230" s="251">
        <v>0.00035</v>
      </c>
      <c r="V230" s="251">
        <f>U230*H230</f>
        <v>0.00035</v>
      </c>
      <c r="W230" s="251">
        <v>0</v>
      </c>
      <c r="X230" s="252">
        <f>W230*H230</f>
        <v>0</v>
      </c>
      <c r="Y230" s="37"/>
      <c r="Z230" s="37"/>
      <c r="AA230" s="37"/>
      <c r="AB230" s="37"/>
      <c r="AC230" s="37"/>
      <c r="AD230" s="37"/>
      <c r="AE230" s="37"/>
      <c r="AR230" s="253" t="s">
        <v>231</v>
      </c>
      <c r="AT230" s="253" t="s">
        <v>352</v>
      </c>
      <c r="AU230" s="253" t="s">
        <v>91</v>
      </c>
      <c r="AY230" s="16" t="s">
        <v>144</v>
      </c>
      <c r="BE230" s="254">
        <f>IF(O230="základní",K230,0)</f>
        <v>0</v>
      </c>
      <c r="BF230" s="254">
        <f>IF(O230="snížená",K230,0)</f>
        <v>0</v>
      </c>
      <c r="BG230" s="254">
        <f>IF(O230="zákl. přenesená",K230,0)</f>
        <v>0</v>
      </c>
      <c r="BH230" s="254">
        <f>IF(O230="sníž. přenesená",K230,0)</f>
        <v>0</v>
      </c>
      <c r="BI230" s="254">
        <f>IF(O230="nulová",K230,0)</f>
        <v>0</v>
      </c>
      <c r="BJ230" s="16" t="s">
        <v>89</v>
      </c>
      <c r="BK230" s="254">
        <f>ROUND(P230*H230,2)</f>
        <v>0</v>
      </c>
      <c r="BL230" s="16" t="s">
        <v>152</v>
      </c>
      <c r="BM230" s="253" t="s">
        <v>806</v>
      </c>
    </row>
    <row r="231" s="2" customFormat="1" ht="21.75" customHeight="1">
      <c r="A231" s="37"/>
      <c r="B231" s="38"/>
      <c r="C231" s="282" t="s">
        <v>483</v>
      </c>
      <c r="D231" s="282" t="s">
        <v>352</v>
      </c>
      <c r="E231" s="283" t="s">
        <v>807</v>
      </c>
      <c r="F231" s="284" t="s">
        <v>808</v>
      </c>
      <c r="G231" s="285" t="s">
        <v>150</v>
      </c>
      <c r="H231" s="286">
        <v>1</v>
      </c>
      <c r="I231" s="287"/>
      <c r="J231" s="288"/>
      <c r="K231" s="289">
        <f>ROUND(P231*H231,2)</f>
        <v>0</v>
      </c>
      <c r="L231" s="284" t="s">
        <v>151</v>
      </c>
      <c r="M231" s="290"/>
      <c r="N231" s="291" t="s">
        <v>1</v>
      </c>
      <c r="O231" s="249" t="s">
        <v>44</v>
      </c>
      <c r="P231" s="250">
        <f>I231+J231</f>
        <v>0</v>
      </c>
      <c r="Q231" s="250">
        <f>ROUND(I231*H231,2)</f>
        <v>0</v>
      </c>
      <c r="R231" s="250">
        <f>ROUND(J231*H231,2)</f>
        <v>0</v>
      </c>
      <c r="S231" s="90"/>
      <c r="T231" s="251">
        <f>S231*H231</f>
        <v>0</v>
      </c>
      <c r="U231" s="251">
        <v>0.00034000000000000002</v>
      </c>
      <c r="V231" s="251">
        <f>U231*H231</f>
        <v>0.00034000000000000002</v>
      </c>
      <c r="W231" s="251">
        <v>0</v>
      </c>
      <c r="X231" s="252">
        <f>W231*H231</f>
        <v>0</v>
      </c>
      <c r="Y231" s="37"/>
      <c r="Z231" s="37"/>
      <c r="AA231" s="37"/>
      <c r="AB231" s="37"/>
      <c r="AC231" s="37"/>
      <c r="AD231" s="37"/>
      <c r="AE231" s="37"/>
      <c r="AR231" s="253" t="s">
        <v>231</v>
      </c>
      <c r="AT231" s="253" t="s">
        <v>352</v>
      </c>
      <c r="AU231" s="253" t="s">
        <v>91</v>
      </c>
      <c r="AY231" s="16" t="s">
        <v>144</v>
      </c>
      <c r="BE231" s="254">
        <f>IF(O231="základní",K231,0)</f>
        <v>0</v>
      </c>
      <c r="BF231" s="254">
        <f>IF(O231="snížená",K231,0)</f>
        <v>0</v>
      </c>
      <c r="BG231" s="254">
        <f>IF(O231="zákl. přenesená",K231,0)</f>
        <v>0</v>
      </c>
      <c r="BH231" s="254">
        <f>IF(O231="sníž. přenesená",K231,0)</f>
        <v>0</v>
      </c>
      <c r="BI231" s="254">
        <f>IF(O231="nulová",K231,0)</f>
        <v>0</v>
      </c>
      <c r="BJ231" s="16" t="s">
        <v>89</v>
      </c>
      <c r="BK231" s="254">
        <f>ROUND(P231*H231,2)</f>
        <v>0</v>
      </c>
      <c r="BL231" s="16" t="s">
        <v>152</v>
      </c>
      <c r="BM231" s="253" t="s">
        <v>809</v>
      </c>
    </row>
    <row r="232" s="2" customFormat="1" ht="21.75" customHeight="1">
      <c r="A232" s="37"/>
      <c r="B232" s="38"/>
      <c r="C232" s="282" t="s">
        <v>491</v>
      </c>
      <c r="D232" s="282" t="s">
        <v>352</v>
      </c>
      <c r="E232" s="283" t="s">
        <v>810</v>
      </c>
      <c r="F232" s="284" t="s">
        <v>811</v>
      </c>
      <c r="G232" s="285" t="s">
        <v>150</v>
      </c>
      <c r="H232" s="286">
        <v>2</v>
      </c>
      <c r="I232" s="287"/>
      <c r="J232" s="288"/>
      <c r="K232" s="289">
        <f>ROUND(P232*H232,2)</f>
        <v>0</v>
      </c>
      <c r="L232" s="284" t="s">
        <v>151</v>
      </c>
      <c r="M232" s="290"/>
      <c r="N232" s="291" t="s">
        <v>1</v>
      </c>
      <c r="O232" s="249" t="s">
        <v>44</v>
      </c>
      <c r="P232" s="250">
        <f>I232+J232</f>
        <v>0</v>
      </c>
      <c r="Q232" s="250">
        <f>ROUND(I232*H232,2)</f>
        <v>0</v>
      </c>
      <c r="R232" s="250">
        <f>ROUND(J232*H232,2)</f>
        <v>0</v>
      </c>
      <c r="S232" s="90"/>
      <c r="T232" s="251">
        <f>S232*H232</f>
        <v>0</v>
      </c>
      <c r="U232" s="251">
        <v>0.00029</v>
      </c>
      <c r="V232" s="251">
        <f>U232*H232</f>
        <v>0.00058</v>
      </c>
      <c r="W232" s="251">
        <v>0</v>
      </c>
      <c r="X232" s="252">
        <f>W232*H232</f>
        <v>0</v>
      </c>
      <c r="Y232" s="37"/>
      <c r="Z232" s="37"/>
      <c r="AA232" s="37"/>
      <c r="AB232" s="37"/>
      <c r="AC232" s="37"/>
      <c r="AD232" s="37"/>
      <c r="AE232" s="37"/>
      <c r="AR232" s="253" t="s">
        <v>231</v>
      </c>
      <c r="AT232" s="253" t="s">
        <v>352</v>
      </c>
      <c r="AU232" s="253" t="s">
        <v>91</v>
      </c>
      <c r="AY232" s="16" t="s">
        <v>144</v>
      </c>
      <c r="BE232" s="254">
        <f>IF(O232="základní",K232,0)</f>
        <v>0</v>
      </c>
      <c r="BF232" s="254">
        <f>IF(O232="snížená",K232,0)</f>
        <v>0</v>
      </c>
      <c r="BG232" s="254">
        <f>IF(O232="zákl. přenesená",K232,0)</f>
        <v>0</v>
      </c>
      <c r="BH232" s="254">
        <f>IF(O232="sníž. přenesená",K232,0)</f>
        <v>0</v>
      </c>
      <c r="BI232" s="254">
        <f>IF(O232="nulová",K232,0)</f>
        <v>0</v>
      </c>
      <c r="BJ232" s="16" t="s">
        <v>89</v>
      </c>
      <c r="BK232" s="254">
        <f>ROUND(P232*H232,2)</f>
        <v>0</v>
      </c>
      <c r="BL232" s="16" t="s">
        <v>152</v>
      </c>
      <c r="BM232" s="253" t="s">
        <v>812</v>
      </c>
    </row>
    <row r="233" s="2" customFormat="1" ht="21.75" customHeight="1">
      <c r="A233" s="37"/>
      <c r="B233" s="38"/>
      <c r="C233" s="282" t="s">
        <v>496</v>
      </c>
      <c r="D233" s="282" t="s">
        <v>352</v>
      </c>
      <c r="E233" s="283" t="s">
        <v>813</v>
      </c>
      <c r="F233" s="284" t="s">
        <v>814</v>
      </c>
      <c r="G233" s="285" t="s">
        <v>150</v>
      </c>
      <c r="H233" s="286">
        <v>2</v>
      </c>
      <c r="I233" s="287"/>
      <c r="J233" s="288"/>
      <c r="K233" s="289">
        <f>ROUND(P233*H233,2)</f>
        <v>0</v>
      </c>
      <c r="L233" s="284" t="s">
        <v>151</v>
      </c>
      <c r="M233" s="290"/>
      <c r="N233" s="291" t="s">
        <v>1</v>
      </c>
      <c r="O233" s="249" t="s">
        <v>44</v>
      </c>
      <c r="P233" s="250">
        <f>I233+J233</f>
        <v>0</v>
      </c>
      <c r="Q233" s="250">
        <f>ROUND(I233*H233,2)</f>
        <v>0</v>
      </c>
      <c r="R233" s="250">
        <f>ROUND(J233*H233,2)</f>
        <v>0</v>
      </c>
      <c r="S233" s="90"/>
      <c r="T233" s="251">
        <f>S233*H233</f>
        <v>0</v>
      </c>
      <c r="U233" s="251">
        <v>0.0015</v>
      </c>
      <c r="V233" s="251">
        <f>U233*H233</f>
        <v>0.0030000000000000001</v>
      </c>
      <c r="W233" s="251">
        <v>0</v>
      </c>
      <c r="X233" s="252">
        <f>W233*H233</f>
        <v>0</v>
      </c>
      <c r="Y233" s="37"/>
      <c r="Z233" s="37"/>
      <c r="AA233" s="37"/>
      <c r="AB233" s="37"/>
      <c r="AC233" s="37"/>
      <c r="AD233" s="37"/>
      <c r="AE233" s="37"/>
      <c r="AR233" s="253" t="s">
        <v>231</v>
      </c>
      <c r="AT233" s="253" t="s">
        <v>352</v>
      </c>
      <c r="AU233" s="253" t="s">
        <v>91</v>
      </c>
      <c r="AY233" s="16" t="s">
        <v>144</v>
      </c>
      <c r="BE233" s="254">
        <f>IF(O233="základní",K233,0)</f>
        <v>0</v>
      </c>
      <c r="BF233" s="254">
        <f>IF(O233="snížená",K233,0)</f>
        <v>0</v>
      </c>
      <c r="BG233" s="254">
        <f>IF(O233="zákl. přenesená",K233,0)</f>
        <v>0</v>
      </c>
      <c r="BH233" s="254">
        <f>IF(O233="sníž. přenesená",K233,0)</f>
        <v>0</v>
      </c>
      <c r="BI233" s="254">
        <f>IF(O233="nulová",K233,0)</f>
        <v>0</v>
      </c>
      <c r="BJ233" s="16" t="s">
        <v>89</v>
      </c>
      <c r="BK233" s="254">
        <f>ROUND(P233*H233,2)</f>
        <v>0</v>
      </c>
      <c r="BL233" s="16" t="s">
        <v>152</v>
      </c>
      <c r="BM233" s="253" t="s">
        <v>815</v>
      </c>
    </row>
    <row r="234" s="2" customFormat="1" ht="21.75" customHeight="1">
      <c r="A234" s="37"/>
      <c r="B234" s="38"/>
      <c r="C234" s="241" t="s">
        <v>500</v>
      </c>
      <c r="D234" s="241" t="s">
        <v>147</v>
      </c>
      <c r="E234" s="242" t="s">
        <v>816</v>
      </c>
      <c r="F234" s="243" t="s">
        <v>817</v>
      </c>
      <c r="G234" s="244" t="s">
        <v>150</v>
      </c>
      <c r="H234" s="245">
        <v>7</v>
      </c>
      <c r="I234" s="246"/>
      <c r="J234" s="246"/>
      <c r="K234" s="247">
        <f>ROUND(P234*H234,2)</f>
        <v>0</v>
      </c>
      <c r="L234" s="243" t="s">
        <v>151</v>
      </c>
      <c r="M234" s="43"/>
      <c r="N234" s="248" t="s">
        <v>1</v>
      </c>
      <c r="O234" s="249" t="s">
        <v>44</v>
      </c>
      <c r="P234" s="250">
        <f>I234+J234</f>
        <v>0</v>
      </c>
      <c r="Q234" s="250">
        <f>ROUND(I234*H234,2)</f>
        <v>0</v>
      </c>
      <c r="R234" s="250">
        <f>ROUND(J234*H234,2)</f>
        <v>0</v>
      </c>
      <c r="S234" s="90"/>
      <c r="T234" s="251">
        <f>S234*H234</f>
        <v>0</v>
      </c>
      <c r="U234" s="251">
        <v>0</v>
      </c>
      <c r="V234" s="251">
        <f>U234*H234</f>
        <v>0</v>
      </c>
      <c r="W234" s="251">
        <v>0</v>
      </c>
      <c r="X234" s="252">
        <f>W234*H234</f>
        <v>0</v>
      </c>
      <c r="Y234" s="37"/>
      <c r="Z234" s="37"/>
      <c r="AA234" s="37"/>
      <c r="AB234" s="37"/>
      <c r="AC234" s="37"/>
      <c r="AD234" s="37"/>
      <c r="AE234" s="37"/>
      <c r="AR234" s="253" t="s">
        <v>152</v>
      </c>
      <c r="AT234" s="253" t="s">
        <v>147</v>
      </c>
      <c r="AU234" s="253" t="s">
        <v>91</v>
      </c>
      <c r="AY234" s="16" t="s">
        <v>144</v>
      </c>
      <c r="BE234" s="254">
        <f>IF(O234="základní",K234,0)</f>
        <v>0</v>
      </c>
      <c r="BF234" s="254">
        <f>IF(O234="snížená",K234,0)</f>
        <v>0</v>
      </c>
      <c r="BG234" s="254">
        <f>IF(O234="zákl. přenesená",K234,0)</f>
        <v>0</v>
      </c>
      <c r="BH234" s="254">
        <f>IF(O234="sníž. přenesená",K234,0)</f>
        <v>0</v>
      </c>
      <c r="BI234" s="254">
        <f>IF(O234="nulová",K234,0)</f>
        <v>0</v>
      </c>
      <c r="BJ234" s="16" t="s">
        <v>89</v>
      </c>
      <c r="BK234" s="254">
        <f>ROUND(P234*H234,2)</f>
        <v>0</v>
      </c>
      <c r="BL234" s="16" t="s">
        <v>152</v>
      </c>
      <c r="BM234" s="253" t="s">
        <v>818</v>
      </c>
    </row>
    <row r="235" s="2" customFormat="1" ht="21.75" customHeight="1">
      <c r="A235" s="37"/>
      <c r="B235" s="38"/>
      <c r="C235" s="282" t="s">
        <v>505</v>
      </c>
      <c r="D235" s="282" t="s">
        <v>352</v>
      </c>
      <c r="E235" s="283" t="s">
        <v>819</v>
      </c>
      <c r="F235" s="284" t="s">
        <v>820</v>
      </c>
      <c r="G235" s="285" t="s">
        <v>150</v>
      </c>
      <c r="H235" s="286">
        <v>4</v>
      </c>
      <c r="I235" s="287"/>
      <c r="J235" s="288"/>
      <c r="K235" s="289">
        <f>ROUND(P235*H235,2)</f>
        <v>0</v>
      </c>
      <c r="L235" s="284" t="s">
        <v>151</v>
      </c>
      <c r="M235" s="290"/>
      <c r="N235" s="291" t="s">
        <v>1</v>
      </c>
      <c r="O235" s="249" t="s">
        <v>44</v>
      </c>
      <c r="P235" s="250">
        <f>I235+J235</f>
        <v>0</v>
      </c>
      <c r="Q235" s="250">
        <f>ROUND(I235*H235,2)</f>
        <v>0</v>
      </c>
      <c r="R235" s="250">
        <f>ROUND(J235*H235,2)</f>
        <v>0</v>
      </c>
      <c r="S235" s="90"/>
      <c r="T235" s="251">
        <f>S235*H235</f>
        <v>0</v>
      </c>
      <c r="U235" s="251">
        <v>0.00054000000000000001</v>
      </c>
      <c r="V235" s="251">
        <f>U235*H235</f>
        <v>0.00216</v>
      </c>
      <c r="W235" s="251">
        <v>0</v>
      </c>
      <c r="X235" s="252">
        <f>W235*H235</f>
        <v>0</v>
      </c>
      <c r="Y235" s="37"/>
      <c r="Z235" s="37"/>
      <c r="AA235" s="37"/>
      <c r="AB235" s="37"/>
      <c r="AC235" s="37"/>
      <c r="AD235" s="37"/>
      <c r="AE235" s="37"/>
      <c r="AR235" s="253" t="s">
        <v>231</v>
      </c>
      <c r="AT235" s="253" t="s">
        <v>352</v>
      </c>
      <c r="AU235" s="253" t="s">
        <v>91</v>
      </c>
      <c r="AY235" s="16" t="s">
        <v>144</v>
      </c>
      <c r="BE235" s="254">
        <f>IF(O235="základní",K235,0)</f>
        <v>0</v>
      </c>
      <c r="BF235" s="254">
        <f>IF(O235="snížená",K235,0)</f>
        <v>0</v>
      </c>
      <c r="BG235" s="254">
        <f>IF(O235="zákl. přenesená",K235,0)</f>
        <v>0</v>
      </c>
      <c r="BH235" s="254">
        <f>IF(O235="sníž. přenesená",K235,0)</f>
        <v>0</v>
      </c>
      <c r="BI235" s="254">
        <f>IF(O235="nulová",K235,0)</f>
        <v>0</v>
      </c>
      <c r="BJ235" s="16" t="s">
        <v>89</v>
      </c>
      <c r="BK235" s="254">
        <f>ROUND(P235*H235,2)</f>
        <v>0</v>
      </c>
      <c r="BL235" s="16" t="s">
        <v>152</v>
      </c>
      <c r="BM235" s="253" t="s">
        <v>821</v>
      </c>
    </row>
    <row r="236" s="2" customFormat="1" ht="21.75" customHeight="1">
      <c r="A236" s="37"/>
      <c r="B236" s="38"/>
      <c r="C236" s="282" t="s">
        <v>511</v>
      </c>
      <c r="D236" s="282" t="s">
        <v>352</v>
      </c>
      <c r="E236" s="283" t="s">
        <v>822</v>
      </c>
      <c r="F236" s="284" t="s">
        <v>823</v>
      </c>
      <c r="G236" s="285" t="s">
        <v>150</v>
      </c>
      <c r="H236" s="286">
        <v>2</v>
      </c>
      <c r="I236" s="287"/>
      <c r="J236" s="288"/>
      <c r="K236" s="289">
        <f>ROUND(P236*H236,2)</f>
        <v>0</v>
      </c>
      <c r="L236" s="284" t="s">
        <v>151</v>
      </c>
      <c r="M236" s="290"/>
      <c r="N236" s="291" t="s">
        <v>1</v>
      </c>
      <c r="O236" s="249" t="s">
        <v>44</v>
      </c>
      <c r="P236" s="250">
        <f>I236+J236</f>
        <v>0</v>
      </c>
      <c r="Q236" s="250">
        <f>ROUND(I236*H236,2)</f>
        <v>0</v>
      </c>
      <c r="R236" s="250">
        <f>ROUND(J236*H236,2)</f>
        <v>0</v>
      </c>
      <c r="S236" s="90"/>
      <c r="T236" s="251">
        <f>S236*H236</f>
        <v>0</v>
      </c>
      <c r="U236" s="251">
        <v>0.00064999999999999997</v>
      </c>
      <c r="V236" s="251">
        <f>U236*H236</f>
        <v>0.0012999999999999999</v>
      </c>
      <c r="W236" s="251">
        <v>0</v>
      </c>
      <c r="X236" s="252">
        <f>W236*H236</f>
        <v>0</v>
      </c>
      <c r="Y236" s="37"/>
      <c r="Z236" s="37"/>
      <c r="AA236" s="37"/>
      <c r="AB236" s="37"/>
      <c r="AC236" s="37"/>
      <c r="AD236" s="37"/>
      <c r="AE236" s="37"/>
      <c r="AR236" s="253" t="s">
        <v>231</v>
      </c>
      <c r="AT236" s="253" t="s">
        <v>352</v>
      </c>
      <c r="AU236" s="253" t="s">
        <v>91</v>
      </c>
      <c r="AY236" s="16" t="s">
        <v>144</v>
      </c>
      <c r="BE236" s="254">
        <f>IF(O236="základní",K236,0)</f>
        <v>0</v>
      </c>
      <c r="BF236" s="254">
        <f>IF(O236="snížená",K236,0)</f>
        <v>0</v>
      </c>
      <c r="BG236" s="254">
        <f>IF(O236="zákl. přenesená",K236,0)</f>
        <v>0</v>
      </c>
      <c r="BH236" s="254">
        <f>IF(O236="sníž. přenesená",K236,0)</f>
        <v>0</v>
      </c>
      <c r="BI236" s="254">
        <f>IF(O236="nulová",K236,0)</f>
        <v>0</v>
      </c>
      <c r="BJ236" s="16" t="s">
        <v>89</v>
      </c>
      <c r="BK236" s="254">
        <f>ROUND(P236*H236,2)</f>
        <v>0</v>
      </c>
      <c r="BL236" s="16" t="s">
        <v>152</v>
      </c>
      <c r="BM236" s="253" t="s">
        <v>824</v>
      </c>
    </row>
    <row r="237" s="2" customFormat="1" ht="21.75" customHeight="1">
      <c r="A237" s="37"/>
      <c r="B237" s="38"/>
      <c r="C237" s="282" t="s">
        <v>519</v>
      </c>
      <c r="D237" s="282" t="s">
        <v>352</v>
      </c>
      <c r="E237" s="283" t="s">
        <v>825</v>
      </c>
      <c r="F237" s="284" t="s">
        <v>826</v>
      </c>
      <c r="G237" s="285" t="s">
        <v>150</v>
      </c>
      <c r="H237" s="286">
        <v>1</v>
      </c>
      <c r="I237" s="287"/>
      <c r="J237" s="288"/>
      <c r="K237" s="289">
        <f>ROUND(P237*H237,2)</f>
        <v>0</v>
      </c>
      <c r="L237" s="284" t="s">
        <v>151</v>
      </c>
      <c r="M237" s="290"/>
      <c r="N237" s="291" t="s">
        <v>1</v>
      </c>
      <c r="O237" s="249" t="s">
        <v>44</v>
      </c>
      <c r="P237" s="250">
        <f>I237+J237</f>
        <v>0</v>
      </c>
      <c r="Q237" s="250">
        <f>ROUND(I237*H237,2)</f>
        <v>0</v>
      </c>
      <c r="R237" s="250">
        <f>ROUND(J237*H237,2)</f>
        <v>0</v>
      </c>
      <c r="S237" s="90"/>
      <c r="T237" s="251">
        <f>S237*H237</f>
        <v>0</v>
      </c>
      <c r="U237" s="251">
        <v>0.00040999999999999999</v>
      </c>
      <c r="V237" s="251">
        <f>U237*H237</f>
        <v>0.00040999999999999999</v>
      </c>
      <c r="W237" s="251">
        <v>0</v>
      </c>
      <c r="X237" s="252">
        <f>W237*H237</f>
        <v>0</v>
      </c>
      <c r="Y237" s="37"/>
      <c r="Z237" s="37"/>
      <c r="AA237" s="37"/>
      <c r="AB237" s="37"/>
      <c r="AC237" s="37"/>
      <c r="AD237" s="37"/>
      <c r="AE237" s="37"/>
      <c r="AR237" s="253" t="s">
        <v>231</v>
      </c>
      <c r="AT237" s="253" t="s">
        <v>352</v>
      </c>
      <c r="AU237" s="253" t="s">
        <v>91</v>
      </c>
      <c r="AY237" s="16" t="s">
        <v>144</v>
      </c>
      <c r="BE237" s="254">
        <f>IF(O237="základní",K237,0)</f>
        <v>0</v>
      </c>
      <c r="BF237" s="254">
        <f>IF(O237="snížená",K237,0)</f>
        <v>0</v>
      </c>
      <c r="BG237" s="254">
        <f>IF(O237="zákl. přenesená",K237,0)</f>
        <v>0</v>
      </c>
      <c r="BH237" s="254">
        <f>IF(O237="sníž. přenesená",K237,0)</f>
        <v>0</v>
      </c>
      <c r="BI237" s="254">
        <f>IF(O237="nulová",K237,0)</f>
        <v>0</v>
      </c>
      <c r="BJ237" s="16" t="s">
        <v>89</v>
      </c>
      <c r="BK237" s="254">
        <f>ROUND(P237*H237,2)</f>
        <v>0</v>
      </c>
      <c r="BL237" s="16" t="s">
        <v>152</v>
      </c>
      <c r="BM237" s="253" t="s">
        <v>827</v>
      </c>
    </row>
    <row r="238" s="2" customFormat="1" ht="21.75" customHeight="1">
      <c r="A238" s="37"/>
      <c r="B238" s="38"/>
      <c r="C238" s="241" t="s">
        <v>524</v>
      </c>
      <c r="D238" s="241" t="s">
        <v>147</v>
      </c>
      <c r="E238" s="242" t="s">
        <v>828</v>
      </c>
      <c r="F238" s="243" t="s">
        <v>829</v>
      </c>
      <c r="G238" s="244" t="s">
        <v>150</v>
      </c>
      <c r="H238" s="245">
        <v>1</v>
      </c>
      <c r="I238" s="246"/>
      <c r="J238" s="246"/>
      <c r="K238" s="247">
        <f>ROUND(P238*H238,2)</f>
        <v>0</v>
      </c>
      <c r="L238" s="243" t="s">
        <v>151</v>
      </c>
      <c r="M238" s="43"/>
      <c r="N238" s="248" t="s">
        <v>1</v>
      </c>
      <c r="O238" s="249" t="s">
        <v>44</v>
      </c>
      <c r="P238" s="250">
        <f>I238+J238</f>
        <v>0</v>
      </c>
      <c r="Q238" s="250">
        <f>ROUND(I238*H238,2)</f>
        <v>0</v>
      </c>
      <c r="R238" s="250">
        <f>ROUND(J238*H238,2)</f>
        <v>0</v>
      </c>
      <c r="S238" s="90"/>
      <c r="T238" s="251">
        <f>S238*H238</f>
        <v>0</v>
      </c>
      <c r="U238" s="251">
        <v>1.0000000000000001E-05</v>
      </c>
      <c r="V238" s="251">
        <f>U238*H238</f>
        <v>1.0000000000000001E-05</v>
      </c>
      <c r="W238" s="251">
        <v>0</v>
      </c>
      <c r="X238" s="252">
        <f>W238*H238</f>
        <v>0</v>
      </c>
      <c r="Y238" s="37"/>
      <c r="Z238" s="37"/>
      <c r="AA238" s="37"/>
      <c r="AB238" s="37"/>
      <c r="AC238" s="37"/>
      <c r="AD238" s="37"/>
      <c r="AE238" s="37"/>
      <c r="AR238" s="253" t="s">
        <v>152</v>
      </c>
      <c r="AT238" s="253" t="s">
        <v>147</v>
      </c>
      <c r="AU238" s="253" t="s">
        <v>91</v>
      </c>
      <c r="AY238" s="16" t="s">
        <v>144</v>
      </c>
      <c r="BE238" s="254">
        <f>IF(O238="základní",K238,0)</f>
        <v>0</v>
      </c>
      <c r="BF238" s="254">
        <f>IF(O238="snížená",K238,0)</f>
        <v>0</v>
      </c>
      <c r="BG238" s="254">
        <f>IF(O238="zákl. přenesená",K238,0)</f>
        <v>0</v>
      </c>
      <c r="BH238" s="254">
        <f>IF(O238="sníž. přenesená",K238,0)</f>
        <v>0</v>
      </c>
      <c r="BI238" s="254">
        <f>IF(O238="nulová",K238,0)</f>
        <v>0</v>
      </c>
      <c r="BJ238" s="16" t="s">
        <v>89</v>
      </c>
      <c r="BK238" s="254">
        <f>ROUND(P238*H238,2)</f>
        <v>0</v>
      </c>
      <c r="BL238" s="16" t="s">
        <v>152</v>
      </c>
      <c r="BM238" s="253" t="s">
        <v>830</v>
      </c>
    </row>
    <row r="239" s="2" customFormat="1" ht="21.75" customHeight="1">
      <c r="A239" s="37"/>
      <c r="B239" s="38"/>
      <c r="C239" s="282" t="s">
        <v>529</v>
      </c>
      <c r="D239" s="282" t="s">
        <v>352</v>
      </c>
      <c r="E239" s="283" t="s">
        <v>831</v>
      </c>
      <c r="F239" s="284" t="s">
        <v>832</v>
      </c>
      <c r="G239" s="285" t="s">
        <v>150</v>
      </c>
      <c r="H239" s="286">
        <v>1</v>
      </c>
      <c r="I239" s="287"/>
      <c r="J239" s="288"/>
      <c r="K239" s="289">
        <f>ROUND(P239*H239,2)</f>
        <v>0</v>
      </c>
      <c r="L239" s="284" t="s">
        <v>151</v>
      </c>
      <c r="M239" s="290"/>
      <c r="N239" s="291" t="s">
        <v>1</v>
      </c>
      <c r="O239" s="249" t="s">
        <v>44</v>
      </c>
      <c r="P239" s="250">
        <f>I239+J239</f>
        <v>0</v>
      </c>
      <c r="Q239" s="250">
        <f>ROUND(I239*H239,2)</f>
        <v>0</v>
      </c>
      <c r="R239" s="250">
        <f>ROUND(J239*H239,2)</f>
        <v>0</v>
      </c>
      <c r="S239" s="90"/>
      <c r="T239" s="251">
        <f>S239*H239</f>
        <v>0</v>
      </c>
      <c r="U239" s="251">
        <v>0.0014300000000000001</v>
      </c>
      <c r="V239" s="251">
        <f>U239*H239</f>
        <v>0.0014300000000000001</v>
      </c>
      <c r="W239" s="251">
        <v>0</v>
      </c>
      <c r="X239" s="252">
        <f>W239*H239</f>
        <v>0</v>
      </c>
      <c r="Y239" s="37"/>
      <c r="Z239" s="37"/>
      <c r="AA239" s="37"/>
      <c r="AB239" s="37"/>
      <c r="AC239" s="37"/>
      <c r="AD239" s="37"/>
      <c r="AE239" s="37"/>
      <c r="AR239" s="253" t="s">
        <v>231</v>
      </c>
      <c r="AT239" s="253" t="s">
        <v>352</v>
      </c>
      <c r="AU239" s="253" t="s">
        <v>91</v>
      </c>
      <c r="AY239" s="16" t="s">
        <v>144</v>
      </c>
      <c r="BE239" s="254">
        <f>IF(O239="základní",K239,0)</f>
        <v>0</v>
      </c>
      <c r="BF239" s="254">
        <f>IF(O239="snížená",K239,0)</f>
        <v>0</v>
      </c>
      <c r="BG239" s="254">
        <f>IF(O239="zákl. přenesená",K239,0)</f>
        <v>0</v>
      </c>
      <c r="BH239" s="254">
        <f>IF(O239="sníž. přenesená",K239,0)</f>
        <v>0</v>
      </c>
      <c r="BI239" s="254">
        <f>IF(O239="nulová",K239,0)</f>
        <v>0</v>
      </c>
      <c r="BJ239" s="16" t="s">
        <v>89</v>
      </c>
      <c r="BK239" s="254">
        <f>ROUND(P239*H239,2)</f>
        <v>0</v>
      </c>
      <c r="BL239" s="16" t="s">
        <v>152</v>
      </c>
      <c r="BM239" s="253" t="s">
        <v>833</v>
      </c>
    </row>
    <row r="240" s="2" customFormat="1" ht="21.75" customHeight="1">
      <c r="A240" s="37"/>
      <c r="B240" s="38"/>
      <c r="C240" s="241" t="s">
        <v>533</v>
      </c>
      <c r="D240" s="241" t="s">
        <v>147</v>
      </c>
      <c r="E240" s="242" t="s">
        <v>834</v>
      </c>
      <c r="F240" s="243" t="s">
        <v>835</v>
      </c>
      <c r="G240" s="244" t="s">
        <v>150</v>
      </c>
      <c r="H240" s="245">
        <v>1</v>
      </c>
      <c r="I240" s="246"/>
      <c r="J240" s="246"/>
      <c r="K240" s="247">
        <f>ROUND(P240*H240,2)</f>
        <v>0</v>
      </c>
      <c r="L240" s="243" t="s">
        <v>151</v>
      </c>
      <c r="M240" s="43"/>
      <c r="N240" s="248" t="s">
        <v>1</v>
      </c>
      <c r="O240" s="249" t="s">
        <v>44</v>
      </c>
      <c r="P240" s="250">
        <f>I240+J240</f>
        <v>0</v>
      </c>
      <c r="Q240" s="250">
        <f>ROUND(I240*H240,2)</f>
        <v>0</v>
      </c>
      <c r="R240" s="250">
        <f>ROUND(J240*H240,2)</f>
        <v>0</v>
      </c>
      <c r="S240" s="90"/>
      <c r="T240" s="251">
        <f>S240*H240</f>
        <v>0</v>
      </c>
      <c r="U240" s="251">
        <v>0.34089999999999998</v>
      </c>
      <c r="V240" s="251">
        <f>U240*H240</f>
        <v>0.34089999999999998</v>
      </c>
      <c r="W240" s="251">
        <v>0</v>
      </c>
      <c r="X240" s="252">
        <f>W240*H240</f>
        <v>0</v>
      </c>
      <c r="Y240" s="37"/>
      <c r="Z240" s="37"/>
      <c r="AA240" s="37"/>
      <c r="AB240" s="37"/>
      <c r="AC240" s="37"/>
      <c r="AD240" s="37"/>
      <c r="AE240" s="37"/>
      <c r="AR240" s="253" t="s">
        <v>152</v>
      </c>
      <c r="AT240" s="253" t="s">
        <v>147</v>
      </c>
      <c r="AU240" s="253" t="s">
        <v>91</v>
      </c>
      <c r="AY240" s="16" t="s">
        <v>144</v>
      </c>
      <c r="BE240" s="254">
        <f>IF(O240="základní",K240,0)</f>
        <v>0</v>
      </c>
      <c r="BF240" s="254">
        <f>IF(O240="snížená",K240,0)</f>
        <v>0</v>
      </c>
      <c r="BG240" s="254">
        <f>IF(O240="zákl. přenesená",K240,0)</f>
        <v>0</v>
      </c>
      <c r="BH240" s="254">
        <f>IF(O240="sníž. přenesená",K240,0)</f>
        <v>0</v>
      </c>
      <c r="BI240" s="254">
        <f>IF(O240="nulová",K240,0)</f>
        <v>0</v>
      </c>
      <c r="BJ240" s="16" t="s">
        <v>89</v>
      </c>
      <c r="BK240" s="254">
        <f>ROUND(P240*H240,2)</f>
        <v>0</v>
      </c>
      <c r="BL240" s="16" t="s">
        <v>152</v>
      </c>
      <c r="BM240" s="253" t="s">
        <v>836</v>
      </c>
    </row>
    <row r="241" s="13" customFormat="1">
      <c r="A241" s="13"/>
      <c r="B241" s="255"/>
      <c r="C241" s="256"/>
      <c r="D241" s="257" t="s">
        <v>154</v>
      </c>
      <c r="E241" s="258" t="s">
        <v>689</v>
      </c>
      <c r="F241" s="259" t="s">
        <v>89</v>
      </c>
      <c r="G241" s="256"/>
      <c r="H241" s="260">
        <v>1</v>
      </c>
      <c r="I241" s="261"/>
      <c r="J241" s="261"/>
      <c r="K241" s="256"/>
      <c r="L241" s="256"/>
      <c r="M241" s="262"/>
      <c r="N241" s="263"/>
      <c r="O241" s="264"/>
      <c r="P241" s="264"/>
      <c r="Q241" s="264"/>
      <c r="R241" s="264"/>
      <c r="S241" s="264"/>
      <c r="T241" s="264"/>
      <c r="U241" s="264"/>
      <c r="V241" s="264"/>
      <c r="W241" s="264"/>
      <c r="X241" s="265"/>
      <c r="Y241" s="13"/>
      <c r="Z241" s="13"/>
      <c r="AA241" s="13"/>
      <c r="AB241" s="13"/>
      <c r="AC241" s="13"/>
      <c r="AD241" s="13"/>
      <c r="AE241" s="13"/>
      <c r="AT241" s="266" t="s">
        <v>154</v>
      </c>
      <c r="AU241" s="266" t="s">
        <v>91</v>
      </c>
      <c r="AV241" s="13" t="s">
        <v>91</v>
      </c>
      <c r="AW241" s="13" t="s">
        <v>5</v>
      </c>
      <c r="AX241" s="13" t="s">
        <v>89</v>
      </c>
      <c r="AY241" s="266" t="s">
        <v>144</v>
      </c>
    </row>
    <row r="242" s="2" customFormat="1" ht="21.75" customHeight="1">
      <c r="A242" s="37"/>
      <c r="B242" s="38"/>
      <c r="C242" s="282" t="s">
        <v>537</v>
      </c>
      <c r="D242" s="282" t="s">
        <v>352</v>
      </c>
      <c r="E242" s="283" t="s">
        <v>837</v>
      </c>
      <c r="F242" s="284" t="s">
        <v>838</v>
      </c>
      <c r="G242" s="285" t="s">
        <v>150</v>
      </c>
      <c r="H242" s="286">
        <v>1</v>
      </c>
      <c r="I242" s="287"/>
      <c r="J242" s="288"/>
      <c r="K242" s="289">
        <f>ROUND(P242*H242,2)</f>
        <v>0</v>
      </c>
      <c r="L242" s="284" t="s">
        <v>151</v>
      </c>
      <c r="M242" s="290"/>
      <c r="N242" s="291" t="s">
        <v>1</v>
      </c>
      <c r="O242" s="249" t="s">
        <v>44</v>
      </c>
      <c r="P242" s="250">
        <f>I242+J242</f>
        <v>0</v>
      </c>
      <c r="Q242" s="250">
        <f>ROUND(I242*H242,2)</f>
        <v>0</v>
      </c>
      <c r="R242" s="250">
        <f>ROUND(J242*H242,2)</f>
        <v>0</v>
      </c>
      <c r="S242" s="90"/>
      <c r="T242" s="251">
        <f>S242*H242</f>
        <v>0</v>
      </c>
      <c r="U242" s="251">
        <v>0.071999999999999995</v>
      </c>
      <c r="V242" s="251">
        <f>U242*H242</f>
        <v>0.071999999999999995</v>
      </c>
      <c r="W242" s="251">
        <v>0</v>
      </c>
      <c r="X242" s="252">
        <f>W242*H242</f>
        <v>0</v>
      </c>
      <c r="Y242" s="37"/>
      <c r="Z242" s="37"/>
      <c r="AA242" s="37"/>
      <c r="AB242" s="37"/>
      <c r="AC242" s="37"/>
      <c r="AD242" s="37"/>
      <c r="AE242" s="37"/>
      <c r="AR242" s="253" t="s">
        <v>231</v>
      </c>
      <c r="AT242" s="253" t="s">
        <v>352</v>
      </c>
      <c r="AU242" s="253" t="s">
        <v>91</v>
      </c>
      <c r="AY242" s="16" t="s">
        <v>144</v>
      </c>
      <c r="BE242" s="254">
        <f>IF(O242="základní",K242,0)</f>
        <v>0</v>
      </c>
      <c r="BF242" s="254">
        <f>IF(O242="snížená",K242,0)</f>
        <v>0</v>
      </c>
      <c r="BG242" s="254">
        <f>IF(O242="zákl. přenesená",K242,0)</f>
        <v>0</v>
      </c>
      <c r="BH242" s="254">
        <f>IF(O242="sníž. přenesená",K242,0)</f>
        <v>0</v>
      </c>
      <c r="BI242" s="254">
        <f>IF(O242="nulová",K242,0)</f>
        <v>0</v>
      </c>
      <c r="BJ242" s="16" t="s">
        <v>89</v>
      </c>
      <c r="BK242" s="254">
        <f>ROUND(P242*H242,2)</f>
        <v>0</v>
      </c>
      <c r="BL242" s="16" t="s">
        <v>152</v>
      </c>
      <c r="BM242" s="253" t="s">
        <v>839</v>
      </c>
    </row>
    <row r="243" s="13" customFormat="1">
      <c r="A243" s="13"/>
      <c r="B243" s="255"/>
      <c r="C243" s="256"/>
      <c r="D243" s="257" t="s">
        <v>154</v>
      </c>
      <c r="E243" s="258" t="s">
        <v>1</v>
      </c>
      <c r="F243" s="259" t="s">
        <v>689</v>
      </c>
      <c r="G243" s="256"/>
      <c r="H243" s="260">
        <v>1</v>
      </c>
      <c r="I243" s="261"/>
      <c r="J243" s="261"/>
      <c r="K243" s="256"/>
      <c r="L243" s="256"/>
      <c r="M243" s="262"/>
      <c r="N243" s="263"/>
      <c r="O243" s="264"/>
      <c r="P243" s="264"/>
      <c r="Q243" s="264"/>
      <c r="R243" s="264"/>
      <c r="S243" s="264"/>
      <c r="T243" s="264"/>
      <c r="U243" s="264"/>
      <c r="V243" s="264"/>
      <c r="W243" s="264"/>
      <c r="X243" s="265"/>
      <c r="Y243" s="13"/>
      <c r="Z243" s="13"/>
      <c r="AA243" s="13"/>
      <c r="AB243" s="13"/>
      <c r="AC243" s="13"/>
      <c r="AD243" s="13"/>
      <c r="AE243" s="13"/>
      <c r="AT243" s="266" t="s">
        <v>154</v>
      </c>
      <c r="AU243" s="266" t="s">
        <v>91</v>
      </c>
      <c r="AV243" s="13" t="s">
        <v>91</v>
      </c>
      <c r="AW243" s="13" t="s">
        <v>5</v>
      </c>
      <c r="AX243" s="13" t="s">
        <v>89</v>
      </c>
      <c r="AY243" s="266" t="s">
        <v>144</v>
      </c>
    </row>
    <row r="244" s="2" customFormat="1" ht="21.75" customHeight="1">
      <c r="A244" s="37"/>
      <c r="B244" s="38"/>
      <c r="C244" s="282" t="s">
        <v>541</v>
      </c>
      <c r="D244" s="282" t="s">
        <v>352</v>
      </c>
      <c r="E244" s="283" t="s">
        <v>840</v>
      </c>
      <c r="F244" s="284" t="s">
        <v>841</v>
      </c>
      <c r="G244" s="285" t="s">
        <v>150</v>
      </c>
      <c r="H244" s="286">
        <v>1</v>
      </c>
      <c r="I244" s="287"/>
      <c r="J244" s="288"/>
      <c r="K244" s="289">
        <f>ROUND(P244*H244,2)</f>
        <v>0</v>
      </c>
      <c r="L244" s="284" t="s">
        <v>151</v>
      </c>
      <c r="M244" s="290"/>
      <c r="N244" s="291" t="s">
        <v>1</v>
      </c>
      <c r="O244" s="249" t="s">
        <v>44</v>
      </c>
      <c r="P244" s="250">
        <f>I244+J244</f>
        <v>0</v>
      </c>
      <c r="Q244" s="250">
        <f>ROUND(I244*H244,2)</f>
        <v>0</v>
      </c>
      <c r="R244" s="250">
        <f>ROUND(J244*H244,2)</f>
        <v>0</v>
      </c>
      <c r="S244" s="90"/>
      <c r="T244" s="251">
        <f>S244*H244</f>
        <v>0</v>
      </c>
      <c r="U244" s="251">
        <v>0.080000000000000002</v>
      </c>
      <c r="V244" s="251">
        <f>U244*H244</f>
        <v>0.080000000000000002</v>
      </c>
      <c r="W244" s="251">
        <v>0</v>
      </c>
      <c r="X244" s="252">
        <f>W244*H244</f>
        <v>0</v>
      </c>
      <c r="Y244" s="37"/>
      <c r="Z244" s="37"/>
      <c r="AA244" s="37"/>
      <c r="AB244" s="37"/>
      <c r="AC244" s="37"/>
      <c r="AD244" s="37"/>
      <c r="AE244" s="37"/>
      <c r="AR244" s="253" t="s">
        <v>231</v>
      </c>
      <c r="AT244" s="253" t="s">
        <v>352</v>
      </c>
      <c r="AU244" s="253" t="s">
        <v>91</v>
      </c>
      <c r="AY244" s="16" t="s">
        <v>144</v>
      </c>
      <c r="BE244" s="254">
        <f>IF(O244="základní",K244,0)</f>
        <v>0</v>
      </c>
      <c r="BF244" s="254">
        <f>IF(O244="snížená",K244,0)</f>
        <v>0</v>
      </c>
      <c r="BG244" s="254">
        <f>IF(O244="zákl. přenesená",K244,0)</f>
        <v>0</v>
      </c>
      <c r="BH244" s="254">
        <f>IF(O244="sníž. přenesená",K244,0)</f>
        <v>0</v>
      </c>
      <c r="BI244" s="254">
        <f>IF(O244="nulová",K244,0)</f>
        <v>0</v>
      </c>
      <c r="BJ244" s="16" t="s">
        <v>89</v>
      </c>
      <c r="BK244" s="254">
        <f>ROUND(P244*H244,2)</f>
        <v>0</v>
      </c>
      <c r="BL244" s="16" t="s">
        <v>152</v>
      </c>
      <c r="BM244" s="253" t="s">
        <v>842</v>
      </c>
    </row>
    <row r="245" s="13" customFormat="1">
      <c r="A245" s="13"/>
      <c r="B245" s="255"/>
      <c r="C245" s="256"/>
      <c r="D245" s="257" t="s">
        <v>154</v>
      </c>
      <c r="E245" s="258" t="s">
        <v>1</v>
      </c>
      <c r="F245" s="259" t="s">
        <v>689</v>
      </c>
      <c r="G245" s="256"/>
      <c r="H245" s="260">
        <v>1</v>
      </c>
      <c r="I245" s="261"/>
      <c r="J245" s="261"/>
      <c r="K245" s="256"/>
      <c r="L245" s="256"/>
      <c r="M245" s="262"/>
      <c r="N245" s="263"/>
      <c r="O245" s="264"/>
      <c r="P245" s="264"/>
      <c r="Q245" s="264"/>
      <c r="R245" s="264"/>
      <c r="S245" s="264"/>
      <c r="T245" s="264"/>
      <c r="U245" s="264"/>
      <c r="V245" s="264"/>
      <c r="W245" s="264"/>
      <c r="X245" s="265"/>
      <c r="Y245" s="13"/>
      <c r="Z245" s="13"/>
      <c r="AA245" s="13"/>
      <c r="AB245" s="13"/>
      <c r="AC245" s="13"/>
      <c r="AD245" s="13"/>
      <c r="AE245" s="13"/>
      <c r="AT245" s="266" t="s">
        <v>154</v>
      </c>
      <c r="AU245" s="266" t="s">
        <v>91</v>
      </c>
      <c r="AV245" s="13" t="s">
        <v>91</v>
      </c>
      <c r="AW245" s="13" t="s">
        <v>5</v>
      </c>
      <c r="AX245" s="13" t="s">
        <v>89</v>
      </c>
      <c r="AY245" s="266" t="s">
        <v>144</v>
      </c>
    </row>
    <row r="246" s="2" customFormat="1" ht="21.75" customHeight="1">
      <c r="A246" s="37"/>
      <c r="B246" s="38"/>
      <c r="C246" s="282" t="s">
        <v>550</v>
      </c>
      <c r="D246" s="282" t="s">
        <v>352</v>
      </c>
      <c r="E246" s="283" t="s">
        <v>843</v>
      </c>
      <c r="F246" s="284" t="s">
        <v>844</v>
      </c>
      <c r="G246" s="285" t="s">
        <v>150</v>
      </c>
      <c r="H246" s="286">
        <v>1</v>
      </c>
      <c r="I246" s="287"/>
      <c r="J246" s="288"/>
      <c r="K246" s="289">
        <f>ROUND(P246*H246,2)</f>
        <v>0</v>
      </c>
      <c r="L246" s="284" t="s">
        <v>151</v>
      </c>
      <c r="M246" s="290"/>
      <c r="N246" s="291" t="s">
        <v>1</v>
      </c>
      <c r="O246" s="249" t="s">
        <v>44</v>
      </c>
      <c r="P246" s="250">
        <f>I246+J246</f>
        <v>0</v>
      </c>
      <c r="Q246" s="250">
        <f>ROUND(I246*H246,2)</f>
        <v>0</v>
      </c>
      <c r="R246" s="250">
        <f>ROUND(J246*H246,2)</f>
        <v>0</v>
      </c>
      <c r="S246" s="90"/>
      <c r="T246" s="251">
        <f>S246*H246</f>
        <v>0</v>
      </c>
      <c r="U246" s="251">
        <v>0.058000000000000003</v>
      </c>
      <c r="V246" s="251">
        <f>U246*H246</f>
        <v>0.058000000000000003</v>
      </c>
      <c r="W246" s="251">
        <v>0</v>
      </c>
      <c r="X246" s="252">
        <f>W246*H246</f>
        <v>0</v>
      </c>
      <c r="Y246" s="37"/>
      <c r="Z246" s="37"/>
      <c r="AA246" s="37"/>
      <c r="AB246" s="37"/>
      <c r="AC246" s="37"/>
      <c r="AD246" s="37"/>
      <c r="AE246" s="37"/>
      <c r="AR246" s="253" t="s">
        <v>231</v>
      </c>
      <c r="AT246" s="253" t="s">
        <v>352</v>
      </c>
      <c r="AU246" s="253" t="s">
        <v>91</v>
      </c>
      <c r="AY246" s="16" t="s">
        <v>144</v>
      </c>
      <c r="BE246" s="254">
        <f>IF(O246="základní",K246,0)</f>
        <v>0</v>
      </c>
      <c r="BF246" s="254">
        <f>IF(O246="snížená",K246,0)</f>
        <v>0</v>
      </c>
      <c r="BG246" s="254">
        <f>IF(O246="zákl. přenesená",K246,0)</f>
        <v>0</v>
      </c>
      <c r="BH246" s="254">
        <f>IF(O246="sníž. přenesená",K246,0)</f>
        <v>0</v>
      </c>
      <c r="BI246" s="254">
        <f>IF(O246="nulová",K246,0)</f>
        <v>0</v>
      </c>
      <c r="BJ246" s="16" t="s">
        <v>89</v>
      </c>
      <c r="BK246" s="254">
        <f>ROUND(P246*H246,2)</f>
        <v>0</v>
      </c>
      <c r="BL246" s="16" t="s">
        <v>152</v>
      </c>
      <c r="BM246" s="253" t="s">
        <v>845</v>
      </c>
    </row>
    <row r="247" s="13" customFormat="1">
      <c r="A247" s="13"/>
      <c r="B247" s="255"/>
      <c r="C247" s="256"/>
      <c r="D247" s="257" t="s">
        <v>154</v>
      </c>
      <c r="E247" s="258" t="s">
        <v>1</v>
      </c>
      <c r="F247" s="259" t="s">
        <v>689</v>
      </c>
      <c r="G247" s="256"/>
      <c r="H247" s="260">
        <v>1</v>
      </c>
      <c r="I247" s="261"/>
      <c r="J247" s="261"/>
      <c r="K247" s="256"/>
      <c r="L247" s="256"/>
      <c r="M247" s="262"/>
      <c r="N247" s="263"/>
      <c r="O247" s="264"/>
      <c r="P247" s="264"/>
      <c r="Q247" s="264"/>
      <c r="R247" s="264"/>
      <c r="S247" s="264"/>
      <c r="T247" s="264"/>
      <c r="U247" s="264"/>
      <c r="V247" s="264"/>
      <c r="W247" s="264"/>
      <c r="X247" s="265"/>
      <c r="Y247" s="13"/>
      <c r="Z247" s="13"/>
      <c r="AA247" s="13"/>
      <c r="AB247" s="13"/>
      <c r="AC247" s="13"/>
      <c r="AD247" s="13"/>
      <c r="AE247" s="13"/>
      <c r="AT247" s="266" t="s">
        <v>154</v>
      </c>
      <c r="AU247" s="266" t="s">
        <v>91</v>
      </c>
      <c r="AV247" s="13" t="s">
        <v>91</v>
      </c>
      <c r="AW247" s="13" t="s">
        <v>5</v>
      </c>
      <c r="AX247" s="13" t="s">
        <v>89</v>
      </c>
      <c r="AY247" s="266" t="s">
        <v>144</v>
      </c>
    </row>
    <row r="248" s="2" customFormat="1" ht="21.75" customHeight="1">
      <c r="A248" s="37"/>
      <c r="B248" s="38"/>
      <c r="C248" s="282" t="s">
        <v>555</v>
      </c>
      <c r="D248" s="282" t="s">
        <v>352</v>
      </c>
      <c r="E248" s="283" t="s">
        <v>846</v>
      </c>
      <c r="F248" s="284" t="s">
        <v>847</v>
      </c>
      <c r="G248" s="285" t="s">
        <v>150</v>
      </c>
      <c r="H248" s="286">
        <v>1</v>
      </c>
      <c r="I248" s="287"/>
      <c r="J248" s="288"/>
      <c r="K248" s="289">
        <f>ROUND(P248*H248,2)</f>
        <v>0</v>
      </c>
      <c r="L248" s="284" t="s">
        <v>151</v>
      </c>
      <c r="M248" s="290"/>
      <c r="N248" s="291" t="s">
        <v>1</v>
      </c>
      <c r="O248" s="249" t="s">
        <v>44</v>
      </c>
      <c r="P248" s="250">
        <f>I248+J248</f>
        <v>0</v>
      </c>
      <c r="Q248" s="250">
        <f>ROUND(I248*H248,2)</f>
        <v>0</v>
      </c>
      <c r="R248" s="250">
        <f>ROUND(J248*H248,2)</f>
        <v>0</v>
      </c>
      <c r="S248" s="90"/>
      <c r="T248" s="251">
        <f>S248*H248</f>
        <v>0</v>
      </c>
      <c r="U248" s="251">
        <v>0.027</v>
      </c>
      <c r="V248" s="251">
        <f>U248*H248</f>
        <v>0.027</v>
      </c>
      <c r="W248" s="251">
        <v>0</v>
      </c>
      <c r="X248" s="252">
        <f>W248*H248</f>
        <v>0</v>
      </c>
      <c r="Y248" s="37"/>
      <c r="Z248" s="37"/>
      <c r="AA248" s="37"/>
      <c r="AB248" s="37"/>
      <c r="AC248" s="37"/>
      <c r="AD248" s="37"/>
      <c r="AE248" s="37"/>
      <c r="AR248" s="253" t="s">
        <v>231</v>
      </c>
      <c r="AT248" s="253" t="s">
        <v>352</v>
      </c>
      <c r="AU248" s="253" t="s">
        <v>91</v>
      </c>
      <c r="AY248" s="16" t="s">
        <v>144</v>
      </c>
      <c r="BE248" s="254">
        <f>IF(O248="základní",K248,0)</f>
        <v>0</v>
      </c>
      <c r="BF248" s="254">
        <f>IF(O248="snížená",K248,0)</f>
        <v>0</v>
      </c>
      <c r="BG248" s="254">
        <f>IF(O248="zákl. přenesená",K248,0)</f>
        <v>0</v>
      </c>
      <c r="BH248" s="254">
        <f>IF(O248="sníž. přenesená",K248,0)</f>
        <v>0</v>
      </c>
      <c r="BI248" s="254">
        <f>IF(O248="nulová",K248,0)</f>
        <v>0</v>
      </c>
      <c r="BJ248" s="16" t="s">
        <v>89</v>
      </c>
      <c r="BK248" s="254">
        <f>ROUND(P248*H248,2)</f>
        <v>0</v>
      </c>
      <c r="BL248" s="16" t="s">
        <v>152</v>
      </c>
      <c r="BM248" s="253" t="s">
        <v>848</v>
      </c>
    </row>
    <row r="249" s="13" customFormat="1">
      <c r="A249" s="13"/>
      <c r="B249" s="255"/>
      <c r="C249" s="256"/>
      <c r="D249" s="257" t="s">
        <v>154</v>
      </c>
      <c r="E249" s="258" t="s">
        <v>1</v>
      </c>
      <c r="F249" s="259" t="s">
        <v>689</v>
      </c>
      <c r="G249" s="256"/>
      <c r="H249" s="260">
        <v>1</v>
      </c>
      <c r="I249" s="261"/>
      <c r="J249" s="261"/>
      <c r="K249" s="256"/>
      <c r="L249" s="256"/>
      <c r="M249" s="262"/>
      <c r="N249" s="263"/>
      <c r="O249" s="264"/>
      <c r="P249" s="264"/>
      <c r="Q249" s="264"/>
      <c r="R249" s="264"/>
      <c r="S249" s="264"/>
      <c r="T249" s="264"/>
      <c r="U249" s="264"/>
      <c r="V249" s="264"/>
      <c r="W249" s="264"/>
      <c r="X249" s="265"/>
      <c r="Y249" s="13"/>
      <c r="Z249" s="13"/>
      <c r="AA249" s="13"/>
      <c r="AB249" s="13"/>
      <c r="AC249" s="13"/>
      <c r="AD249" s="13"/>
      <c r="AE249" s="13"/>
      <c r="AT249" s="266" t="s">
        <v>154</v>
      </c>
      <c r="AU249" s="266" t="s">
        <v>91</v>
      </c>
      <c r="AV249" s="13" t="s">
        <v>91</v>
      </c>
      <c r="AW249" s="13" t="s">
        <v>5</v>
      </c>
      <c r="AX249" s="13" t="s">
        <v>89</v>
      </c>
      <c r="AY249" s="266" t="s">
        <v>144</v>
      </c>
    </row>
    <row r="250" s="2" customFormat="1" ht="21.75" customHeight="1">
      <c r="A250" s="37"/>
      <c r="B250" s="38"/>
      <c r="C250" s="282" t="s">
        <v>560</v>
      </c>
      <c r="D250" s="282" t="s">
        <v>352</v>
      </c>
      <c r="E250" s="283" t="s">
        <v>849</v>
      </c>
      <c r="F250" s="284" t="s">
        <v>850</v>
      </c>
      <c r="G250" s="285" t="s">
        <v>150</v>
      </c>
      <c r="H250" s="286">
        <v>1</v>
      </c>
      <c r="I250" s="287"/>
      <c r="J250" s="288"/>
      <c r="K250" s="289">
        <f>ROUND(P250*H250,2)</f>
        <v>0</v>
      </c>
      <c r="L250" s="284" t="s">
        <v>151</v>
      </c>
      <c r="M250" s="290"/>
      <c r="N250" s="291" t="s">
        <v>1</v>
      </c>
      <c r="O250" s="249" t="s">
        <v>44</v>
      </c>
      <c r="P250" s="250">
        <f>I250+J250</f>
        <v>0</v>
      </c>
      <c r="Q250" s="250">
        <f>ROUND(I250*H250,2)</f>
        <v>0</v>
      </c>
      <c r="R250" s="250">
        <f>ROUND(J250*H250,2)</f>
        <v>0</v>
      </c>
      <c r="S250" s="90"/>
      <c r="T250" s="251">
        <f>S250*H250</f>
        <v>0</v>
      </c>
      <c r="U250" s="251">
        <v>0.0030000000000000001</v>
      </c>
      <c r="V250" s="251">
        <f>U250*H250</f>
        <v>0.0030000000000000001</v>
      </c>
      <c r="W250" s="251">
        <v>0</v>
      </c>
      <c r="X250" s="252">
        <f>W250*H250</f>
        <v>0</v>
      </c>
      <c r="Y250" s="37"/>
      <c r="Z250" s="37"/>
      <c r="AA250" s="37"/>
      <c r="AB250" s="37"/>
      <c r="AC250" s="37"/>
      <c r="AD250" s="37"/>
      <c r="AE250" s="37"/>
      <c r="AR250" s="253" t="s">
        <v>231</v>
      </c>
      <c r="AT250" s="253" t="s">
        <v>352</v>
      </c>
      <c r="AU250" s="253" t="s">
        <v>91</v>
      </c>
      <c r="AY250" s="16" t="s">
        <v>144</v>
      </c>
      <c r="BE250" s="254">
        <f>IF(O250="základní",K250,0)</f>
        <v>0</v>
      </c>
      <c r="BF250" s="254">
        <f>IF(O250="snížená",K250,0)</f>
        <v>0</v>
      </c>
      <c r="BG250" s="254">
        <f>IF(O250="zákl. přenesená",K250,0)</f>
        <v>0</v>
      </c>
      <c r="BH250" s="254">
        <f>IF(O250="sníž. přenesená",K250,0)</f>
        <v>0</v>
      </c>
      <c r="BI250" s="254">
        <f>IF(O250="nulová",K250,0)</f>
        <v>0</v>
      </c>
      <c r="BJ250" s="16" t="s">
        <v>89</v>
      </c>
      <c r="BK250" s="254">
        <f>ROUND(P250*H250,2)</f>
        <v>0</v>
      </c>
      <c r="BL250" s="16" t="s">
        <v>152</v>
      </c>
      <c r="BM250" s="253" t="s">
        <v>851</v>
      </c>
    </row>
    <row r="251" s="13" customFormat="1">
      <c r="A251" s="13"/>
      <c r="B251" s="255"/>
      <c r="C251" s="256"/>
      <c r="D251" s="257" t="s">
        <v>154</v>
      </c>
      <c r="E251" s="258" t="s">
        <v>1</v>
      </c>
      <c r="F251" s="259" t="s">
        <v>689</v>
      </c>
      <c r="G251" s="256"/>
      <c r="H251" s="260">
        <v>1</v>
      </c>
      <c r="I251" s="261"/>
      <c r="J251" s="261"/>
      <c r="K251" s="256"/>
      <c r="L251" s="256"/>
      <c r="M251" s="262"/>
      <c r="N251" s="263"/>
      <c r="O251" s="264"/>
      <c r="P251" s="264"/>
      <c r="Q251" s="264"/>
      <c r="R251" s="264"/>
      <c r="S251" s="264"/>
      <c r="T251" s="264"/>
      <c r="U251" s="264"/>
      <c r="V251" s="264"/>
      <c r="W251" s="264"/>
      <c r="X251" s="265"/>
      <c r="Y251" s="13"/>
      <c r="Z251" s="13"/>
      <c r="AA251" s="13"/>
      <c r="AB251" s="13"/>
      <c r="AC251" s="13"/>
      <c r="AD251" s="13"/>
      <c r="AE251" s="13"/>
      <c r="AT251" s="266" t="s">
        <v>154</v>
      </c>
      <c r="AU251" s="266" t="s">
        <v>91</v>
      </c>
      <c r="AV251" s="13" t="s">
        <v>91</v>
      </c>
      <c r="AW251" s="13" t="s">
        <v>5</v>
      </c>
      <c r="AX251" s="13" t="s">
        <v>89</v>
      </c>
      <c r="AY251" s="266" t="s">
        <v>144</v>
      </c>
    </row>
    <row r="252" s="2" customFormat="1" ht="21.75" customHeight="1">
      <c r="A252" s="37"/>
      <c r="B252" s="38"/>
      <c r="C252" s="282" t="s">
        <v>564</v>
      </c>
      <c r="D252" s="282" t="s">
        <v>352</v>
      </c>
      <c r="E252" s="283" t="s">
        <v>852</v>
      </c>
      <c r="F252" s="284" t="s">
        <v>853</v>
      </c>
      <c r="G252" s="285" t="s">
        <v>150</v>
      </c>
      <c r="H252" s="286">
        <v>1</v>
      </c>
      <c r="I252" s="287"/>
      <c r="J252" s="288"/>
      <c r="K252" s="289">
        <f>ROUND(P252*H252,2)</f>
        <v>0</v>
      </c>
      <c r="L252" s="284" t="s">
        <v>378</v>
      </c>
      <c r="M252" s="290"/>
      <c r="N252" s="291" t="s">
        <v>1</v>
      </c>
      <c r="O252" s="249" t="s">
        <v>44</v>
      </c>
      <c r="P252" s="250">
        <f>I252+J252</f>
        <v>0</v>
      </c>
      <c r="Q252" s="250">
        <f>ROUND(I252*H252,2)</f>
        <v>0</v>
      </c>
      <c r="R252" s="250">
        <f>ROUND(J252*H252,2)</f>
        <v>0</v>
      </c>
      <c r="S252" s="90"/>
      <c r="T252" s="251">
        <f>S252*H252</f>
        <v>0</v>
      </c>
      <c r="U252" s="251">
        <v>0.068000000000000005</v>
      </c>
      <c r="V252" s="251">
        <f>U252*H252</f>
        <v>0.068000000000000005</v>
      </c>
      <c r="W252" s="251">
        <v>0</v>
      </c>
      <c r="X252" s="252">
        <f>W252*H252</f>
        <v>0</v>
      </c>
      <c r="Y252" s="37"/>
      <c r="Z252" s="37"/>
      <c r="AA252" s="37"/>
      <c r="AB252" s="37"/>
      <c r="AC252" s="37"/>
      <c r="AD252" s="37"/>
      <c r="AE252" s="37"/>
      <c r="AR252" s="253" t="s">
        <v>231</v>
      </c>
      <c r="AT252" s="253" t="s">
        <v>352</v>
      </c>
      <c r="AU252" s="253" t="s">
        <v>91</v>
      </c>
      <c r="AY252" s="16" t="s">
        <v>144</v>
      </c>
      <c r="BE252" s="254">
        <f>IF(O252="základní",K252,0)</f>
        <v>0</v>
      </c>
      <c r="BF252" s="254">
        <f>IF(O252="snížená",K252,0)</f>
        <v>0</v>
      </c>
      <c r="BG252" s="254">
        <f>IF(O252="zákl. přenesená",K252,0)</f>
        <v>0</v>
      </c>
      <c r="BH252" s="254">
        <f>IF(O252="sníž. přenesená",K252,0)</f>
        <v>0</v>
      </c>
      <c r="BI252" s="254">
        <f>IF(O252="nulová",K252,0)</f>
        <v>0</v>
      </c>
      <c r="BJ252" s="16" t="s">
        <v>89</v>
      </c>
      <c r="BK252" s="254">
        <f>ROUND(P252*H252,2)</f>
        <v>0</v>
      </c>
      <c r="BL252" s="16" t="s">
        <v>152</v>
      </c>
      <c r="BM252" s="253" t="s">
        <v>854</v>
      </c>
    </row>
    <row r="253" s="13" customFormat="1">
      <c r="A253" s="13"/>
      <c r="B253" s="255"/>
      <c r="C253" s="256"/>
      <c r="D253" s="257" t="s">
        <v>154</v>
      </c>
      <c r="E253" s="258" t="s">
        <v>1</v>
      </c>
      <c r="F253" s="259" t="s">
        <v>689</v>
      </c>
      <c r="G253" s="256"/>
      <c r="H253" s="260">
        <v>1</v>
      </c>
      <c r="I253" s="261"/>
      <c r="J253" s="261"/>
      <c r="K253" s="256"/>
      <c r="L253" s="256"/>
      <c r="M253" s="262"/>
      <c r="N253" s="263"/>
      <c r="O253" s="264"/>
      <c r="P253" s="264"/>
      <c r="Q253" s="264"/>
      <c r="R253" s="264"/>
      <c r="S253" s="264"/>
      <c r="T253" s="264"/>
      <c r="U253" s="264"/>
      <c r="V253" s="264"/>
      <c r="W253" s="264"/>
      <c r="X253" s="265"/>
      <c r="Y253" s="13"/>
      <c r="Z253" s="13"/>
      <c r="AA253" s="13"/>
      <c r="AB253" s="13"/>
      <c r="AC253" s="13"/>
      <c r="AD253" s="13"/>
      <c r="AE253" s="13"/>
      <c r="AT253" s="266" t="s">
        <v>154</v>
      </c>
      <c r="AU253" s="266" t="s">
        <v>91</v>
      </c>
      <c r="AV253" s="13" t="s">
        <v>91</v>
      </c>
      <c r="AW253" s="13" t="s">
        <v>5</v>
      </c>
      <c r="AX253" s="13" t="s">
        <v>89</v>
      </c>
      <c r="AY253" s="266" t="s">
        <v>144</v>
      </c>
    </row>
    <row r="254" s="2" customFormat="1" ht="21.75" customHeight="1">
      <c r="A254" s="37"/>
      <c r="B254" s="38"/>
      <c r="C254" s="241" t="s">
        <v>568</v>
      </c>
      <c r="D254" s="241" t="s">
        <v>147</v>
      </c>
      <c r="E254" s="242" t="s">
        <v>855</v>
      </c>
      <c r="F254" s="243" t="s">
        <v>856</v>
      </c>
      <c r="G254" s="244" t="s">
        <v>150</v>
      </c>
      <c r="H254" s="245">
        <v>1</v>
      </c>
      <c r="I254" s="246"/>
      <c r="J254" s="246"/>
      <c r="K254" s="247">
        <f>ROUND(P254*H254,2)</f>
        <v>0</v>
      </c>
      <c r="L254" s="243" t="s">
        <v>151</v>
      </c>
      <c r="M254" s="43"/>
      <c r="N254" s="248" t="s">
        <v>1</v>
      </c>
      <c r="O254" s="249" t="s">
        <v>44</v>
      </c>
      <c r="P254" s="250">
        <f>I254+J254</f>
        <v>0</v>
      </c>
      <c r="Q254" s="250">
        <f>ROUND(I254*H254,2)</f>
        <v>0</v>
      </c>
      <c r="R254" s="250">
        <f>ROUND(J254*H254,2)</f>
        <v>0</v>
      </c>
      <c r="S254" s="90"/>
      <c r="T254" s="251">
        <f>S254*H254</f>
        <v>0</v>
      </c>
      <c r="U254" s="251">
        <v>0</v>
      </c>
      <c r="V254" s="251">
        <f>U254*H254</f>
        <v>0</v>
      </c>
      <c r="W254" s="251">
        <v>0.050000000000000003</v>
      </c>
      <c r="X254" s="252">
        <f>W254*H254</f>
        <v>0.050000000000000003</v>
      </c>
      <c r="Y254" s="37"/>
      <c r="Z254" s="37"/>
      <c r="AA254" s="37"/>
      <c r="AB254" s="37"/>
      <c r="AC254" s="37"/>
      <c r="AD254" s="37"/>
      <c r="AE254" s="37"/>
      <c r="AR254" s="253" t="s">
        <v>152</v>
      </c>
      <c r="AT254" s="253" t="s">
        <v>147</v>
      </c>
      <c r="AU254" s="253" t="s">
        <v>91</v>
      </c>
      <c r="AY254" s="16" t="s">
        <v>144</v>
      </c>
      <c r="BE254" s="254">
        <f>IF(O254="základní",K254,0)</f>
        <v>0</v>
      </c>
      <c r="BF254" s="254">
        <f>IF(O254="snížená",K254,0)</f>
        <v>0</v>
      </c>
      <c r="BG254" s="254">
        <f>IF(O254="zákl. přenesená",K254,0)</f>
        <v>0</v>
      </c>
      <c r="BH254" s="254">
        <f>IF(O254="sníž. přenesená",K254,0)</f>
        <v>0</v>
      </c>
      <c r="BI254" s="254">
        <f>IF(O254="nulová",K254,0)</f>
        <v>0</v>
      </c>
      <c r="BJ254" s="16" t="s">
        <v>89</v>
      </c>
      <c r="BK254" s="254">
        <f>ROUND(P254*H254,2)</f>
        <v>0</v>
      </c>
      <c r="BL254" s="16" t="s">
        <v>152</v>
      </c>
      <c r="BM254" s="253" t="s">
        <v>857</v>
      </c>
    </row>
    <row r="255" s="13" customFormat="1">
      <c r="A255" s="13"/>
      <c r="B255" s="255"/>
      <c r="C255" s="256"/>
      <c r="D255" s="257" t="s">
        <v>154</v>
      </c>
      <c r="E255" s="258" t="s">
        <v>655</v>
      </c>
      <c r="F255" s="259" t="s">
        <v>89</v>
      </c>
      <c r="G255" s="256"/>
      <c r="H255" s="260">
        <v>1</v>
      </c>
      <c r="I255" s="261"/>
      <c r="J255" s="261"/>
      <c r="K255" s="256"/>
      <c r="L255" s="256"/>
      <c r="M255" s="262"/>
      <c r="N255" s="263"/>
      <c r="O255" s="264"/>
      <c r="P255" s="264"/>
      <c r="Q255" s="264"/>
      <c r="R255" s="264"/>
      <c r="S255" s="264"/>
      <c r="T255" s="264"/>
      <c r="U255" s="264"/>
      <c r="V255" s="264"/>
      <c r="W255" s="264"/>
      <c r="X255" s="265"/>
      <c r="Y255" s="13"/>
      <c r="Z255" s="13"/>
      <c r="AA255" s="13"/>
      <c r="AB255" s="13"/>
      <c r="AC255" s="13"/>
      <c r="AD255" s="13"/>
      <c r="AE255" s="13"/>
      <c r="AT255" s="266" t="s">
        <v>154</v>
      </c>
      <c r="AU255" s="266" t="s">
        <v>91</v>
      </c>
      <c r="AV255" s="13" t="s">
        <v>91</v>
      </c>
      <c r="AW255" s="13" t="s">
        <v>5</v>
      </c>
      <c r="AX255" s="13" t="s">
        <v>89</v>
      </c>
      <c r="AY255" s="266" t="s">
        <v>144</v>
      </c>
    </row>
    <row r="256" s="2" customFormat="1" ht="16.5" customHeight="1">
      <c r="A256" s="37"/>
      <c r="B256" s="38"/>
      <c r="C256" s="241" t="s">
        <v>553</v>
      </c>
      <c r="D256" s="241" t="s">
        <v>147</v>
      </c>
      <c r="E256" s="242" t="s">
        <v>858</v>
      </c>
      <c r="F256" s="243" t="s">
        <v>859</v>
      </c>
      <c r="G256" s="244" t="s">
        <v>150</v>
      </c>
      <c r="H256" s="245">
        <v>1</v>
      </c>
      <c r="I256" s="246"/>
      <c r="J256" s="246"/>
      <c r="K256" s="247">
        <f>ROUND(P256*H256,2)</f>
        <v>0</v>
      </c>
      <c r="L256" s="243" t="s">
        <v>378</v>
      </c>
      <c r="M256" s="43"/>
      <c r="N256" s="248" t="s">
        <v>1</v>
      </c>
      <c r="O256" s="249" t="s">
        <v>44</v>
      </c>
      <c r="P256" s="250">
        <f>I256+J256</f>
        <v>0</v>
      </c>
      <c r="Q256" s="250">
        <f>ROUND(I256*H256,2)</f>
        <v>0</v>
      </c>
      <c r="R256" s="250">
        <f>ROUND(J256*H256,2)</f>
        <v>0</v>
      </c>
      <c r="S256" s="90"/>
      <c r="T256" s="251">
        <f>S256*H256</f>
        <v>0</v>
      </c>
      <c r="U256" s="251">
        <v>0</v>
      </c>
      <c r="V256" s="251">
        <f>U256*H256</f>
        <v>0</v>
      </c>
      <c r="W256" s="251">
        <v>0.28999999999999998</v>
      </c>
      <c r="X256" s="252">
        <f>W256*H256</f>
        <v>0.28999999999999998</v>
      </c>
      <c r="Y256" s="37"/>
      <c r="Z256" s="37"/>
      <c r="AA256" s="37"/>
      <c r="AB256" s="37"/>
      <c r="AC256" s="37"/>
      <c r="AD256" s="37"/>
      <c r="AE256" s="37"/>
      <c r="AR256" s="253" t="s">
        <v>152</v>
      </c>
      <c r="AT256" s="253" t="s">
        <v>147</v>
      </c>
      <c r="AU256" s="253" t="s">
        <v>91</v>
      </c>
      <c r="AY256" s="16" t="s">
        <v>144</v>
      </c>
      <c r="BE256" s="254">
        <f>IF(O256="základní",K256,0)</f>
        <v>0</v>
      </c>
      <c r="BF256" s="254">
        <f>IF(O256="snížená",K256,0)</f>
        <v>0</v>
      </c>
      <c r="BG256" s="254">
        <f>IF(O256="zákl. přenesená",K256,0)</f>
        <v>0</v>
      </c>
      <c r="BH256" s="254">
        <f>IF(O256="sníž. přenesená",K256,0)</f>
        <v>0</v>
      </c>
      <c r="BI256" s="254">
        <f>IF(O256="nulová",K256,0)</f>
        <v>0</v>
      </c>
      <c r="BJ256" s="16" t="s">
        <v>89</v>
      </c>
      <c r="BK256" s="254">
        <f>ROUND(P256*H256,2)</f>
        <v>0</v>
      </c>
      <c r="BL256" s="16" t="s">
        <v>152</v>
      </c>
      <c r="BM256" s="253" t="s">
        <v>860</v>
      </c>
    </row>
    <row r="257" s="13" customFormat="1">
      <c r="A257" s="13"/>
      <c r="B257" s="255"/>
      <c r="C257" s="256"/>
      <c r="D257" s="257" t="s">
        <v>154</v>
      </c>
      <c r="E257" s="258" t="s">
        <v>1</v>
      </c>
      <c r="F257" s="259" t="s">
        <v>655</v>
      </c>
      <c r="G257" s="256"/>
      <c r="H257" s="260">
        <v>1</v>
      </c>
      <c r="I257" s="261"/>
      <c r="J257" s="261"/>
      <c r="K257" s="256"/>
      <c r="L257" s="256"/>
      <c r="M257" s="262"/>
      <c r="N257" s="263"/>
      <c r="O257" s="264"/>
      <c r="P257" s="264"/>
      <c r="Q257" s="264"/>
      <c r="R257" s="264"/>
      <c r="S257" s="264"/>
      <c r="T257" s="264"/>
      <c r="U257" s="264"/>
      <c r="V257" s="264"/>
      <c r="W257" s="264"/>
      <c r="X257" s="265"/>
      <c r="Y257" s="13"/>
      <c r="Z257" s="13"/>
      <c r="AA257" s="13"/>
      <c r="AB257" s="13"/>
      <c r="AC257" s="13"/>
      <c r="AD257" s="13"/>
      <c r="AE257" s="13"/>
      <c r="AT257" s="266" t="s">
        <v>154</v>
      </c>
      <c r="AU257" s="266" t="s">
        <v>91</v>
      </c>
      <c r="AV257" s="13" t="s">
        <v>91</v>
      </c>
      <c r="AW257" s="13" t="s">
        <v>5</v>
      </c>
      <c r="AX257" s="13" t="s">
        <v>89</v>
      </c>
      <c r="AY257" s="266" t="s">
        <v>144</v>
      </c>
    </row>
    <row r="258" s="2" customFormat="1" ht="21.75" customHeight="1">
      <c r="A258" s="37"/>
      <c r="B258" s="38"/>
      <c r="C258" s="241" t="s">
        <v>576</v>
      </c>
      <c r="D258" s="241" t="s">
        <v>147</v>
      </c>
      <c r="E258" s="242" t="s">
        <v>861</v>
      </c>
      <c r="F258" s="243" t="s">
        <v>862</v>
      </c>
      <c r="G258" s="244" t="s">
        <v>150</v>
      </c>
      <c r="H258" s="245">
        <v>2</v>
      </c>
      <c r="I258" s="246"/>
      <c r="J258" s="246"/>
      <c r="K258" s="247">
        <f>ROUND(P258*H258,2)</f>
        <v>0</v>
      </c>
      <c r="L258" s="243" t="s">
        <v>151</v>
      </c>
      <c r="M258" s="43"/>
      <c r="N258" s="248" t="s">
        <v>1</v>
      </c>
      <c r="O258" s="249" t="s">
        <v>44</v>
      </c>
      <c r="P258" s="250">
        <f>I258+J258</f>
        <v>0</v>
      </c>
      <c r="Q258" s="250">
        <f>ROUND(I258*H258,2)</f>
        <v>0</v>
      </c>
      <c r="R258" s="250">
        <f>ROUND(J258*H258,2)</f>
        <v>0</v>
      </c>
      <c r="S258" s="90"/>
      <c r="T258" s="251">
        <f>S258*H258</f>
        <v>0</v>
      </c>
      <c r="U258" s="251">
        <v>0.42080000000000001</v>
      </c>
      <c r="V258" s="251">
        <f>U258*H258</f>
        <v>0.84160000000000001</v>
      </c>
      <c r="W258" s="251">
        <v>0</v>
      </c>
      <c r="X258" s="252">
        <f>W258*H258</f>
        <v>0</v>
      </c>
      <c r="Y258" s="37"/>
      <c r="Z258" s="37"/>
      <c r="AA258" s="37"/>
      <c r="AB258" s="37"/>
      <c r="AC258" s="37"/>
      <c r="AD258" s="37"/>
      <c r="AE258" s="37"/>
      <c r="AR258" s="253" t="s">
        <v>152</v>
      </c>
      <c r="AT258" s="253" t="s">
        <v>147</v>
      </c>
      <c r="AU258" s="253" t="s">
        <v>91</v>
      </c>
      <c r="AY258" s="16" t="s">
        <v>144</v>
      </c>
      <c r="BE258" s="254">
        <f>IF(O258="základní",K258,0)</f>
        <v>0</v>
      </c>
      <c r="BF258" s="254">
        <f>IF(O258="snížená",K258,0)</f>
        <v>0</v>
      </c>
      <c r="BG258" s="254">
        <f>IF(O258="zákl. přenesená",K258,0)</f>
        <v>0</v>
      </c>
      <c r="BH258" s="254">
        <f>IF(O258="sníž. přenesená",K258,0)</f>
        <v>0</v>
      </c>
      <c r="BI258" s="254">
        <f>IF(O258="nulová",K258,0)</f>
        <v>0</v>
      </c>
      <c r="BJ258" s="16" t="s">
        <v>89</v>
      </c>
      <c r="BK258" s="254">
        <f>ROUND(P258*H258,2)</f>
        <v>0</v>
      </c>
      <c r="BL258" s="16" t="s">
        <v>152</v>
      </c>
      <c r="BM258" s="253" t="s">
        <v>863</v>
      </c>
    </row>
    <row r="259" s="12" customFormat="1" ht="22.8" customHeight="1">
      <c r="A259" s="12"/>
      <c r="B259" s="224"/>
      <c r="C259" s="225"/>
      <c r="D259" s="226" t="s">
        <v>80</v>
      </c>
      <c r="E259" s="239" t="s">
        <v>145</v>
      </c>
      <c r="F259" s="239" t="s">
        <v>146</v>
      </c>
      <c r="G259" s="225"/>
      <c r="H259" s="225"/>
      <c r="I259" s="228"/>
      <c r="J259" s="228"/>
      <c r="K259" s="240">
        <f>BK259</f>
        <v>0</v>
      </c>
      <c r="L259" s="225"/>
      <c r="M259" s="230"/>
      <c r="N259" s="231"/>
      <c r="O259" s="232"/>
      <c r="P259" s="232"/>
      <c r="Q259" s="233">
        <f>SUM(Q260:Q305)</f>
        <v>0</v>
      </c>
      <c r="R259" s="233">
        <f>SUM(R260:R305)</f>
        <v>0</v>
      </c>
      <c r="S259" s="232"/>
      <c r="T259" s="234">
        <f>SUM(T260:T305)</f>
        <v>0</v>
      </c>
      <c r="U259" s="232"/>
      <c r="V259" s="234">
        <f>SUM(V260:V305)</f>
        <v>15.178617599999999</v>
      </c>
      <c r="W259" s="232"/>
      <c r="X259" s="235">
        <f>SUM(X260:X305)</f>
        <v>7.8039999999999994</v>
      </c>
      <c r="Y259" s="12"/>
      <c r="Z259" s="12"/>
      <c r="AA259" s="12"/>
      <c r="AB259" s="12"/>
      <c r="AC259" s="12"/>
      <c r="AD259" s="12"/>
      <c r="AE259" s="12"/>
      <c r="AR259" s="236" t="s">
        <v>89</v>
      </c>
      <c r="AT259" s="237" t="s">
        <v>80</v>
      </c>
      <c r="AU259" s="237" t="s">
        <v>89</v>
      </c>
      <c r="AY259" s="236" t="s">
        <v>144</v>
      </c>
      <c r="BK259" s="238">
        <f>SUM(BK260:BK305)</f>
        <v>0</v>
      </c>
    </row>
    <row r="260" s="2" customFormat="1" ht="21.75" customHeight="1">
      <c r="A260" s="37"/>
      <c r="B260" s="38"/>
      <c r="C260" s="241" t="s">
        <v>580</v>
      </c>
      <c r="D260" s="241" t="s">
        <v>147</v>
      </c>
      <c r="E260" s="242" t="s">
        <v>386</v>
      </c>
      <c r="F260" s="243" t="s">
        <v>387</v>
      </c>
      <c r="G260" s="244" t="s">
        <v>150</v>
      </c>
      <c r="H260" s="245">
        <v>2</v>
      </c>
      <c r="I260" s="246"/>
      <c r="J260" s="246"/>
      <c r="K260" s="247">
        <f>ROUND(P260*H260,2)</f>
        <v>0</v>
      </c>
      <c r="L260" s="243" t="s">
        <v>151</v>
      </c>
      <c r="M260" s="43"/>
      <c r="N260" s="248" t="s">
        <v>1</v>
      </c>
      <c r="O260" s="249" t="s">
        <v>44</v>
      </c>
      <c r="P260" s="250">
        <f>I260+J260</f>
        <v>0</v>
      </c>
      <c r="Q260" s="250">
        <f>ROUND(I260*H260,2)</f>
        <v>0</v>
      </c>
      <c r="R260" s="250">
        <f>ROUND(J260*H260,2)</f>
        <v>0</v>
      </c>
      <c r="S260" s="90"/>
      <c r="T260" s="251">
        <f>S260*H260</f>
        <v>0</v>
      </c>
      <c r="U260" s="251">
        <v>1.0000000000000001E-05</v>
      </c>
      <c r="V260" s="251">
        <f>U260*H260</f>
        <v>2.0000000000000002E-05</v>
      </c>
      <c r="W260" s="251">
        <v>0</v>
      </c>
      <c r="X260" s="252">
        <f>W260*H260</f>
        <v>0</v>
      </c>
      <c r="Y260" s="37"/>
      <c r="Z260" s="37"/>
      <c r="AA260" s="37"/>
      <c r="AB260" s="37"/>
      <c r="AC260" s="37"/>
      <c r="AD260" s="37"/>
      <c r="AE260" s="37"/>
      <c r="AR260" s="253" t="s">
        <v>152</v>
      </c>
      <c r="AT260" s="253" t="s">
        <v>147</v>
      </c>
      <c r="AU260" s="253" t="s">
        <v>91</v>
      </c>
      <c r="AY260" s="16" t="s">
        <v>144</v>
      </c>
      <c r="BE260" s="254">
        <f>IF(O260="základní",K260,0)</f>
        <v>0</v>
      </c>
      <c r="BF260" s="254">
        <f>IF(O260="snížená",K260,0)</f>
        <v>0</v>
      </c>
      <c r="BG260" s="254">
        <f>IF(O260="zákl. přenesená",K260,0)</f>
        <v>0</v>
      </c>
      <c r="BH260" s="254">
        <f>IF(O260="sníž. přenesená",K260,0)</f>
        <v>0</v>
      </c>
      <c r="BI260" s="254">
        <f>IF(O260="nulová",K260,0)</f>
        <v>0</v>
      </c>
      <c r="BJ260" s="16" t="s">
        <v>89</v>
      </c>
      <c r="BK260" s="254">
        <f>ROUND(P260*H260,2)</f>
        <v>0</v>
      </c>
      <c r="BL260" s="16" t="s">
        <v>152</v>
      </c>
      <c r="BM260" s="253" t="s">
        <v>388</v>
      </c>
    </row>
    <row r="261" s="13" customFormat="1">
      <c r="A261" s="13"/>
      <c r="B261" s="255"/>
      <c r="C261" s="256"/>
      <c r="D261" s="257" t="s">
        <v>154</v>
      </c>
      <c r="E261" s="258" t="s">
        <v>221</v>
      </c>
      <c r="F261" s="259" t="s">
        <v>91</v>
      </c>
      <c r="G261" s="256"/>
      <c r="H261" s="260">
        <v>2</v>
      </c>
      <c r="I261" s="261"/>
      <c r="J261" s="261"/>
      <c r="K261" s="256"/>
      <c r="L261" s="256"/>
      <c r="M261" s="262"/>
      <c r="N261" s="263"/>
      <c r="O261" s="264"/>
      <c r="P261" s="264"/>
      <c r="Q261" s="264"/>
      <c r="R261" s="264"/>
      <c r="S261" s="264"/>
      <c r="T261" s="264"/>
      <c r="U261" s="264"/>
      <c r="V261" s="264"/>
      <c r="W261" s="264"/>
      <c r="X261" s="265"/>
      <c r="Y261" s="13"/>
      <c r="Z261" s="13"/>
      <c r="AA261" s="13"/>
      <c r="AB261" s="13"/>
      <c r="AC261" s="13"/>
      <c r="AD261" s="13"/>
      <c r="AE261" s="13"/>
      <c r="AT261" s="266" t="s">
        <v>154</v>
      </c>
      <c r="AU261" s="266" t="s">
        <v>91</v>
      </c>
      <c r="AV261" s="13" t="s">
        <v>91</v>
      </c>
      <c r="AW261" s="13" t="s">
        <v>5</v>
      </c>
      <c r="AX261" s="13" t="s">
        <v>89</v>
      </c>
      <c r="AY261" s="266" t="s">
        <v>144</v>
      </c>
    </row>
    <row r="262" s="2" customFormat="1" ht="21.75" customHeight="1">
      <c r="A262" s="37"/>
      <c r="B262" s="38"/>
      <c r="C262" s="282" t="s">
        <v>584</v>
      </c>
      <c r="D262" s="282" t="s">
        <v>352</v>
      </c>
      <c r="E262" s="283" t="s">
        <v>390</v>
      </c>
      <c r="F262" s="284" t="s">
        <v>391</v>
      </c>
      <c r="G262" s="285" t="s">
        <v>150</v>
      </c>
      <c r="H262" s="286">
        <v>2</v>
      </c>
      <c r="I262" s="287"/>
      <c r="J262" s="288"/>
      <c r="K262" s="289">
        <f>ROUND(P262*H262,2)</f>
        <v>0</v>
      </c>
      <c r="L262" s="284" t="s">
        <v>151</v>
      </c>
      <c r="M262" s="290"/>
      <c r="N262" s="291" t="s">
        <v>1</v>
      </c>
      <c r="O262" s="249" t="s">
        <v>44</v>
      </c>
      <c r="P262" s="250">
        <f>I262+J262</f>
        <v>0</v>
      </c>
      <c r="Q262" s="250">
        <f>ROUND(I262*H262,2)</f>
        <v>0</v>
      </c>
      <c r="R262" s="250">
        <f>ROUND(J262*H262,2)</f>
        <v>0</v>
      </c>
      <c r="S262" s="90"/>
      <c r="T262" s="251">
        <f>S262*H262</f>
        <v>0</v>
      </c>
      <c r="U262" s="251">
        <v>0.0025999999999999999</v>
      </c>
      <c r="V262" s="251">
        <f>U262*H262</f>
        <v>0.0051999999999999998</v>
      </c>
      <c r="W262" s="251">
        <v>0</v>
      </c>
      <c r="X262" s="252">
        <f>W262*H262</f>
        <v>0</v>
      </c>
      <c r="Y262" s="37"/>
      <c r="Z262" s="37"/>
      <c r="AA262" s="37"/>
      <c r="AB262" s="37"/>
      <c r="AC262" s="37"/>
      <c r="AD262" s="37"/>
      <c r="AE262" s="37"/>
      <c r="AR262" s="253" t="s">
        <v>231</v>
      </c>
      <c r="AT262" s="253" t="s">
        <v>352</v>
      </c>
      <c r="AU262" s="253" t="s">
        <v>91</v>
      </c>
      <c r="AY262" s="16" t="s">
        <v>144</v>
      </c>
      <c r="BE262" s="254">
        <f>IF(O262="základní",K262,0)</f>
        <v>0</v>
      </c>
      <c r="BF262" s="254">
        <f>IF(O262="snížená",K262,0)</f>
        <v>0</v>
      </c>
      <c r="BG262" s="254">
        <f>IF(O262="zákl. přenesená",K262,0)</f>
        <v>0</v>
      </c>
      <c r="BH262" s="254">
        <f>IF(O262="sníž. přenesená",K262,0)</f>
        <v>0</v>
      </c>
      <c r="BI262" s="254">
        <f>IF(O262="nulová",K262,0)</f>
        <v>0</v>
      </c>
      <c r="BJ262" s="16" t="s">
        <v>89</v>
      </c>
      <c r="BK262" s="254">
        <f>ROUND(P262*H262,2)</f>
        <v>0</v>
      </c>
      <c r="BL262" s="16" t="s">
        <v>152</v>
      </c>
      <c r="BM262" s="253" t="s">
        <v>392</v>
      </c>
    </row>
    <row r="263" s="13" customFormat="1">
      <c r="A263" s="13"/>
      <c r="B263" s="255"/>
      <c r="C263" s="256"/>
      <c r="D263" s="257" t="s">
        <v>154</v>
      </c>
      <c r="E263" s="258" t="s">
        <v>1</v>
      </c>
      <c r="F263" s="259" t="s">
        <v>221</v>
      </c>
      <c r="G263" s="256"/>
      <c r="H263" s="260">
        <v>2</v>
      </c>
      <c r="I263" s="261"/>
      <c r="J263" s="261"/>
      <c r="K263" s="256"/>
      <c r="L263" s="256"/>
      <c r="M263" s="262"/>
      <c r="N263" s="263"/>
      <c r="O263" s="264"/>
      <c r="P263" s="264"/>
      <c r="Q263" s="264"/>
      <c r="R263" s="264"/>
      <c r="S263" s="264"/>
      <c r="T263" s="264"/>
      <c r="U263" s="264"/>
      <c r="V263" s="264"/>
      <c r="W263" s="264"/>
      <c r="X263" s="265"/>
      <c r="Y263" s="13"/>
      <c r="Z263" s="13"/>
      <c r="AA263" s="13"/>
      <c r="AB263" s="13"/>
      <c r="AC263" s="13"/>
      <c r="AD263" s="13"/>
      <c r="AE263" s="13"/>
      <c r="AT263" s="266" t="s">
        <v>154</v>
      </c>
      <c r="AU263" s="266" t="s">
        <v>91</v>
      </c>
      <c r="AV263" s="13" t="s">
        <v>91</v>
      </c>
      <c r="AW263" s="13" t="s">
        <v>5</v>
      </c>
      <c r="AX263" s="13" t="s">
        <v>89</v>
      </c>
      <c r="AY263" s="266" t="s">
        <v>144</v>
      </c>
    </row>
    <row r="264" s="2" customFormat="1" ht="21.75" customHeight="1">
      <c r="A264" s="37"/>
      <c r="B264" s="38"/>
      <c r="C264" s="241" t="s">
        <v>590</v>
      </c>
      <c r="D264" s="241" t="s">
        <v>147</v>
      </c>
      <c r="E264" s="242" t="s">
        <v>394</v>
      </c>
      <c r="F264" s="243" t="s">
        <v>395</v>
      </c>
      <c r="G264" s="244" t="s">
        <v>297</v>
      </c>
      <c r="H264" s="245">
        <v>52</v>
      </c>
      <c r="I264" s="246"/>
      <c r="J264" s="246"/>
      <c r="K264" s="247">
        <f>ROUND(P264*H264,2)</f>
        <v>0</v>
      </c>
      <c r="L264" s="243" t="s">
        <v>151</v>
      </c>
      <c r="M264" s="43"/>
      <c r="N264" s="248" t="s">
        <v>1</v>
      </c>
      <c r="O264" s="249" t="s">
        <v>44</v>
      </c>
      <c r="P264" s="250">
        <f>I264+J264</f>
        <v>0</v>
      </c>
      <c r="Q264" s="250">
        <f>ROUND(I264*H264,2)</f>
        <v>0</v>
      </c>
      <c r="R264" s="250">
        <f>ROUND(J264*H264,2)</f>
        <v>0</v>
      </c>
      <c r="S264" s="90"/>
      <c r="T264" s="251">
        <f>S264*H264</f>
        <v>0</v>
      </c>
      <c r="U264" s="251">
        <v>8.0000000000000007E-05</v>
      </c>
      <c r="V264" s="251">
        <f>U264*H264</f>
        <v>0.0041600000000000005</v>
      </c>
      <c r="W264" s="251">
        <v>0</v>
      </c>
      <c r="X264" s="252">
        <f>W264*H264</f>
        <v>0</v>
      </c>
      <c r="Y264" s="37"/>
      <c r="Z264" s="37"/>
      <c r="AA264" s="37"/>
      <c r="AB264" s="37"/>
      <c r="AC264" s="37"/>
      <c r="AD264" s="37"/>
      <c r="AE264" s="37"/>
      <c r="AR264" s="253" t="s">
        <v>152</v>
      </c>
      <c r="AT264" s="253" t="s">
        <v>147</v>
      </c>
      <c r="AU264" s="253" t="s">
        <v>91</v>
      </c>
      <c r="AY264" s="16" t="s">
        <v>144</v>
      </c>
      <c r="BE264" s="254">
        <f>IF(O264="základní",K264,0)</f>
        <v>0</v>
      </c>
      <c r="BF264" s="254">
        <f>IF(O264="snížená",K264,0)</f>
        <v>0</v>
      </c>
      <c r="BG264" s="254">
        <f>IF(O264="zákl. přenesená",K264,0)</f>
        <v>0</v>
      </c>
      <c r="BH264" s="254">
        <f>IF(O264="sníž. přenesená",K264,0)</f>
        <v>0</v>
      </c>
      <c r="BI264" s="254">
        <f>IF(O264="nulová",K264,0)</f>
        <v>0</v>
      </c>
      <c r="BJ264" s="16" t="s">
        <v>89</v>
      </c>
      <c r="BK264" s="254">
        <f>ROUND(P264*H264,2)</f>
        <v>0</v>
      </c>
      <c r="BL264" s="16" t="s">
        <v>152</v>
      </c>
      <c r="BM264" s="253" t="s">
        <v>396</v>
      </c>
    </row>
    <row r="265" s="13" customFormat="1">
      <c r="A265" s="13"/>
      <c r="B265" s="255"/>
      <c r="C265" s="256"/>
      <c r="D265" s="257" t="s">
        <v>154</v>
      </c>
      <c r="E265" s="258" t="s">
        <v>864</v>
      </c>
      <c r="F265" s="259" t="s">
        <v>865</v>
      </c>
      <c r="G265" s="256"/>
      <c r="H265" s="260">
        <v>52</v>
      </c>
      <c r="I265" s="261"/>
      <c r="J265" s="261"/>
      <c r="K265" s="256"/>
      <c r="L265" s="256"/>
      <c r="M265" s="262"/>
      <c r="N265" s="263"/>
      <c r="O265" s="264"/>
      <c r="P265" s="264"/>
      <c r="Q265" s="264"/>
      <c r="R265" s="264"/>
      <c r="S265" s="264"/>
      <c r="T265" s="264"/>
      <c r="U265" s="264"/>
      <c r="V265" s="264"/>
      <c r="W265" s="264"/>
      <c r="X265" s="265"/>
      <c r="Y265" s="13"/>
      <c r="Z265" s="13"/>
      <c r="AA265" s="13"/>
      <c r="AB265" s="13"/>
      <c r="AC265" s="13"/>
      <c r="AD265" s="13"/>
      <c r="AE265" s="13"/>
      <c r="AT265" s="266" t="s">
        <v>154</v>
      </c>
      <c r="AU265" s="266" t="s">
        <v>91</v>
      </c>
      <c r="AV265" s="13" t="s">
        <v>91</v>
      </c>
      <c r="AW265" s="13" t="s">
        <v>5</v>
      </c>
      <c r="AX265" s="13" t="s">
        <v>89</v>
      </c>
      <c r="AY265" s="266" t="s">
        <v>144</v>
      </c>
    </row>
    <row r="266" s="2" customFormat="1" ht="21.75" customHeight="1">
      <c r="A266" s="37"/>
      <c r="B266" s="38"/>
      <c r="C266" s="241" t="s">
        <v>595</v>
      </c>
      <c r="D266" s="241" t="s">
        <v>147</v>
      </c>
      <c r="E266" s="242" t="s">
        <v>866</v>
      </c>
      <c r="F266" s="243" t="s">
        <v>867</v>
      </c>
      <c r="G266" s="244" t="s">
        <v>297</v>
      </c>
      <c r="H266" s="245">
        <v>20</v>
      </c>
      <c r="I266" s="246"/>
      <c r="J266" s="246"/>
      <c r="K266" s="247">
        <f>ROUND(P266*H266,2)</f>
        <v>0</v>
      </c>
      <c r="L266" s="243" t="s">
        <v>151</v>
      </c>
      <c r="M266" s="43"/>
      <c r="N266" s="248" t="s">
        <v>1</v>
      </c>
      <c r="O266" s="249" t="s">
        <v>44</v>
      </c>
      <c r="P266" s="250">
        <f>I266+J266</f>
        <v>0</v>
      </c>
      <c r="Q266" s="250">
        <f>ROUND(I266*H266,2)</f>
        <v>0</v>
      </c>
      <c r="R266" s="250">
        <f>ROUND(J266*H266,2)</f>
        <v>0</v>
      </c>
      <c r="S266" s="90"/>
      <c r="T266" s="251">
        <f>S266*H266</f>
        <v>0</v>
      </c>
      <c r="U266" s="251">
        <v>3.0000000000000001E-05</v>
      </c>
      <c r="V266" s="251">
        <f>U266*H266</f>
        <v>0.00060000000000000006</v>
      </c>
      <c r="W266" s="251">
        <v>0</v>
      </c>
      <c r="X266" s="252">
        <f>W266*H266</f>
        <v>0</v>
      </c>
      <c r="Y266" s="37"/>
      <c r="Z266" s="37"/>
      <c r="AA266" s="37"/>
      <c r="AB266" s="37"/>
      <c r="AC266" s="37"/>
      <c r="AD266" s="37"/>
      <c r="AE266" s="37"/>
      <c r="AR266" s="253" t="s">
        <v>152</v>
      </c>
      <c r="AT266" s="253" t="s">
        <v>147</v>
      </c>
      <c r="AU266" s="253" t="s">
        <v>91</v>
      </c>
      <c r="AY266" s="16" t="s">
        <v>144</v>
      </c>
      <c r="BE266" s="254">
        <f>IF(O266="základní",K266,0)</f>
        <v>0</v>
      </c>
      <c r="BF266" s="254">
        <f>IF(O266="snížená",K266,0)</f>
        <v>0</v>
      </c>
      <c r="BG266" s="254">
        <f>IF(O266="zákl. přenesená",K266,0)</f>
        <v>0</v>
      </c>
      <c r="BH266" s="254">
        <f>IF(O266="sníž. přenesená",K266,0)</f>
        <v>0</v>
      </c>
      <c r="BI266" s="254">
        <f>IF(O266="nulová",K266,0)</f>
        <v>0</v>
      </c>
      <c r="BJ266" s="16" t="s">
        <v>89</v>
      </c>
      <c r="BK266" s="254">
        <f>ROUND(P266*H266,2)</f>
        <v>0</v>
      </c>
      <c r="BL266" s="16" t="s">
        <v>152</v>
      </c>
      <c r="BM266" s="253" t="s">
        <v>868</v>
      </c>
    </row>
    <row r="267" s="13" customFormat="1">
      <c r="A267" s="13"/>
      <c r="B267" s="255"/>
      <c r="C267" s="256"/>
      <c r="D267" s="257" t="s">
        <v>154</v>
      </c>
      <c r="E267" s="258" t="s">
        <v>869</v>
      </c>
      <c r="F267" s="259" t="s">
        <v>216</v>
      </c>
      <c r="G267" s="256"/>
      <c r="H267" s="260">
        <v>20</v>
      </c>
      <c r="I267" s="261"/>
      <c r="J267" s="261"/>
      <c r="K267" s="256"/>
      <c r="L267" s="256"/>
      <c r="M267" s="262"/>
      <c r="N267" s="263"/>
      <c r="O267" s="264"/>
      <c r="P267" s="264"/>
      <c r="Q267" s="264"/>
      <c r="R267" s="264"/>
      <c r="S267" s="264"/>
      <c r="T267" s="264"/>
      <c r="U267" s="264"/>
      <c r="V267" s="264"/>
      <c r="W267" s="264"/>
      <c r="X267" s="265"/>
      <c r="Y267" s="13"/>
      <c r="Z267" s="13"/>
      <c r="AA267" s="13"/>
      <c r="AB267" s="13"/>
      <c r="AC267" s="13"/>
      <c r="AD267" s="13"/>
      <c r="AE267" s="13"/>
      <c r="AT267" s="266" t="s">
        <v>154</v>
      </c>
      <c r="AU267" s="266" t="s">
        <v>91</v>
      </c>
      <c r="AV267" s="13" t="s">
        <v>91</v>
      </c>
      <c r="AW267" s="13" t="s">
        <v>5</v>
      </c>
      <c r="AX267" s="13" t="s">
        <v>89</v>
      </c>
      <c r="AY267" s="266" t="s">
        <v>144</v>
      </c>
    </row>
    <row r="268" s="2" customFormat="1" ht="21.75" customHeight="1">
      <c r="A268" s="37"/>
      <c r="B268" s="38"/>
      <c r="C268" s="241" t="s">
        <v>599</v>
      </c>
      <c r="D268" s="241" t="s">
        <v>147</v>
      </c>
      <c r="E268" s="242" t="s">
        <v>400</v>
      </c>
      <c r="F268" s="243" t="s">
        <v>401</v>
      </c>
      <c r="G268" s="244" t="s">
        <v>269</v>
      </c>
      <c r="H268" s="245">
        <v>19.5</v>
      </c>
      <c r="I268" s="246"/>
      <c r="J268" s="246"/>
      <c r="K268" s="247">
        <f>ROUND(P268*H268,2)</f>
        <v>0</v>
      </c>
      <c r="L268" s="243" t="s">
        <v>151</v>
      </c>
      <c r="M268" s="43"/>
      <c r="N268" s="248" t="s">
        <v>1</v>
      </c>
      <c r="O268" s="249" t="s">
        <v>44</v>
      </c>
      <c r="P268" s="250">
        <f>I268+J268</f>
        <v>0</v>
      </c>
      <c r="Q268" s="250">
        <f>ROUND(I268*H268,2)</f>
        <v>0</v>
      </c>
      <c r="R268" s="250">
        <f>ROUND(J268*H268,2)</f>
        <v>0</v>
      </c>
      <c r="S268" s="90"/>
      <c r="T268" s="251">
        <f>S268*H268</f>
        <v>0</v>
      </c>
      <c r="U268" s="251">
        <v>0.00059999999999999995</v>
      </c>
      <c r="V268" s="251">
        <f>U268*H268</f>
        <v>0.011699999999999999</v>
      </c>
      <c r="W268" s="251">
        <v>0</v>
      </c>
      <c r="X268" s="252">
        <f>W268*H268</f>
        <v>0</v>
      </c>
      <c r="Y268" s="37"/>
      <c r="Z268" s="37"/>
      <c r="AA268" s="37"/>
      <c r="AB268" s="37"/>
      <c r="AC268" s="37"/>
      <c r="AD268" s="37"/>
      <c r="AE268" s="37"/>
      <c r="AR268" s="253" t="s">
        <v>152</v>
      </c>
      <c r="AT268" s="253" t="s">
        <v>147</v>
      </c>
      <c r="AU268" s="253" t="s">
        <v>91</v>
      </c>
      <c r="AY268" s="16" t="s">
        <v>144</v>
      </c>
      <c r="BE268" s="254">
        <f>IF(O268="základní",K268,0)</f>
        <v>0</v>
      </c>
      <c r="BF268" s="254">
        <f>IF(O268="snížená",K268,0)</f>
        <v>0</v>
      </c>
      <c r="BG268" s="254">
        <f>IF(O268="zákl. přenesená",K268,0)</f>
        <v>0</v>
      </c>
      <c r="BH268" s="254">
        <f>IF(O268="sníž. přenesená",K268,0)</f>
        <v>0</v>
      </c>
      <c r="BI268" s="254">
        <f>IF(O268="nulová",K268,0)</f>
        <v>0</v>
      </c>
      <c r="BJ268" s="16" t="s">
        <v>89</v>
      </c>
      <c r="BK268" s="254">
        <f>ROUND(P268*H268,2)</f>
        <v>0</v>
      </c>
      <c r="BL268" s="16" t="s">
        <v>152</v>
      </c>
      <c r="BM268" s="253" t="s">
        <v>402</v>
      </c>
    </row>
    <row r="269" s="13" customFormat="1">
      <c r="A269" s="13"/>
      <c r="B269" s="255"/>
      <c r="C269" s="256"/>
      <c r="D269" s="257" t="s">
        <v>154</v>
      </c>
      <c r="E269" s="258" t="s">
        <v>403</v>
      </c>
      <c r="F269" s="259" t="s">
        <v>870</v>
      </c>
      <c r="G269" s="256"/>
      <c r="H269" s="260">
        <v>19.5</v>
      </c>
      <c r="I269" s="261"/>
      <c r="J269" s="261"/>
      <c r="K269" s="256"/>
      <c r="L269" s="256"/>
      <c r="M269" s="262"/>
      <c r="N269" s="263"/>
      <c r="O269" s="264"/>
      <c r="P269" s="264"/>
      <c r="Q269" s="264"/>
      <c r="R269" s="264"/>
      <c r="S269" s="264"/>
      <c r="T269" s="264"/>
      <c r="U269" s="264"/>
      <c r="V269" s="264"/>
      <c r="W269" s="264"/>
      <c r="X269" s="265"/>
      <c r="Y269" s="13"/>
      <c r="Z269" s="13"/>
      <c r="AA269" s="13"/>
      <c r="AB269" s="13"/>
      <c r="AC269" s="13"/>
      <c r="AD269" s="13"/>
      <c r="AE269" s="13"/>
      <c r="AT269" s="266" t="s">
        <v>154</v>
      </c>
      <c r="AU269" s="266" t="s">
        <v>91</v>
      </c>
      <c r="AV269" s="13" t="s">
        <v>91</v>
      </c>
      <c r="AW269" s="13" t="s">
        <v>5</v>
      </c>
      <c r="AX269" s="13" t="s">
        <v>89</v>
      </c>
      <c r="AY269" s="266" t="s">
        <v>144</v>
      </c>
    </row>
    <row r="270" s="2" customFormat="1" ht="33" customHeight="1">
      <c r="A270" s="37"/>
      <c r="B270" s="38"/>
      <c r="C270" s="241" t="s">
        <v>605</v>
      </c>
      <c r="D270" s="241" t="s">
        <v>147</v>
      </c>
      <c r="E270" s="242" t="s">
        <v>408</v>
      </c>
      <c r="F270" s="243" t="s">
        <v>409</v>
      </c>
      <c r="G270" s="244" t="s">
        <v>297</v>
      </c>
      <c r="H270" s="245">
        <v>29.239999999999998</v>
      </c>
      <c r="I270" s="246"/>
      <c r="J270" s="246"/>
      <c r="K270" s="247">
        <f>ROUND(P270*H270,2)</f>
        <v>0</v>
      </c>
      <c r="L270" s="243" t="s">
        <v>151</v>
      </c>
      <c r="M270" s="43"/>
      <c r="N270" s="248" t="s">
        <v>1</v>
      </c>
      <c r="O270" s="249" t="s">
        <v>44</v>
      </c>
      <c r="P270" s="250">
        <f>I270+J270</f>
        <v>0</v>
      </c>
      <c r="Q270" s="250">
        <f>ROUND(I270*H270,2)</f>
        <v>0</v>
      </c>
      <c r="R270" s="250">
        <f>ROUND(J270*H270,2)</f>
        <v>0</v>
      </c>
      <c r="S270" s="90"/>
      <c r="T270" s="251">
        <f>S270*H270</f>
        <v>0</v>
      </c>
      <c r="U270" s="251">
        <v>0.21540000000000001</v>
      </c>
      <c r="V270" s="251">
        <f>U270*H270</f>
        <v>6.2982959999999997</v>
      </c>
      <c r="W270" s="251">
        <v>0</v>
      </c>
      <c r="X270" s="252">
        <f>W270*H270</f>
        <v>0</v>
      </c>
      <c r="Y270" s="37"/>
      <c r="Z270" s="37"/>
      <c r="AA270" s="37"/>
      <c r="AB270" s="37"/>
      <c r="AC270" s="37"/>
      <c r="AD270" s="37"/>
      <c r="AE270" s="37"/>
      <c r="AR270" s="253" t="s">
        <v>152</v>
      </c>
      <c r="AT270" s="253" t="s">
        <v>147</v>
      </c>
      <c r="AU270" s="253" t="s">
        <v>91</v>
      </c>
      <c r="AY270" s="16" t="s">
        <v>144</v>
      </c>
      <c r="BE270" s="254">
        <f>IF(O270="základní",K270,0)</f>
        <v>0</v>
      </c>
      <c r="BF270" s="254">
        <f>IF(O270="snížená",K270,0)</f>
        <v>0</v>
      </c>
      <c r="BG270" s="254">
        <f>IF(O270="zákl. přenesená",K270,0)</f>
        <v>0</v>
      </c>
      <c r="BH270" s="254">
        <f>IF(O270="sníž. přenesená",K270,0)</f>
        <v>0</v>
      </c>
      <c r="BI270" s="254">
        <f>IF(O270="nulová",K270,0)</f>
        <v>0</v>
      </c>
      <c r="BJ270" s="16" t="s">
        <v>89</v>
      </c>
      <c r="BK270" s="254">
        <f>ROUND(P270*H270,2)</f>
        <v>0</v>
      </c>
      <c r="BL270" s="16" t="s">
        <v>152</v>
      </c>
      <c r="BM270" s="253" t="s">
        <v>410</v>
      </c>
    </row>
    <row r="271" s="13" customFormat="1">
      <c r="A271" s="13"/>
      <c r="B271" s="255"/>
      <c r="C271" s="256"/>
      <c r="D271" s="257" t="s">
        <v>154</v>
      </c>
      <c r="E271" s="258" t="s">
        <v>226</v>
      </c>
      <c r="F271" s="259" t="s">
        <v>666</v>
      </c>
      <c r="G271" s="256"/>
      <c r="H271" s="260">
        <v>2.5699999999999998</v>
      </c>
      <c r="I271" s="261"/>
      <c r="J271" s="261"/>
      <c r="K271" s="256"/>
      <c r="L271" s="256"/>
      <c r="M271" s="262"/>
      <c r="N271" s="263"/>
      <c r="O271" s="264"/>
      <c r="P271" s="264"/>
      <c r="Q271" s="264"/>
      <c r="R271" s="264"/>
      <c r="S271" s="264"/>
      <c r="T271" s="264"/>
      <c r="U271" s="264"/>
      <c r="V271" s="264"/>
      <c r="W271" s="264"/>
      <c r="X271" s="265"/>
      <c r="Y271" s="13"/>
      <c r="Z271" s="13"/>
      <c r="AA271" s="13"/>
      <c r="AB271" s="13"/>
      <c r="AC271" s="13"/>
      <c r="AD271" s="13"/>
      <c r="AE271" s="13"/>
      <c r="AT271" s="266" t="s">
        <v>154</v>
      </c>
      <c r="AU271" s="266" t="s">
        <v>91</v>
      </c>
      <c r="AV271" s="13" t="s">
        <v>91</v>
      </c>
      <c r="AW271" s="13" t="s">
        <v>5</v>
      </c>
      <c r="AX271" s="13" t="s">
        <v>81</v>
      </c>
      <c r="AY271" s="266" t="s">
        <v>144</v>
      </c>
    </row>
    <row r="272" s="13" customFormat="1">
      <c r="A272" s="13"/>
      <c r="B272" s="255"/>
      <c r="C272" s="256"/>
      <c r="D272" s="257" t="s">
        <v>154</v>
      </c>
      <c r="E272" s="258" t="s">
        <v>667</v>
      </c>
      <c r="F272" s="259" t="s">
        <v>668</v>
      </c>
      <c r="G272" s="256"/>
      <c r="H272" s="260">
        <v>23.629999999999999</v>
      </c>
      <c r="I272" s="261"/>
      <c r="J272" s="261"/>
      <c r="K272" s="256"/>
      <c r="L272" s="256"/>
      <c r="M272" s="262"/>
      <c r="N272" s="263"/>
      <c r="O272" s="264"/>
      <c r="P272" s="264"/>
      <c r="Q272" s="264"/>
      <c r="R272" s="264"/>
      <c r="S272" s="264"/>
      <c r="T272" s="264"/>
      <c r="U272" s="264"/>
      <c r="V272" s="264"/>
      <c r="W272" s="264"/>
      <c r="X272" s="265"/>
      <c r="Y272" s="13"/>
      <c r="Z272" s="13"/>
      <c r="AA272" s="13"/>
      <c r="AB272" s="13"/>
      <c r="AC272" s="13"/>
      <c r="AD272" s="13"/>
      <c r="AE272" s="13"/>
      <c r="AT272" s="266" t="s">
        <v>154</v>
      </c>
      <c r="AU272" s="266" t="s">
        <v>91</v>
      </c>
      <c r="AV272" s="13" t="s">
        <v>91</v>
      </c>
      <c r="AW272" s="13" t="s">
        <v>5</v>
      </c>
      <c r="AX272" s="13" t="s">
        <v>81</v>
      </c>
      <c r="AY272" s="266" t="s">
        <v>144</v>
      </c>
    </row>
    <row r="273" s="13" customFormat="1">
      <c r="A273" s="13"/>
      <c r="B273" s="255"/>
      <c r="C273" s="256"/>
      <c r="D273" s="257" t="s">
        <v>154</v>
      </c>
      <c r="E273" s="258" t="s">
        <v>232</v>
      </c>
      <c r="F273" s="259" t="s">
        <v>871</v>
      </c>
      <c r="G273" s="256"/>
      <c r="H273" s="260">
        <v>1.5</v>
      </c>
      <c r="I273" s="261"/>
      <c r="J273" s="261"/>
      <c r="K273" s="256"/>
      <c r="L273" s="256"/>
      <c r="M273" s="262"/>
      <c r="N273" s="263"/>
      <c r="O273" s="264"/>
      <c r="P273" s="264"/>
      <c r="Q273" s="264"/>
      <c r="R273" s="264"/>
      <c r="S273" s="264"/>
      <c r="T273" s="264"/>
      <c r="U273" s="264"/>
      <c r="V273" s="264"/>
      <c r="W273" s="264"/>
      <c r="X273" s="265"/>
      <c r="Y273" s="13"/>
      <c r="Z273" s="13"/>
      <c r="AA273" s="13"/>
      <c r="AB273" s="13"/>
      <c r="AC273" s="13"/>
      <c r="AD273" s="13"/>
      <c r="AE273" s="13"/>
      <c r="AT273" s="266" t="s">
        <v>154</v>
      </c>
      <c r="AU273" s="266" t="s">
        <v>91</v>
      </c>
      <c r="AV273" s="13" t="s">
        <v>91</v>
      </c>
      <c r="AW273" s="13" t="s">
        <v>5</v>
      </c>
      <c r="AX273" s="13" t="s">
        <v>81</v>
      </c>
      <c r="AY273" s="266" t="s">
        <v>144</v>
      </c>
    </row>
    <row r="274" s="13" customFormat="1">
      <c r="A274" s="13"/>
      <c r="B274" s="255"/>
      <c r="C274" s="256"/>
      <c r="D274" s="257" t="s">
        <v>154</v>
      </c>
      <c r="E274" s="258" t="s">
        <v>669</v>
      </c>
      <c r="F274" s="259" t="s">
        <v>670</v>
      </c>
      <c r="G274" s="256"/>
      <c r="H274" s="260">
        <v>1.54</v>
      </c>
      <c r="I274" s="261"/>
      <c r="J274" s="261"/>
      <c r="K274" s="256"/>
      <c r="L274" s="256"/>
      <c r="M274" s="262"/>
      <c r="N274" s="263"/>
      <c r="O274" s="264"/>
      <c r="P274" s="264"/>
      <c r="Q274" s="264"/>
      <c r="R274" s="264"/>
      <c r="S274" s="264"/>
      <c r="T274" s="264"/>
      <c r="U274" s="264"/>
      <c r="V274" s="264"/>
      <c r="W274" s="264"/>
      <c r="X274" s="265"/>
      <c r="Y274" s="13"/>
      <c r="Z274" s="13"/>
      <c r="AA274" s="13"/>
      <c r="AB274" s="13"/>
      <c r="AC274" s="13"/>
      <c r="AD274" s="13"/>
      <c r="AE274" s="13"/>
      <c r="AT274" s="266" t="s">
        <v>154</v>
      </c>
      <c r="AU274" s="266" t="s">
        <v>91</v>
      </c>
      <c r="AV274" s="13" t="s">
        <v>91</v>
      </c>
      <c r="AW274" s="13" t="s">
        <v>5</v>
      </c>
      <c r="AX274" s="13" t="s">
        <v>81</v>
      </c>
      <c r="AY274" s="266" t="s">
        <v>144</v>
      </c>
    </row>
    <row r="275" s="14" customFormat="1">
      <c r="A275" s="14"/>
      <c r="B275" s="267"/>
      <c r="C275" s="268"/>
      <c r="D275" s="257" t="s">
        <v>154</v>
      </c>
      <c r="E275" s="269" t="s">
        <v>224</v>
      </c>
      <c r="F275" s="270" t="s">
        <v>155</v>
      </c>
      <c r="G275" s="268"/>
      <c r="H275" s="271">
        <v>29.239999999999998</v>
      </c>
      <c r="I275" s="272"/>
      <c r="J275" s="272"/>
      <c r="K275" s="268"/>
      <c r="L275" s="268"/>
      <c r="M275" s="273"/>
      <c r="N275" s="274"/>
      <c r="O275" s="275"/>
      <c r="P275" s="275"/>
      <c r="Q275" s="275"/>
      <c r="R275" s="275"/>
      <c r="S275" s="275"/>
      <c r="T275" s="275"/>
      <c r="U275" s="275"/>
      <c r="V275" s="275"/>
      <c r="W275" s="275"/>
      <c r="X275" s="276"/>
      <c r="Y275" s="14"/>
      <c r="Z275" s="14"/>
      <c r="AA275" s="14"/>
      <c r="AB275" s="14"/>
      <c r="AC275" s="14"/>
      <c r="AD275" s="14"/>
      <c r="AE275" s="14"/>
      <c r="AT275" s="277" t="s">
        <v>154</v>
      </c>
      <c r="AU275" s="277" t="s">
        <v>91</v>
      </c>
      <c r="AV275" s="14" t="s">
        <v>152</v>
      </c>
      <c r="AW275" s="14" t="s">
        <v>5</v>
      </c>
      <c r="AX275" s="14" t="s">
        <v>89</v>
      </c>
      <c r="AY275" s="277" t="s">
        <v>144</v>
      </c>
    </row>
    <row r="276" s="2" customFormat="1" ht="21.75" customHeight="1">
      <c r="A276" s="37"/>
      <c r="B276" s="38"/>
      <c r="C276" s="282" t="s">
        <v>609</v>
      </c>
      <c r="D276" s="282" t="s">
        <v>352</v>
      </c>
      <c r="E276" s="283" t="s">
        <v>414</v>
      </c>
      <c r="F276" s="284" t="s">
        <v>415</v>
      </c>
      <c r="G276" s="285" t="s">
        <v>150</v>
      </c>
      <c r="H276" s="286">
        <v>2.621</v>
      </c>
      <c r="I276" s="287"/>
      <c r="J276" s="288"/>
      <c r="K276" s="289">
        <f>ROUND(P276*H276,2)</f>
        <v>0</v>
      </c>
      <c r="L276" s="284" t="s">
        <v>151</v>
      </c>
      <c r="M276" s="290"/>
      <c r="N276" s="291" t="s">
        <v>1</v>
      </c>
      <c r="O276" s="249" t="s">
        <v>44</v>
      </c>
      <c r="P276" s="250">
        <f>I276+J276</f>
        <v>0</v>
      </c>
      <c r="Q276" s="250">
        <f>ROUND(I276*H276,2)</f>
        <v>0</v>
      </c>
      <c r="R276" s="250">
        <f>ROUND(J276*H276,2)</f>
        <v>0</v>
      </c>
      <c r="S276" s="90"/>
      <c r="T276" s="251">
        <f>S276*H276</f>
        <v>0</v>
      </c>
      <c r="U276" s="251">
        <v>0.10199999999999999</v>
      </c>
      <c r="V276" s="251">
        <f>U276*H276</f>
        <v>0.26734199999999997</v>
      </c>
      <c r="W276" s="251">
        <v>0</v>
      </c>
      <c r="X276" s="252">
        <f>W276*H276</f>
        <v>0</v>
      </c>
      <c r="Y276" s="37"/>
      <c r="Z276" s="37"/>
      <c r="AA276" s="37"/>
      <c r="AB276" s="37"/>
      <c r="AC276" s="37"/>
      <c r="AD276" s="37"/>
      <c r="AE276" s="37"/>
      <c r="AR276" s="253" t="s">
        <v>231</v>
      </c>
      <c r="AT276" s="253" t="s">
        <v>352</v>
      </c>
      <c r="AU276" s="253" t="s">
        <v>91</v>
      </c>
      <c r="AY276" s="16" t="s">
        <v>144</v>
      </c>
      <c r="BE276" s="254">
        <f>IF(O276="základní",K276,0)</f>
        <v>0</v>
      </c>
      <c r="BF276" s="254">
        <f>IF(O276="snížená",K276,0)</f>
        <v>0</v>
      </c>
      <c r="BG276" s="254">
        <f>IF(O276="zákl. přenesená",K276,0)</f>
        <v>0</v>
      </c>
      <c r="BH276" s="254">
        <f>IF(O276="sníž. přenesená",K276,0)</f>
        <v>0</v>
      </c>
      <c r="BI276" s="254">
        <f>IF(O276="nulová",K276,0)</f>
        <v>0</v>
      </c>
      <c r="BJ276" s="16" t="s">
        <v>89</v>
      </c>
      <c r="BK276" s="254">
        <f>ROUND(P276*H276,2)</f>
        <v>0</v>
      </c>
      <c r="BL276" s="16" t="s">
        <v>152</v>
      </c>
      <c r="BM276" s="253" t="s">
        <v>416</v>
      </c>
    </row>
    <row r="277" s="13" customFormat="1">
      <c r="A277" s="13"/>
      <c r="B277" s="255"/>
      <c r="C277" s="256"/>
      <c r="D277" s="257" t="s">
        <v>154</v>
      </c>
      <c r="E277" s="258" t="s">
        <v>1</v>
      </c>
      <c r="F277" s="259" t="s">
        <v>417</v>
      </c>
      <c r="G277" s="256"/>
      <c r="H277" s="260">
        <v>2.621</v>
      </c>
      <c r="I277" s="261"/>
      <c r="J277" s="261"/>
      <c r="K277" s="256"/>
      <c r="L277" s="256"/>
      <c r="M277" s="262"/>
      <c r="N277" s="263"/>
      <c r="O277" s="264"/>
      <c r="P277" s="264"/>
      <c r="Q277" s="264"/>
      <c r="R277" s="264"/>
      <c r="S277" s="264"/>
      <c r="T277" s="264"/>
      <c r="U277" s="264"/>
      <c r="V277" s="264"/>
      <c r="W277" s="264"/>
      <c r="X277" s="265"/>
      <c r="Y277" s="13"/>
      <c r="Z277" s="13"/>
      <c r="AA277" s="13"/>
      <c r="AB277" s="13"/>
      <c r="AC277" s="13"/>
      <c r="AD277" s="13"/>
      <c r="AE277" s="13"/>
      <c r="AT277" s="266" t="s">
        <v>154</v>
      </c>
      <c r="AU277" s="266" t="s">
        <v>91</v>
      </c>
      <c r="AV277" s="13" t="s">
        <v>91</v>
      </c>
      <c r="AW277" s="13" t="s">
        <v>5</v>
      </c>
      <c r="AX277" s="13" t="s">
        <v>89</v>
      </c>
      <c r="AY277" s="266" t="s">
        <v>144</v>
      </c>
    </row>
    <row r="278" s="2" customFormat="1" ht="16.5" customHeight="1">
      <c r="A278" s="37"/>
      <c r="B278" s="38"/>
      <c r="C278" s="282" t="s">
        <v>614</v>
      </c>
      <c r="D278" s="282" t="s">
        <v>352</v>
      </c>
      <c r="E278" s="283" t="s">
        <v>872</v>
      </c>
      <c r="F278" s="284" t="s">
        <v>873</v>
      </c>
      <c r="G278" s="285" t="s">
        <v>150</v>
      </c>
      <c r="H278" s="286">
        <v>48.677999999999997</v>
      </c>
      <c r="I278" s="287"/>
      <c r="J278" s="288"/>
      <c r="K278" s="289">
        <f>ROUND(P278*H278,2)</f>
        <v>0</v>
      </c>
      <c r="L278" s="284" t="s">
        <v>378</v>
      </c>
      <c r="M278" s="290"/>
      <c r="N278" s="291" t="s">
        <v>1</v>
      </c>
      <c r="O278" s="249" t="s">
        <v>44</v>
      </c>
      <c r="P278" s="250">
        <f>I278+J278</f>
        <v>0</v>
      </c>
      <c r="Q278" s="250">
        <f>ROUND(I278*H278,2)</f>
        <v>0</v>
      </c>
      <c r="R278" s="250">
        <f>ROUND(J278*H278,2)</f>
        <v>0</v>
      </c>
      <c r="S278" s="90"/>
      <c r="T278" s="251">
        <f>S278*H278</f>
        <v>0</v>
      </c>
      <c r="U278" s="251">
        <v>0.0407</v>
      </c>
      <c r="V278" s="251">
        <f>U278*H278</f>
        <v>1.9811945999999998</v>
      </c>
      <c r="W278" s="251">
        <v>0</v>
      </c>
      <c r="X278" s="252">
        <f>W278*H278</f>
        <v>0</v>
      </c>
      <c r="Y278" s="37"/>
      <c r="Z278" s="37"/>
      <c r="AA278" s="37"/>
      <c r="AB278" s="37"/>
      <c r="AC278" s="37"/>
      <c r="AD278" s="37"/>
      <c r="AE278" s="37"/>
      <c r="AR278" s="253" t="s">
        <v>231</v>
      </c>
      <c r="AT278" s="253" t="s">
        <v>352</v>
      </c>
      <c r="AU278" s="253" t="s">
        <v>91</v>
      </c>
      <c r="AY278" s="16" t="s">
        <v>144</v>
      </c>
      <c r="BE278" s="254">
        <f>IF(O278="základní",K278,0)</f>
        <v>0</v>
      </c>
      <c r="BF278" s="254">
        <f>IF(O278="snížená",K278,0)</f>
        <v>0</v>
      </c>
      <c r="BG278" s="254">
        <f>IF(O278="zákl. přenesená",K278,0)</f>
        <v>0</v>
      </c>
      <c r="BH278" s="254">
        <f>IF(O278="sníž. přenesená",K278,0)</f>
        <v>0</v>
      </c>
      <c r="BI278" s="254">
        <f>IF(O278="nulová",K278,0)</f>
        <v>0</v>
      </c>
      <c r="BJ278" s="16" t="s">
        <v>89</v>
      </c>
      <c r="BK278" s="254">
        <f>ROUND(P278*H278,2)</f>
        <v>0</v>
      </c>
      <c r="BL278" s="16" t="s">
        <v>152</v>
      </c>
      <c r="BM278" s="253" t="s">
        <v>874</v>
      </c>
    </row>
    <row r="279" s="13" customFormat="1">
      <c r="A279" s="13"/>
      <c r="B279" s="255"/>
      <c r="C279" s="256"/>
      <c r="D279" s="257" t="s">
        <v>154</v>
      </c>
      <c r="E279" s="258" t="s">
        <v>1</v>
      </c>
      <c r="F279" s="259" t="s">
        <v>875</v>
      </c>
      <c r="G279" s="256"/>
      <c r="H279" s="260">
        <v>48.677999999999997</v>
      </c>
      <c r="I279" s="261"/>
      <c r="J279" s="261"/>
      <c r="K279" s="256"/>
      <c r="L279" s="256"/>
      <c r="M279" s="262"/>
      <c r="N279" s="263"/>
      <c r="O279" s="264"/>
      <c r="P279" s="264"/>
      <c r="Q279" s="264"/>
      <c r="R279" s="264"/>
      <c r="S279" s="264"/>
      <c r="T279" s="264"/>
      <c r="U279" s="264"/>
      <c r="V279" s="264"/>
      <c r="W279" s="264"/>
      <c r="X279" s="265"/>
      <c r="Y279" s="13"/>
      <c r="Z279" s="13"/>
      <c r="AA279" s="13"/>
      <c r="AB279" s="13"/>
      <c r="AC279" s="13"/>
      <c r="AD279" s="13"/>
      <c r="AE279" s="13"/>
      <c r="AT279" s="266" t="s">
        <v>154</v>
      </c>
      <c r="AU279" s="266" t="s">
        <v>91</v>
      </c>
      <c r="AV279" s="13" t="s">
        <v>91</v>
      </c>
      <c r="AW279" s="13" t="s">
        <v>5</v>
      </c>
      <c r="AX279" s="13" t="s">
        <v>89</v>
      </c>
      <c r="AY279" s="266" t="s">
        <v>144</v>
      </c>
    </row>
    <row r="280" s="2" customFormat="1" ht="21.75" customHeight="1">
      <c r="A280" s="37"/>
      <c r="B280" s="38"/>
      <c r="C280" s="282" t="s">
        <v>618</v>
      </c>
      <c r="D280" s="282" t="s">
        <v>352</v>
      </c>
      <c r="E280" s="283" t="s">
        <v>428</v>
      </c>
      <c r="F280" s="284" t="s">
        <v>429</v>
      </c>
      <c r="G280" s="285" t="s">
        <v>150</v>
      </c>
      <c r="H280" s="286">
        <v>1.9810000000000001</v>
      </c>
      <c r="I280" s="287"/>
      <c r="J280" s="288"/>
      <c r="K280" s="289">
        <f>ROUND(P280*H280,2)</f>
        <v>0</v>
      </c>
      <c r="L280" s="284" t="s">
        <v>1</v>
      </c>
      <c r="M280" s="290"/>
      <c r="N280" s="291" t="s">
        <v>1</v>
      </c>
      <c r="O280" s="249" t="s">
        <v>44</v>
      </c>
      <c r="P280" s="250">
        <f>I280+J280</f>
        <v>0</v>
      </c>
      <c r="Q280" s="250">
        <f>ROUND(I280*H280,2)</f>
        <v>0</v>
      </c>
      <c r="R280" s="250">
        <f>ROUND(J280*H280,2)</f>
        <v>0</v>
      </c>
      <c r="S280" s="90"/>
      <c r="T280" s="251">
        <f>S280*H280</f>
        <v>0</v>
      </c>
      <c r="U280" s="251">
        <v>0.052999999999999998</v>
      </c>
      <c r="V280" s="251">
        <f>U280*H280</f>
        <v>0.104993</v>
      </c>
      <c r="W280" s="251">
        <v>0</v>
      </c>
      <c r="X280" s="252">
        <f>W280*H280</f>
        <v>0</v>
      </c>
      <c r="Y280" s="37"/>
      <c r="Z280" s="37"/>
      <c r="AA280" s="37"/>
      <c r="AB280" s="37"/>
      <c r="AC280" s="37"/>
      <c r="AD280" s="37"/>
      <c r="AE280" s="37"/>
      <c r="AR280" s="253" t="s">
        <v>231</v>
      </c>
      <c r="AT280" s="253" t="s">
        <v>352</v>
      </c>
      <c r="AU280" s="253" t="s">
        <v>91</v>
      </c>
      <c r="AY280" s="16" t="s">
        <v>144</v>
      </c>
      <c r="BE280" s="254">
        <f>IF(O280="základní",K280,0)</f>
        <v>0</v>
      </c>
      <c r="BF280" s="254">
        <f>IF(O280="snížená",K280,0)</f>
        <v>0</v>
      </c>
      <c r="BG280" s="254">
        <f>IF(O280="zákl. přenesená",K280,0)</f>
        <v>0</v>
      </c>
      <c r="BH280" s="254">
        <f>IF(O280="sníž. přenesená",K280,0)</f>
        <v>0</v>
      </c>
      <c r="BI280" s="254">
        <f>IF(O280="nulová",K280,0)</f>
        <v>0</v>
      </c>
      <c r="BJ280" s="16" t="s">
        <v>89</v>
      </c>
      <c r="BK280" s="254">
        <f>ROUND(P280*H280,2)</f>
        <v>0</v>
      </c>
      <c r="BL280" s="16" t="s">
        <v>152</v>
      </c>
      <c r="BM280" s="253" t="s">
        <v>876</v>
      </c>
    </row>
    <row r="281" s="13" customFormat="1">
      <c r="A281" s="13"/>
      <c r="B281" s="255"/>
      <c r="C281" s="256"/>
      <c r="D281" s="257" t="s">
        <v>154</v>
      </c>
      <c r="E281" s="258" t="s">
        <v>1</v>
      </c>
      <c r="F281" s="259" t="s">
        <v>431</v>
      </c>
      <c r="G281" s="256"/>
      <c r="H281" s="260">
        <v>1.9810000000000001</v>
      </c>
      <c r="I281" s="261"/>
      <c r="J281" s="261"/>
      <c r="K281" s="256"/>
      <c r="L281" s="256"/>
      <c r="M281" s="262"/>
      <c r="N281" s="263"/>
      <c r="O281" s="264"/>
      <c r="P281" s="264"/>
      <c r="Q281" s="264"/>
      <c r="R281" s="264"/>
      <c r="S281" s="264"/>
      <c r="T281" s="264"/>
      <c r="U281" s="264"/>
      <c r="V281" s="264"/>
      <c r="W281" s="264"/>
      <c r="X281" s="265"/>
      <c r="Y281" s="13"/>
      <c r="Z281" s="13"/>
      <c r="AA281" s="13"/>
      <c r="AB281" s="13"/>
      <c r="AC281" s="13"/>
      <c r="AD281" s="13"/>
      <c r="AE281" s="13"/>
      <c r="AT281" s="266" t="s">
        <v>154</v>
      </c>
      <c r="AU281" s="266" t="s">
        <v>91</v>
      </c>
      <c r="AV281" s="13" t="s">
        <v>91</v>
      </c>
      <c r="AW281" s="13" t="s">
        <v>5</v>
      </c>
      <c r="AX281" s="13" t="s">
        <v>89</v>
      </c>
      <c r="AY281" s="266" t="s">
        <v>144</v>
      </c>
    </row>
    <row r="282" s="2" customFormat="1" ht="21.75" customHeight="1">
      <c r="A282" s="37"/>
      <c r="B282" s="38"/>
      <c r="C282" s="282" t="s">
        <v>622</v>
      </c>
      <c r="D282" s="282" t="s">
        <v>352</v>
      </c>
      <c r="E282" s="283" t="s">
        <v>877</v>
      </c>
      <c r="F282" s="284" t="s">
        <v>878</v>
      </c>
      <c r="G282" s="285" t="s">
        <v>150</v>
      </c>
      <c r="H282" s="286">
        <v>2.0339999999999998</v>
      </c>
      <c r="I282" s="287"/>
      <c r="J282" s="288"/>
      <c r="K282" s="289">
        <f>ROUND(P282*H282,2)</f>
        <v>0</v>
      </c>
      <c r="L282" s="284" t="s">
        <v>1</v>
      </c>
      <c r="M282" s="290"/>
      <c r="N282" s="291" t="s">
        <v>1</v>
      </c>
      <c r="O282" s="249" t="s">
        <v>44</v>
      </c>
      <c r="P282" s="250">
        <f>I282+J282</f>
        <v>0</v>
      </c>
      <c r="Q282" s="250">
        <f>ROUND(I282*H282,2)</f>
        <v>0</v>
      </c>
      <c r="R282" s="250">
        <f>ROUND(J282*H282,2)</f>
        <v>0</v>
      </c>
      <c r="S282" s="90"/>
      <c r="T282" s="251">
        <f>S282*H282</f>
        <v>0</v>
      </c>
      <c r="U282" s="251">
        <v>0.060499999999999998</v>
      </c>
      <c r="V282" s="251">
        <f>U282*H282</f>
        <v>0.12305699999999999</v>
      </c>
      <c r="W282" s="251">
        <v>0</v>
      </c>
      <c r="X282" s="252">
        <f>W282*H282</f>
        <v>0</v>
      </c>
      <c r="Y282" s="37"/>
      <c r="Z282" s="37"/>
      <c r="AA282" s="37"/>
      <c r="AB282" s="37"/>
      <c r="AC282" s="37"/>
      <c r="AD282" s="37"/>
      <c r="AE282" s="37"/>
      <c r="AR282" s="253" t="s">
        <v>231</v>
      </c>
      <c r="AT282" s="253" t="s">
        <v>352</v>
      </c>
      <c r="AU282" s="253" t="s">
        <v>91</v>
      </c>
      <c r="AY282" s="16" t="s">
        <v>144</v>
      </c>
      <c r="BE282" s="254">
        <f>IF(O282="základní",K282,0)</f>
        <v>0</v>
      </c>
      <c r="BF282" s="254">
        <f>IF(O282="snížená",K282,0)</f>
        <v>0</v>
      </c>
      <c r="BG282" s="254">
        <f>IF(O282="zákl. přenesená",K282,0)</f>
        <v>0</v>
      </c>
      <c r="BH282" s="254">
        <f>IF(O282="sníž. přenesená",K282,0)</f>
        <v>0</v>
      </c>
      <c r="BI282" s="254">
        <f>IF(O282="nulová",K282,0)</f>
        <v>0</v>
      </c>
      <c r="BJ282" s="16" t="s">
        <v>89</v>
      </c>
      <c r="BK282" s="254">
        <f>ROUND(P282*H282,2)</f>
        <v>0</v>
      </c>
      <c r="BL282" s="16" t="s">
        <v>152</v>
      </c>
      <c r="BM282" s="253" t="s">
        <v>879</v>
      </c>
    </row>
    <row r="283" s="13" customFormat="1">
      <c r="A283" s="13"/>
      <c r="B283" s="255"/>
      <c r="C283" s="256"/>
      <c r="D283" s="257" t="s">
        <v>154</v>
      </c>
      <c r="E283" s="258" t="s">
        <v>1</v>
      </c>
      <c r="F283" s="259" t="s">
        <v>880</v>
      </c>
      <c r="G283" s="256"/>
      <c r="H283" s="260">
        <v>2.0339999999999998</v>
      </c>
      <c r="I283" s="261"/>
      <c r="J283" s="261"/>
      <c r="K283" s="256"/>
      <c r="L283" s="256"/>
      <c r="M283" s="262"/>
      <c r="N283" s="263"/>
      <c r="O283" s="264"/>
      <c r="P283" s="264"/>
      <c r="Q283" s="264"/>
      <c r="R283" s="264"/>
      <c r="S283" s="264"/>
      <c r="T283" s="264"/>
      <c r="U283" s="264"/>
      <c r="V283" s="264"/>
      <c r="W283" s="264"/>
      <c r="X283" s="265"/>
      <c r="Y283" s="13"/>
      <c r="Z283" s="13"/>
      <c r="AA283" s="13"/>
      <c r="AB283" s="13"/>
      <c r="AC283" s="13"/>
      <c r="AD283" s="13"/>
      <c r="AE283" s="13"/>
      <c r="AT283" s="266" t="s">
        <v>154</v>
      </c>
      <c r="AU283" s="266" t="s">
        <v>91</v>
      </c>
      <c r="AV283" s="13" t="s">
        <v>91</v>
      </c>
      <c r="AW283" s="13" t="s">
        <v>5</v>
      </c>
      <c r="AX283" s="13" t="s">
        <v>89</v>
      </c>
      <c r="AY283" s="266" t="s">
        <v>144</v>
      </c>
    </row>
    <row r="284" s="2" customFormat="1" ht="33" customHeight="1">
      <c r="A284" s="37"/>
      <c r="B284" s="38"/>
      <c r="C284" s="241" t="s">
        <v>626</v>
      </c>
      <c r="D284" s="241" t="s">
        <v>147</v>
      </c>
      <c r="E284" s="242" t="s">
        <v>433</v>
      </c>
      <c r="F284" s="243" t="s">
        <v>434</v>
      </c>
      <c r="G284" s="244" t="s">
        <v>297</v>
      </c>
      <c r="H284" s="245">
        <v>21.27</v>
      </c>
      <c r="I284" s="246"/>
      <c r="J284" s="246"/>
      <c r="K284" s="247">
        <f>ROUND(P284*H284,2)</f>
        <v>0</v>
      </c>
      <c r="L284" s="243" t="s">
        <v>151</v>
      </c>
      <c r="M284" s="43"/>
      <c r="N284" s="248" t="s">
        <v>1</v>
      </c>
      <c r="O284" s="249" t="s">
        <v>44</v>
      </c>
      <c r="P284" s="250">
        <f>I284+J284</f>
        <v>0</v>
      </c>
      <c r="Q284" s="250">
        <f>ROUND(I284*H284,2)</f>
        <v>0</v>
      </c>
      <c r="R284" s="250">
        <f>ROUND(J284*H284,2)</f>
        <v>0</v>
      </c>
      <c r="S284" s="90"/>
      <c r="T284" s="251">
        <f>S284*H284</f>
        <v>0</v>
      </c>
      <c r="U284" s="251">
        <v>0.16400000000000001</v>
      </c>
      <c r="V284" s="251">
        <f>U284*H284</f>
        <v>3.48828</v>
      </c>
      <c r="W284" s="251">
        <v>0</v>
      </c>
      <c r="X284" s="252">
        <f>W284*H284</f>
        <v>0</v>
      </c>
      <c r="Y284" s="37"/>
      <c r="Z284" s="37"/>
      <c r="AA284" s="37"/>
      <c r="AB284" s="37"/>
      <c r="AC284" s="37"/>
      <c r="AD284" s="37"/>
      <c r="AE284" s="37"/>
      <c r="AR284" s="253" t="s">
        <v>152</v>
      </c>
      <c r="AT284" s="253" t="s">
        <v>147</v>
      </c>
      <c r="AU284" s="253" t="s">
        <v>91</v>
      </c>
      <c r="AY284" s="16" t="s">
        <v>144</v>
      </c>
      <c r="BE284" s="254">
        <f>IF(O284="základní",K284,0)</f>
        <v>0</v>
      </c>
      <c r="BF284" s="254">
        <f>IF(O284="snížená",K284,0)</f>
        <v>0</v>
      </c>
      <c r="BG284" s="254">
        <f>IF(O284="zákl. přenesená",K284,0)</f>
        <v>0</v>
      </c>
      <c r="BH284" s="254">
        <f>IF(O284="sníž. přenesená",K284,0)</f>
        <v>0</v>
      </c>
      <c r="BI284" s="254">
        <f>IF(O284="nulová",K284,0)</f>
        <v>0</v>
      </c>
      <c r="BJ284" s="16" t="s">
        <v>89</v>
      </c>
      <c r="BK284" s="254">
        <f>ROUND(P284*H284,2)</f>
        <v>0</v>
      </c>
      <c r="BL284" s="16" t="s">
        <v>152</v>
      </c>
      <c r="BM284" s="253" t="s">
        <v>435</v>
      </c>
    </row>
    <row r="285" s="13" customFormat="1">
      <c r="A285" s="13"/>
      <c r="B285" s="255"/>
      <c r="C285" s="256"/>
      <c r="D285" s="257" t="s">
        <v>154</v>
      </c>
      <c r="E285" s="258" t="s">
        <v>222</v>
      </c>
      <c r="F285" s="259" t="s">
        <v>665</v>
      </c>
      <c r="G285" s="256"/>
      <c r="H285" s="260">
        <v>21.27</v>
      </c>
      <c r="I285" s="261"/>
      <c r="J285" s="261"/>
      <c r="K285" s="256"/>
      <c r="L285" s="256"/>
      <c r="M285" s="262"/>
      <c r="N285" s="263"/>
      <c r="O285" s="264"/>
      <c r="P285" s="264"/>
      <c r="Q285" s="264"/>
      <c r="R285" s="264"/>
      <c r="S285" s="264"/>
      <c r="T285" s="264"/>
      <c r="U285" s="264"/>
      <c r="V285" s="264"/>
      <c r="W285" s="264"/>
      <c r="X285" s="265"/>
      <c r="Y285" s="13"/>
      <c r="Z285" s="13"/>
      <c r="AA285" s="13"/>
      <c r="AB285" s="13"/>
      <c r="AC285" s="13"/>
      <c r="AD285" s="13"/>
      <c r="AE285" s="13"/>
      <c r="AT285" s="266" t="s">
        <v>154</v>
      </c>
      <c r="AU285" s="266" t="s">
        <v>91</v>
      </c>
      <c r="AV285" s="13" t="s">
        <v>91</v>
      </c>
      <c r="AW285" s="13" t="s">
        <v>5</v>
      </c>
      <c r="AX285" s="13" t="s">
        <v>89</v>
      </c>
      <c r="AY285" s="266" t="s">
        <v>144</v>
      </c>
    </row>
    <row r="286" s="2" customFormat="1" ht="21.75" customHeight="1">
      <c r="A286" s="37"/>
      <c r="B286" s="38"/>
      <c r="C286" s="282" t="s">
        <v>630</v>
      </c>
      <c r="D286" s="282" t="s">
        <v>352</v>
      </c>
      <c r="E286" s="283" t="s">
        <v>437</v>
      </c>
      <c r="F286" s="284" t="s">
        <v>438</v>
      </c>
      <c r="G286" s="285" t="s">
        <v>150</v>
      </c>
      <c r="H286" s="286">
        <v>43.390999999999998</v>
      </c>
      <c r="I286" s="287"/>
      <c r="J286" s="288"/>
      <c r="K286" s="289">
        <f>ROUND(P286*H286,2)</f>
        <v>0</v>
      </c>
      <c r="L286" s="284" t="s">
        <v>378</v>
      </c>
      <c r="M286" s="290"/>
      <c r="N286" s="291" t="s">
        <v>1</v>
      </c>
      <c r="O286" s="249" t="s">
        <v>44</v>
      </c>
      <c r="P286" s="250">
        <f>I286+J286</f>
        <v>0</v>
      </c>
      <c r="Q286" s="250">
        <f>ROUND(I286*H286,2)</f>
        <v>0</v>
      </c>
      <c r="R286" s="250">
        <f>ROUND(J286*H286,2)</f>
        <v>0</v>
      </c>
      <c r="S286" s="90"/>
      <c r="T286" s="251">
        <f>S286*H286</f>
        <v>0</v>
      </c>
      <c r="U286" s="251">
        <v>0.024</v>
      </c>
      <c r="V286" s="251">
        <f>U286*H286</f>
        <v>1.0413840000000001</v>
      </c>
      <c r="W286" s="251">
        <v>0</v>
      </c>
      <c r="X286" s="252">
        <f>W286*H286</f>
        <v>0</v>
      </c>
      <c r="Y286" s="37"/>
      <c r="Z286" s="37"/>
      <c r="AA286" s="37"/>
      <c r="AB286" s="37"/>
      <c r="AC286" s="37"/>
      <c r="AD286" s="37"/>
      <c r="AE286" s="37"/>
      <c r="AR286" s="253" t="s">
        <v>231</v>
      </c>
      <c r="AT286" s="253" t="s">
        <v>352</v>
      </c>
      <c r="AU286" s="253" t="s">
        <v>91</v>
      </c>
      <c r="AY286" s="16" t="s">
        <v>144</v>
      </c>
      <c r="BE286" s="254">
        <f>IF(O286="základní",K286,0)</f>
        <v>0</v>
      </c>
      <c r="BF286" s="254">
        <f>IF(O286="snížená",K286,0)</f>
        <v>0</v>
      </c>
      <c r="BG286" s="254">
        <f>IF(O286="zákl. přenesená",K286,0)</f>
        <v>0</v>
      </c>
      <c r="BH286" s="254">
        <f>IF(O286="sníž. přenesená",K286,0)</f>
        <v>0</v>
      </c>
      <c r="BI286" s="254">
        <f>IF(O286="nulová",K286,0)</f>
        <v>0</v>
      </c>
      <c r="BJ286" s="16" t="s">
        <v>89</v>
      </c>
      <c r="BK286" s="254">
        <f>ROUND(P286*H286,2)</f>
        <v>0</v>
      </c>
      <c r="BL286" s="16" t="s">
        <v>152</v>
      </c>
      <c r="BM286" s="253" t="s">
        <v>439</v>
      </c>
    </row>
    <row r="287" s="13" customFormat="1">
      <c r="A287" s="13"/>
      <c r="B287" s="255"/>
      <c r="C287" s="256"/>
      <c r="D287" s="257" t="s">
        <v>154</v>
      </c>
      <c r="E287" s="258" t="s">
        <v>1</v>
      </c>
      <c r="F287" s="259" t="s">
        <v>440</v>
      </c>
      <c r="G287" s="256"/>
      <c r="H287" s="260">
        <v>43.390999999999998</v>
      </c>
      <c r="I287" s="261"/>
      <c r="J287" s="261"/>
      <c r="K287" s="256"/>
      <c r="L287" s="256"/>
      <c r="M287" s="262"/>
      <c r="N287" s="263"/>
      <c r="O287" s="264"/>
      <c r="P287" s="264"/>
      <c r="Q287" s="264"/>
      <c r="R287" s="264"/>
      <c r="S287" s="264"/>
      <c r="T287" s="264"/>
      <c r="U287" s="264"/>
      <c r="V287" s="264"/>
      <c r="W287" s="264"/>
      <c r="X287" s="265"/>
      <c r="Y287" s="13"/>
      <c r="Z287" s="13"/>
      <c r="AA287" s="13"/>
      <c r="AB287" s="13"/>
      <c r="AC287" s="13"/>
      <c r="AD287" s="13"/>
      <c r="AE287" s="13"/>
      <c r="AT287" s="266" t="s">
        <v>154</v>
      </c>
      <c r="AU287" s="266" t="s">
        <v>91</v>
      </c>
      <c r="AV287" s="13" t="s">
        <v>91</v>
      </c>
      <c r="AW287" s="13" t="s">
        <v>5</v>
      </c>
      <c r="AX287" s="13" t="s">
        <v>89</v>
      </c>
      <c r="AY287" s="266" t="s">
        <v>144</v>
      </c>
    </row>
    <row r="288" s="2" customFormat="1" ht="21.75" customHeight="1">
      <c r="A288" s="37"/>
      <c r="B288" s="38"/>
      <c r="C288" s="241" t="s">
        <v>634</v>
      </c>
      <c r="D288" s="241" t="s">
        <v>147</v>
      </c>
      <c r="E288" s="242" t="s">
        <v>441</v>
      </c>
      <c r="F288" s="243" t="s">
        <v>442</v>
      </c>
      <c r="G288" s="244" t="s">
        <v>297</v>
      </c>
      <c r="H288" s="245">
        <v>22.82</v>
      </c>
      <c r="I288" s="246"/>
      <c r="J288" s="246"/>
      <c r="K288" s="247">
        <f>ROUND(P288*H288,2)</f>
        <v>0</v>
      </c>
      <c r="L288" s="243" t="s">
        <v>151</v>
      </c>
      <c r="M288" s="43"/>
      <c r="N288" s="248" t="s">
        <v>1</v>
      </c>
      <c r="O288" s="249" t="s">
        <v>44</v>
      </c>
      <c r="P288" s="250">
        <f>I288+J288</f>
        <v>0</v>
      </c>
      <c r="Q288" s="250">
        <f>ROUND(I288*H288,2)</f>
        <v>0</v>
      </c>
      <c r="R288" s="250">
        <f>ROUND(J288*H288,2)</f>
        <v>0</v>
      </c>
      <c r="S288" s="90"/>
      <c r="T288" s="251">
        <f>S288*H288</f>
        <v>0</v>
      </c>
      <c r="U288" s="251">
        <v>0</v>
      </c>
      <c r="V288" s="251">
        <f>U288*H288</f>
        <v>0</v>
      </c>
      <c r="W288" s="251">
        <v>0</v>
      </c>
      <c r="X288" s="252">
        <f>W288*H288</f>
        <v>0</v>
      </c>
      <c r="Y288" s="37"/>
      <c r="Z288" s="37"/>
      <c r="AA288" s="37"/>
      <c r="AB288" s="37"/>
      <c r="AC288" s="37"/>
      <c r="AD288" s="37"/>
      <c r="AE288" s="37"/>
      <c r="AR288" s="253" t="s">
        <v>152</v>
      </c>
      <c r="AT288" s="253" t="s">
        <v>147</v>
      </c>
      <c r="AU288" s="253" t="s">
        <v>91</v>
      </c>
      <c r="AY288" s="16" t="s">
        <v>144</v>
      </c>
      <c r="BE288" s="254">
        <f>IF(O288="základní",K288,0)</f>
        <v>0</v>
      </c>
      <c r="BF288" s="254">
        <f>IF(O288="snížená",K288,0)</f>
        <v>0</v>
      </c>
      <c r="BG288" s="254">
        <f>IF(O288="zákl. přenesená",K288,0)</f>
        <v>0</v>
      </c>
      <c r="BH288" s="254">
        <f>IF(O288="sníž. přenesená",K288,0)</f>
        <v>0</v>
      </c>
      <c r="BI288" s="254">
        <f>IF(O288="nulová",K288,0)</f>
        <v>0</v>
      </c>
      <c r="BJ288" s="16" t="s">
        <v>89</v>
      </c>
      <c r="BK288" s="254">
        <f>ROUND(P288*H288,2)</f>
        <v>0</v>
      </c>
      <c r="BL288" s="16" t="s">
        <v>152</v>
      </c>
      <c r="BM288" s="253" t="s">
        <v>443</v>
      </c>
    </row>
    <row r="289" s="13" customFormat="1">
      <c r="A289" s="13"/>
      <c r="B289" s="255"/>
      <c r="C289" s="256"/>
      <c r="D289" s="257" t="s">
        <v>154</v>
      </c>
      <c r="E289" s="258" t="s">
        <v>243</v>
      </c>
      <c r="F289" s="259" t="s">
        <v>881</v>
      </c>
      <c r="G289" s="256"/>
      <c r="H289" s="260">
        <v>22.82</v>
      </c>
      <c r="I289" s="261"/>
      <c r="J289" s="261"/>
      <c r="K289" s="256"/>
      <c r="L289" s="256"/>
      <c r="M289" s="262"/>
      <c r="N289" s="263"/>
      <c r="O289" s="264"/>
      <c r="P289" s="264"/>
      <c r="Q289" s="264"/>
      <c r="R289" s="264"/>
      <c r="S289" s="264"/>
      <c r="T289" s="264"/>
      <c r="U289" s="264"/>
      <c r="V289" s="264"/>
      <c r="W289" s="264"/>
      <c r="X289" s="265"/>
      <c r="Y289" s="13"/>
      <c r="Z289" s="13"/>
      <c r="AA289" s="13"/>
      <c r="AB289" s="13"/>
      <c r="AC289" s="13"/>
      <c r="AD289" s="13"/>
      <c r="AE289" s="13"/>
      <c r="AT289" s="266" t="s">
        <v>154</v>
      </c>
      <c r="AU289" s="266" t="s">
        <v>91</v>
      </c>
      <c r="AV289" s="13" t="s">
        <v>91</v>
      </c>
      <c r="AW289" s="13" t="s">
        <v>5</v>
      </c>
      <c r="AX289" s="13" t="s">
        <v>89</v>
      </c>
      <c r="AY289" s="266" t="s">
        <v>144</v>
      </c>
    </row>
    <row r="290" s="2" customFormat="1" ht="21.75" customHeight="1">
      <c r="A290" s="37"/>
      <c r="B290" s="38"/>
      <c r="C290" s="241" t="s">
        <v>638</v>
      </c>
      <c r="D290" s="241" t="s">
        <v>147</v>
      </c>
      <c r="E290" s="242" t="s">
        <v>445</v>
      </c>
      <c r="F290" s="243" t="s">
        <v>446</v>
      </c>
      <c r="G290" s="244" t="s">
        <v>297</v>
      </c>
      <c r="H290" s="245">
        <v>22.82</v>
      </c>
      <c r="I290" s="246"/>
      <c r="J290" s="246"/>
      <c r="K290" s="247">
        <f>ROUND(P290*H290,2)</f>
        <v>0</v>
      </c>
      <c r="L290" s="243" t="s">
        <v>151</v>
      </c>
      <c r="M290" s="43"/>
      <c r="N290" s="248" t="s">
        <v>1</v>
      </c>
      <c r="O290" s="249" t="s">
        <v>44</v>
      </c>
      <c r="P290" s="250">
        <f>I290+J290</f>
        <v>0</v>
      </c>
      <c r="Q290" s="250">
        <f>ROUND(I290*H290,2)</f>
        <v>0</v>
      </c>
      <c r="R290" s="250">
        <f>ROUND(J290*H290,2)</f>
        <v>0</v>
      </c>
      <c r="S290" s="90"/>
      <c r="T290" s="251">
        <f>S290*H290</f>
        <v>0</v>
      </c>
      <c r="U290" s="251">
        <v>5.0000000000000002E-05</v>
      </c>
      <c r="V290" s="251">
        <f>U290*H290</f>
        <v>0.0011410000000000001</v>
      </c>
      <c r="W290" s="251">
        <v>0</v>
      </c>
      <c r="X290" s="252">
        <f>W290*H290</f>
        <v>0</v>
      </c>
      <c r="Y290" s="37"/>
      <c r="Z290" s="37"/>
      <c r="AA290" s="37"/>
      <c r="AB290" s="37"/>
      <c r="AC290" s="37"/>
      <c r="AD290" s="37"/>
      <c r="AE290" s="37"/>
      <c r="AR290" s="253" t="s">
        <v>152</v>
      </c>
      <c r="AT290" s="253" t="s">
        <v>147</v>
      </c>
      <c r="AU290" s="253" t="s">
        <v>91</v>
      </c>
      <c r="AY290" s="16" t="s">
        <v>144</v>
      </c>
      <c r="BE290" s="254">
        <f>IF(O290="základní",K290,0)</f>
        <v>0</v>
      </c>
      <c r="BF290" s="254">
        <f>IF(O290="snížená",K290,0)</f>
        <v>0</v>
      </c>
      <c r="BG290" s="254">
        <f>IF(O290="zákl. přenesená",K290,0)</f>
        <v>0</v>
      </c>
      <c r="BH290" s="254">
        <f>IF(O290="sníž. přenesená",K290,0)</f>
        <v>0</v>
      </c>
      <c r="BI290" s="254">
        <f>IF(O290="nulová",K290,0)</f>
        <v>0</v>
      </c>
      <c r="BJ290" s="16" t="s">
        <v>89</v>
      </c>
      <c r="BK290" s="254">
        <f>ROUND(P290*H290,2)</f>
        <v>0</v>
      </c>
      <c r="BL290" s="16" t="s">
        <v>152</v>
      </c>
      <c r="BM290" s="253" t="s">
        <v>447</v>
      </c>
    </row>
    <row r="291" s="13" customFormat="1">
      <c r="A291" s="13"/>
      <c r="B291" s="255"/>
      <c r="C291" s="256"/>
      <c r="D291" s="257" t="s">
        <v>154</v>
      </c>
      <c r="E291" s="258" t="s">
        <v>1</v>
      </c>
      <c r="F291" s="259" t="s">
        <v>243</v>
      </c>
      <c r="G291" s="256"/>
      <c r="H291" s="260">
        <v>22.82</v>
      </c>
      <c r="I291" s="261"/>
      <c r="J291" s="261"/>
      <c r="K291" s="256"/>
      <c r="L291" s="256"/>
      <c r="M291" s="262"/>
      <c r="N291" s="263"/>
      <c r="O291" s="264"/>
      <c r="P291" s="264"/>
      <c r="Q291" s="264"/>
      <c r="R291" s="264"/>
      <c r="S291" s="264"/>
      <c r="T291" s="264"/>
      <c r="U291" s="264"/>
      <c r="V291" s="264"/>
      <c r="W291" s="264"/>
      <c r="X291" s="265"/>
      <c r="Y291" s="13"/>
      <c r="Z291" s="13"/>
      <c r="AA291" s="13"/>
      <c r="AB291" s="13"/>
      <c r="AC291" s="13"/>
      <c r="AD291" s="13"/>
      <c r="AE291" s="13"/>
      <c r="AT291" s="266" t="s">
        <v>154</v>
      </c>
      <c r="AU291" s="266" t="s">
        <v>91</v>
      </c>
      <c r="AV291" s="13" t="s">
        <v>91</v>
      </c>
      <c r="AW291" s="13" t="s">
        <v>5</v>
      </c>
      <c r="AX291" s="13" t="s">
        <v>89</v>
      </c>
      <c r="AY291" s="266" t="s">
        <v>144</v>
      </c>
    </row>
    <row r="292" s="2" customFormat="1" ht="21.75" customHeight="1">
      <c r="A292" s="37"/>
      <c r="B292" s="38"/>
      <c r="C292" s="241" t="s">
        <v>643</v>
      </c>
      <c r="D292" s="241" t="s">
        <v>147</v>
      </c>
      <c r="E292" s="242" t="s">
        <v>455</v>
      </c>
      <c r="F292" s="243" t="s">
        <v>456</v>
      </c>
      <c r="G292" s="244" t="s">
        <v>297</v>
      </c>
      <c r="H292" s="245">
        <v>43.780000000000001</v>
      </c>
      <c r="I292" s="246"/>
      <c r="J292" s="246"/>
      <c r="K292" s="247">
        <f>ROUND(P292*H292,2)</f>
        <v>0</v>
      </c>
      <c r="L292" s="243" t="s">
        <v>151</v>
      </c>
      <c r="M292" s="43"/>
      <c r="N292" s="248" t="s">
        <v>1</v>
      </c>
      <c r="O292" s="249" t="s">
        <v>44</v>
      </c>
      <c r="P292" s="250">
        <f>I292+J292</f>
        <v>0</v>
      </c>
      <c r="Q292" s="250">
        <f>ROUND(I292*H292,2)</f>
        <v>0</v>
      </c>
      <c r="R292" s="250">
        <f>ROUND(J292*H292,2)</f>
        <v>0</v>
      </c>
      <c r="S292" s="90"/>
      <c r="T292" s="251">
        <f>S292*H292</f>
        <v>0</v>
      </c>
      <c r="U292" s="251">
        <v>0</v>
      </c>
      <c r="V292" s="251">
        <f>U292*H292</f>
        <v>0</v>
      </c>
      <c r="W292" s="251">
        <v>0</v>
      </c>
      <c r="X292" s="252">
        <f>W292*H292</f>
        <v>0</v>
      </c>
      <c r="Y292" s="37"/>
      <c r="Z292" s="37"/>
      <c r="AA292" s="37"/>
      <c r="AB292" s="37"/>
      <c r="AC292" s="37"/>
      <c r="AD292" s="37"/>
      <c r="AE292" s="37"/>
      <c r="AR292" s="253" t="s">
        <v>152</v>
      </c>
      <c r="AT292" s="253" t="s">
        <v>147</v>
      </c>
      <c r="AU292" s="253" t="s">
        <v>91</v>
      </c>
      <c r="AY292" s="16" t="s">
        <v>144</v>
      </c>
      <c r="BE292" s="254">
        <f>IF(O292="základní",K292,0)</f>
        <v>0</v>
      </c>
      <c r="BF292" s="254">
        <f>IF(O292="snížená",K292,0)</f>
        <v>0</v>
      </c>
      <c r="BG292" s="254">
        <f>IF(O292="zákl. přenesená",K292,0)</f>
        <v>0</v>
      </c>
      <c r="BH292" s="254">
        <f>IF(O292="sníž. přenesená",K292,0)</f>
        <v>0</v>
      </c>
      <c r="BI292" s="254">
        <f>IF(O292="nulová",K292,0)</f>
        <v>0</v>
      </c>
      <c r="BJ292" s="16" t="s">
        <v>89</v>
      </c>
      <c r="BK292" s="254">
        <f>ROUND(P292*H292,2)</f>
        <v>0</v>
      </c>
      <c r="BL292" s="16" t="s">
        <v>152</v>
      </c>
      <c r="BM292" s="253" t="s">
        <v>457</v>
      </c>
    </row>
    <row r="293" s="13" customFormat="1">
      <c r="A293" s="13"/>
      <c r="B293" s="255"/>
      <c r="C293" s="256"/>
      <c r="D293" s="257" t="s">
        <v>154</v>
      </c>
      <c r="E293" s="258" t="s">
        <v>882</v>
      </c>
      <c r="F293" s="259" t="s">
        <v>883</v>
      </c>
      <c r="G293" s="256"/>
      <c r="H293" s="260">
        <v>43.780000000000001</v>
      </c>
      <c r="I293" s="261"/>
      <c r="J293" s="261"/>
      <c r="K293" s="256"/>
      <c r="L293" s="256"/>
      <c r="M293" s="262"/>
      <c r="N293" s="263"/>
      <c r="O293" s="264"/>
      <c r="P293" s="264"/>
      <c r="Q293" s="264"/>
      <c r="R293" s="264"/>
      <c r="S293" s="264"/>
      <c r="T293" s="264"/>
      <c r="U293" s="264"/>
      <c r="V293" s="264"/>
      <c r="W293" s="264"/>
      <c r="X293" s="265"/>
      <c r="Y293" s="13"/>
      <c r="Z293" s="13"/>
      <c r="AA293" s="13"/>
      <c r="AB293" s="13"/>
      <c r="AC293" s="13"/>
      <c r="AD293" s="13"/>
      <c r="AE293" s="13"/>
      <c r="AT293" s="266" t="s">
        <v>154</v>
      </c>
      <c r="AU293" s="266" t="s">
        <v>91</v>
      </c>
      <c r="AV293" s="13" t="s">
        <v>91</v>
      </c>
      <c r="AW293" s="13" t="s">
        <v>5</v>
      </c>
      <c r="AX293" s="13" t="s">
        <v>89</v>
      </c>
      <c r="AY293" s="266" t="s">
        <v>144</v>
      </c>
    </row>
    <row r="294" s="2" customFormat="1" ht="21.75" customHeight="1">
      <c r="A294" s="37"/>
      <c r="B294" s="38"/>
      <c r="C294" s="241" t="s">
        <v>884</v>
      </c>
      <c r="D294" s="241" t="s">
        <v>147</v>
      </c>
      <c r="E294" s="242" t="s">
        <v>885</v>
      </c>
      <c r="F294" s="243" t="s">
        <v>886</v>
      </c>
      <c r="G294" s="244" t="s">
        <v>297</v>
      </c>
      <c r="H294" s="245">
        <v>5</v>
      </c>
      <c r="I294" s="246"/>
      <c r="J294" s="246"/>
      <c r="K294" s="247">
        <f>ROUND(P294*H294,2)</f>
        <v>0</v>
      </c>
      <c r="L294" s="243" t="s">
        <v>151</v>
      </c>
      <c r="M294" s="43"/>
      <c r="N294" s="248" t="s">
        <v>1</v>
      </c>
      <c r="O294" s="249" t="s">
        <v>44</v>
      </c>
      <c r="P294" s="250">
        <f>I294+J294</f>
        <v>0</v>
      </c>
      <c r="Q294" s="250">
        <f>ROUND(I294*H294,2)</f>
        <v>0</v>
      </c>
      <c r="R294" s="250">
        <f>ROUND(J294*H294,2)</f>
        <v>0</v>
      </c>
      <c r="S294" s="90"/>
      <c r="T294" s="251">
        <f>S294*H294</f>
        <v>0</v>
      </c>
      <c r="U294" s="251">
        <v>0.25564999999999999</v>
      </c>
      <c r="V294" s="251">
        <f>U294*H294</f>
        <v>1.2782499999999999</v>
      </c>
      <c r="W294" s="251">
        <v>0</v>
      </c>
      <c r="X294" s="252">
        <f>W294*H294</f>
        <v>0</v>
      </c>
      <c r="Y294" s="37"/>
      <c r="Z294" s="37"/>
      <c r="AA294" s="37"/>
      <c r="AB294" s="37"/>
      <c r="AC294" s="37"/>
      <c r="AD294" s="37"/>
      <c r="AE294" s="37"/>
      <c r="AR294" s="253" t="s">
        <v>152</v>
      </c>
      <c r="AT294" s="253" t="s">
        <v>147</v>
      </c>
      <c r="AU294" s="253" t="s">
        <v>91</v>
      </c>
      <c r="AY294" s="16" t="s">
        <v>144</v>
      </c>
      <c r="BE294" s="254">
        <f>IF(O294="základní",K294,0)</f>
        <v>0</v>
      </c>
      <c r="BF294" s="254">
        <f>IF(O294="snížená",K294,0)</f>
        <v>0</v>
      </c>
      <c r="BG294" s="254">
        <f>IF(O294="zákl. přenesená",K294,0)</f>
        <v>0</v>
      </c>
      <c r="BH294" s="254">
        <f>IF(O294="sníž. přenesená",K294,0)</f>
        <v>0</v>
      </c>
      <c r="BI294" s="254">
        <f>IF(O294="nulová",K294,0)</f>
        <v>0</v>
      </c>
      <c r="BJ294" s="16" t="s">
        <v>89</v>
      </c>
      <c r="BK294" s="254">
        <f>ROUND(P294*H294,2)</f>
        <v>0</v>
      </c>
      <c r="BL294" s="16" t="s">
        <v>152</v>
      </c>
      <c r="BM294" s="253" t="s">
        <v>887</v>
      </c>
    </row>
    <row r="295" s="2" customFormat="1" ht="21.75" customHeight="1">
      <c r="A295" s="37"/>
      <c r="B295" s="38"/>
      <c r="C295" s="241" t="s">
        <v>888</v>
      </c>
      <c r="D295" s="241" t="s">
        <v>147</v>
      </c>
      <c r="E295" s="242" t="s">
        <v>889</v>
      </c>
      <c r="F295" s="243" t="s">
        <v>890</v>
      </c>
      <c r="G295" s="244" t="s">
        <v>150</v>
      </c>
      <c r="H295" s="245">
        <v>1</v>
      </c>
      <c r="I295" s="246"/>
      <c r="J295" s="246"/>
      <c r="K295" s="247">
        <f>ROUND(P295*H295,2)</f>
        <v>0</v>
      </c>
      <c r="L295" s="243" t="s">
        <v>378</v>
      </c>
      <c r="M295" s="43"/>
      <c r="N295" s="248" t="s">
        <v>1</v>
      </c>
      <c r="O295" s="249" t="s">
        <v>44</v>
      </c>
      <c r="P295" s="250">
        <f>I295+J295</f>
        <v>0</v>
      </c>
      <c r="Q295" s="250">
        <f>ROUND(I295*H295,2)</f>
        <v>0</v>
      </c>
      <c r="R295" s="250">
        <f>ROUND(J295*H295,2)</f>
        <v>0</v>
      </c>
      <c r="S295" s="90"/>
      <c r="T295" s="251">
        <f>S295*H295</f>
        <v>0</v>
      </c>
      <c r="U295" s="251">
        <v>0.23499999999999999</v>
      </c>
      <c r="V295" s="251">
        <f>U295*H295</f>
        <v>0.23499999999999999</v>
      </c>
      <c r="W295" s="251">
        <v>0</v>
      </c>
      <c r="X295" s="252">
        <f>W295*H295</f>
        <v>0</v>
      </c>
      <c r="Y295" s="37"/>
      <c r="Z295" s="37"/>
      <c r="AA295" s="37"/>
      <c r="AB295" s="37"/>
      <c r="AC295" s="37"/>
      <c r="AD295" s="37"/>
      <c r="AE295" s="37"/>
      <c r="AR295" s="253" t="s">
        <v>152</v>
      </c>
      <c r="AT295" s="253" t="s">
        <v>147</v>
      </c>
      <c r="AU295" s="253" t="s">
        <v>91</v>
      </c>
      <c r="AY295" s="16" t="s">
        <v>144</v>
      </c>
      <c r="BE295" s="254">
        <f>IF(O295="základní",K295,0)</f>
        <v>0</v>
      </c>
      <c r="BF295" s="254">
        <f>IF(O295="snížená",K295,0)</f>
        <v>0</v>
      </c>
      <c r="BG295" s="254">
        <f>IF(O295="zákl. přenesená",K295,0)</f>
        <v>0</v>
      </c>
      <c r="BH295" s="254">
        <f>IF(O295="sníž. přenesená",K295,0)</f>
        <v>0</v>
      </c>
      <c r="BI295" s="254">
        <f>IF(O295="nulová",K295,0)</f>
        <v>0</v>
      </c>
      <c r="BJ295" s="16" t="s">
        <v>89</v>
      </c>
      <c r="BK295" s="254">
        <f>ROUND(P295*H295,2)</f>
        <v>0</v>
      </c>
      <c r="BL295" s="16" t="s">
        <v>152</v>
      </c>
      <c r="BM295" s="253" t="s">
        <v>891</v>
      </c>
    </row>
    <row r="296" s="2" customFormat="1" ht="21.75" customHeight="1">
      <c r="A296" s="37"/>
      <c r="B296" s="38"/>
      <c r="C296" s="241" t="s">
        <v>892</v>
      </c>
      <c r="D296" s="241" t="s">
        <v>147</v>
      </c>
      <c r="E296" s="242" t="s">
        <v>893</v>
      </c>
      <c r="F296" s="243" t="s">
        <v>894</v>
      </c>
      <c r="G296" s="244" t="s">
        <v>150</v>
      </c>
      <c r="H296" s="245">
        <v>1</v>
      </c>
      <c r="I296" s="246"/>
      <c r="J296" s="246"/>
      <c r="K296" s="247">
        <f>ROUND(P296*H296,2)</f>
        <v>0</v>
      </c>
      <c r="L296" s="243" t="s">
        <v>378</v>
      </c>
      <c r="M296" s="43"/>
      <c r="N296" s="248" t="s">
        <v>1</v>
      </c>
      <c r="O296" s="249" t="s">
        <v>44</v>
      </c>
      <c r="P296" s="250">
        <f>I296+J296</f>
        <v>0</v>
      </c>
      <c r="Q296" s="250">
        <f>ROUND(I296*H296,2)</f>
        <v>0</v>
      </c>
      <c r="R296" s="250">
        <f>ROUND(J296*H296,2)</f>
        <v>0</v>
      </c>
      <c r="S296" s="90"/>
      <c r="T296" s="251">
        <f>S296*H296</f>
        <v>0</v>
      </c>
      <c r="U296" s="251">
        <v>0.33800000000000002</v>
      </c>
      <c r="V296" s="251">
        <f>U296*H296</f>
        <v>0.33800000000000002</v>
      </c>
      <c r="W296" s="251">
        <v>0</v>
      </c>
      <c r="X296" s="252">
        <f>W296*H296</f>
        <v>0</v>
      </c>
      <c r="Y296" s="37"/>
      <c r="Z296" s="37"/>
      <c r="AA296" s="37"/>
      <c r="AB296" s="37"/>
      <c r="AC296" s="37"/>
      <c r="AD296" s="37"/>
      <c r="AE296" s="37"/>
      <c r="AR296" s="253" t="s">
        <v>152</v>
      </c>
      <c r="AT296" s="253" t="s">
        <v>147</v>
      </c>
      <c r="AU296" s="253" t="s">
        <v>91</v>
      </c>
      <c r="AY296" s="16" t="s">
        <v>144</v>
      </c>
      <c r="BE296" s="254">
        <f>IF(O296="základní",K296,0)</f>
        <v>0</v>
      </c>
      <c r="BF296" s="254">
        <f>IF(O296="snížená",K296,0)</f>
        <v>0</v>
      </c>
      <c r="BG296" s="254">
        <f>IF(O296="zákl. přenesená",K296,0)</f>
        <v>0</v>
      </c>
      <c r="BH296" s="254">
        <f>IF(O296="sníž. přenesená",K296,0)</f>
        <v>0</v>
      </c>
      <c r="BI296" s="254">
        <f>IF(O296="nulová",K296,0)</f>
        <v>0</v>
      </c>
      <c r="BJ296" s="16" t="s">
        <v>89</v>
      </c>
      <c r="BK296" s="254">
        <f>ROUND(P296*H296,2)</f>
        <v>0</v>
      </c>
      <c r="BL296" s="16" t="s">
        <v>152</v>
      </c>
      <c r="BM296" s="253" t="s">
        <v>895</v>
      </c>
    </row>
    <row r="297" s="2" customFormat="1" ht="21.75" customHeight="1">
      <c r="A297" s="37"/>
      <c r="B297" s="38"/>
      <c r="C297" s="241" t="s">
        <v>896</v>
      </c>
      <c r="D297" s="241" t="s">
        <v>147</v>
      </c>
      <c r="E297" s="242" t="s">
        <v>465</v>
      </c>
      <c r="F297" s="243" t="s">
        <v>466</v>
      </c>
      <c r="G297" s="244" t="s">
        <v>302</v>
      </c>
      <c r="H297" s="245">
        <v>1.536</v>
      </c>
      <c r="I297" s="246"/>
      <c r="J297" s="246"/>
      <c r="K297" s="247">
        <f>ROUND(P297*H297,2)</f>
        <v>0</v>
      </c>
      <c r="L297" s="243" t="s">
        <v>151</v>
      </c>
      <c r="M297" s="43"/>
      <c r="N297" s="248" t="s">
        <v>1</v>
      </c>
      <c r="O297" s="249" t="s">
        <v>44</v>
      </c>
      <c r="P297" s="250">
        <f>I297+J297</f>
        <v>0</v>
      </c>
      <c r="Q297" s="250">
        <f>ROUND(I297*H297,2)</f>
        <v>0</v>
      </c>
      <c r="R297" s="250">
        <f>ROUND(J297*H297,2)</f>
        <v>0</v>
      </c>
      <c r="S297" s="90"/>
      <c r="T297" s="251">
        <f>S297*H297</f>
        <v>0</v>
      </c>
      <c r="U297" s="251">
        <v>0</v>
      </c>
      <c r="V297" s="251">
        <f>U297*H297</f>
        <v>0</v>
      </c>
      <c r="W297" s="251">
        <v>2</v>
      </c>
      <c r="X297" s="252">
        <f>W297*H297</f>
        <v>3.0720000000000001</v>
      </c>
      <c r="Y297" s="37"/>
      <c r="Z297" s="37"/>
      <c r="AA297" s="37"/>
      <c r="AB297" s="37"/>
      <c r="AC297" s="37"/>
      <c r="AD297" s="37"/>
      <c r="AE297" s="37"/>
      <c r="AR297" s="253" t="s">
        <v>152</v>
      </c>
      <c r="AT297" s="253" t="s">
        <v>147</v>
      </c>
      <c r="AU297" s="253" t="s">
        <v>91</v>
      </c>
      <c r="AY297" s="16" t="s">
        <v>144</v>
      </c>
      <c r="BE297" s="254">
        <f>IF(O297="základní",K297,0)</f>
        <v>0</v>
      </c>
      <c r="BF297" s="254">
        <f>IF(O297="snížená",K297,0)</f>
        <v>0</v>
      </c>
      <c r="BG297" s="254">
        <f>IF(O297="zákl. přenesená",K297,0)</f>
        <v>0</v>
      </c>
      <c r="BH297" s="254">
        <f>IF(O297="sníž. přenesená",K297,0)</f>
        <v>0</v>
      </c>
      <c r="BI297" s="254">
        <f>IF(O297="nulová",K297,0)</f>
        <v>0</v>
      </c>
      <c r="BJ297" s="16" t="s">
        <v>89</v>
      </c>
      <c r="BK297" s="254">
        <f>ROUND(P297*H297,2)</f>
        <v>0</v>
      </c>
      <c r="BL297" s="16" t="s">
        <v>152</v>
      </c>
      <c r="BM297" s="253" t="s">
        <v>467</v>
      </c>
    </row>
    <row r="298" s="13" customFormat="1">
      <c r="A298" s="13"/>
      <c r="B298" s="255"/>
      <c r="C298" s="256"/>
      <c r="D298" s="257" t="s">
        <v>154</v>
      </c>
      <c r="E298" s="258" t="s">
        <v>193</v>
      </c>
      <c r="F298" s="259" t="s">
        <v>468</v>
      </c>
      <c r="G298" s="256"/>
      <c r="H298" s="260">
        <v>1.536</v>
      </c>
      <c r="I298" s="261"/>
      <c r="J298" s="261"/>
      <c r="K298" s="256"/>
      <c r="L298" s="256"/>
      <c r="M298" s="262"/>
      <c r="N298" s="263"/>
      <c r="O298" s="264"/>
      <c r="P298" s="264"/>
      <c r="Q298" s="264"/>
      <c r="R298" s="264"/>
      <c r="S298" s="264"/>
      <c r="T298" s="264"/>
      <c r="U298" s="264"/>
      <c r="V298" s="264"/>
      <c r="W298" s="264"/>
      <c r="X298" s="265"/>
      <c r="Y298" s="13"/>
      <c r="Z298" s="13"/>
      <c r="AA298" s="13"/>
      <c r="AB298" s="13"/>
      <c r="AC298" s="13"/>
      <c r="AD298" s="13"/>
      <c r="AE298" s="13"/>
      <c r="AT298" s="266" t="s">
        <v>154</v>
      </c>
      <c r="AU298" s="266" t="s">
        <v>91</v>
      </c>
      <c r="AV298" s="13" t="s">
        <v>91</v>
      </c>
      <c r="AW298" s="13" t="s">
        <v>5</v>
      </c>
      <c r="AX298" s="13" t="s">
        <v>89</v>
      </c>
      <c r="AY298" s="266" t="s">
        <v>144</v>
      </c>
    </row>
    <row r="299" s="2" customFormat="1" ht="21.75" customHeight="1">
      <c r="A299" s="37"/>
      <c r="B299" s="38"/>
      <c r="C299" s="241" t="s">
        <v>897</v>
      </c>
      <c r="D299" s="241" t="s">
        <v>147</v>
      </c>
      <c r="E299" s="242" t="s">
        <v>474</v>
      </c>
      <c r="F299" s="243" t="s">
        <v>475</v>
      </c>
      <c r="G299" s="244" t="s">
        <v>150</v>
      </c>
      <c r="H299" s="245">
        <v>2</v>
      </c>
      <c r="I299" s="246"/>
      <c r="J299" s="246"/>
      <c r="K299" s="247">
        <f>ROUND(P299*H299,2)</f>
        <v>0</v>
      </c>
      <c r="L299" s="243" t="s">
        <v>151</v>
      </c>
      <c r="M299" s="43"/>
      <c r="N299" s="248" t="s">
        <v>1</v>
      </c>
      <c r="O299" s="249" t="s">
        <v>44</v>
      </c>
      <c r="P299" s="250">
        <f>I299+J299</f>
        <v>0</v>
      </c>
      <c r="Q299" s="250">
        <f>ROUND(I299*H299,2)</f>
        <v>0</v>
      </c>
      <c r="R299" s="250">
        <f>ROUND(J299*H299,2)</f>
        <v>0</v>
      </c>
      <c r="S299" s="90"/>
      <c r="T299" s="251">
        <f>S299*H299</f>
        <v>0</v>
      </c>
      <c r="U299" s="251">
        <v>0</v>
      </c>
      <c r="V299" s="251">
        <f>U299*H299</f>
        <v>0</v>
      </c>
      <c r="W299" s="251">
        <v>0.082000000000000003</v>
      </c>
      <c r="X299" s="252">
        <f>W299*H299</f>
        <v>0.16400000000000001</v>
      </c>
      <c r="Y299" s="37"/>
      <c r="Z299" s="37"/>
      <c r="AA299" s="37"/>
      <c r="AB299" s="37"/>
      <c r="AC299" s="37"/>
      <c r="AD299" s="37"/>
      <c r="AE299" s="37"/>
      <c r="AR299" s="253" t="s">
        <v>152</v>
      </c>
      <c r="AT299" s="253" t="s">
        <v>147</v>
      </c>
      <c r="AU299" s="253" t="s">
        <v>91</v>
      </c>
      <c r="AY299" s="16" t="s">
        <v>144</v>
      </c>
      <c r="BE299" s="254">
        <f>IF(O299="základní",K299,0)</f>
        <v>0</v>
      </c>
      <c r="BF299" s="254">
        <f>IF(O299="snížená",K299,0)</f>
        <v>0</v>
      </c>
      <c r="BG299" s="254">
        <f>IF(O299="zákl. přenesená",K299,0)</f>
        <v>0</v>
      </c>
      <c r="BH299" s="254">
        <f>IF(O299="sníž. přenesená",K299,0)</f>
        <v>0</v>
      </c>
      <c r="BI299" s="254">
        <f>IF(O299="nulová",K299,0)</f>
        <v>0</v>
      </c>
      <c r="BJ299" s="16" t="s">
        <v>89</v>
      </c>
      <c r="BK299" s="254">
        <f>ROUND(P299*H299,2)</f>
        <v>0</v>
      </c>
      <c r="BL299" s="16" t="s">
        <v>152</v>
      </c>
      <c r="BM299" s="253" t="s">
        <v>476</v>
      </c>
    </row>
    <row r="300" s="13" customFormat="1">
      <c r="A300" s="13"/>
      <c r="B300" s="255"/>
      <c r="C300" s="256"/>
      <c r="D300" s="257" t="s">
        <v>154</v>
      </c>
      <c r="E300" s="258" t="s">
        <v>1</v>
      </c>
      <c r="F300" s="259" t="s">
        <v>221</v>
      </c>
      <c r="G300" s="256"/>
      <c r="H300" s="260">
        <v>2</v>
      </c>
      <c r="I300" s="261"/>
      <c r="J300" s="261"/>
      <c r="K300" s="256"/>
      <c r="L300" s="256"/>
      <c r="M300" s="262"/>
      <c r="N300" s="263"/>
      <c r="O300" s="264"/>
      <c r="P300" s="264"/>
      <c r="Q300" s="264"/>
      <c r="R300" s="264"/>
      <c r="S300" s="264"/>
      <c r="T300" s="264"/>
      <c r="U300" s="264"/>
      <c r="V300" s="264"/>
      <c r="W300" s="264"/>
      <c r="X300" s="265"/>
      <c r="Y300" s="13"/>
      <c r="Z300" s="13"/>
      <c r="AA300" s="13"/>
      <c r="AB300" s="13"/>
      <c r="AC300" s="13"/>
      <c r="AD300" s="13"/>
      <c r="AE300" s="13"/>
      <c r="AT300" s="266" t="s">
        <v>154</v>
      </c>
      <c r="AU300" s="266" t="s">
        <v>91</v>
      </c>
      <c r="AV300" s="13" t="s">
        <v>91</v>
      </c>
      <c r="AW300" s="13" t="s">
        <v>5</v>
      </c>
      <c r="AX300" s="13" t="s">
        <v>89</v>
      </c>
      <c r="AY300" s="266" t="s">
        <v>144</v>
      </c>
    </row>
    <row r="301" s="2" customFormat="1" ht="21.75" customHeight="1">
      <c r="A301" s="37"/>
      <c r="B301" s="38"/>
      <c r="C301" s="241" t="s">
        <v>898</v>
      </c>
      <c r="D301" s="241" t="s">
        <v>147</v>
      </c>
      <c r="E301" s="242" t="s">
        <v>478</v>
      </c>
      <c r="F301" s="243" t="s">
        <v>479</v>
      </c>
      <c r="G301" s="244" t="s">
        <v>150</v>
      </c>
      <c r="H301" s="245">
        <v>2</v>
      </c>
      <c r="I301" s="246"/>
      <c r="J301" s="246"/>
      <c r="K301" s="247">
        <f>ROUND(P301*H301,2)</f>
        <v>0</v>
      </c>
      <c r="L301" s="243" t="s">
        <v>151</v>
      </c>
      <c r="M301" s="43"/>
      <c r="N301" s="248" t="s">
        <v>1</v>
      </c>
      <c r="O301" s="249" t="s">
        <v>44</v>
      </c>
      <c r="P301" s="250">
        <f>I301+J301</f>
        <v>0</v>
      </c>
      <c r="Q301" s="250">
        <f>ROUND(I301*H301,2)</f>
        <v>0</v>
      </c>
      <c r="R301" s="250">
        <f>ROUND(J301*H301,2)</f>
        <v>0</v>
      </c>
      <c r="S301" s="90"/>
      <c r="T301" s="251">
        <f>S301*H301</f>
        <v>0</v>
      </c>
      <c r="U301" s="251">
        <v>0</v>
      </c>
      <c r="V301" s="251">
        <f>U301*H301</f>
        <v>0</v>
      </c>
      <c r="W301" s="251">
        <v>0.0040000000000000001</v>
      </c>
      <c r="X301" s="252">
        <f>W301*H301</f>
        <v>0.0080000000000000002</v>
      </c>
      <c r="Y301" s="37"/>
      <c r="Z301" s="37"/>
      <c r="AA301" s="37"/>
      <c r="AB301" s="37"/>
      <c r="AC301" s="37"/>
      <c r="AD301" s="37"/>
      <c r="AE301" s="37"/>
      <c r="AR301" s="253" t="s">
        <v>152</v>
      </c>
      <c r="AT301" s="253" t="s">
        <v>147</v>
      </c>
      <c r="AU301" s="253" t="s">
        <v>91</v>
      </c>
      <c r="AY301" s="16" t="s">
        <v>144</v>
      </c>
      <c r="BE301" s="254">
        <f>IF(O301="základní",K301,0)</f>
        <v>0</v>
      </c>
      <c r="BF301" s="254">
        <f>IF(O301="snížená",K301,0)</f>
        <v>0</v>
      </c>
      <c r="BG301" s="254">
        <f>IF(O301="zákl. přenesená",K301,0)</f>
        <v>0</v>
      </c>
      <c r="BH301" s="254">
        <f>IF(O301="sníž. přenesená",K301,0)</f>
        <v>0</v>
      </c>
      <c r="BI301" s="254">
        <f>IF(O301="nulová",K301,0)</f>
        <v>0</v>
      </c>
      <c r="BJ301" s="16" t="s">
        <v>89</v>
      </c>
      <c r="BK301" s="254">
        <f>ROUND(P301*H301,2)</f>
        <v>0</v>
      </c>
      <c r="BL301" s="16" t="s">
        <v>152</v>
      </c>
      <c r="BM301" s="253" t="s">
        <v>480</v>
      </c>
    </row>
    <row r="302" s="13" customFormat="1">
      <c r="A302" s="13"/>
      <c r="B302" s="255"/>
      <c r="C302" s="256"/>
      <c r="D302" s="257" t="s">
        <v>154</v>
      </c>
      <c r="E302" s="258" t="s">
        <v>1</v>
      </c>
      <c r="F302" s="259" t="s">
        <v>221</v>
      </c>
      <c r="G302" s="256"/>
      <c r="H302" s="260">
        <v>2</v>
      </c>
      <c r="I302" s="261"/>
      <c r="J302" s="261"/>
      <c r="K302" s="256"/>
      <c r="L302" s="256"/>
      <c r="M302" s="262"/>
      <c r="N302" s="263"/>
      <c r="O302" s="264"/>
      <c r="P302" s="264"/>
      <c r="Q302" s="264"/>
      <c r="R302" s="264"/>
      <c r="S302" s="264"/>
      <c r="T302" s="264"/>
      <c r="U302" s="264"/>
      <c r="V302" s="264"/>
      <c r="W302" s="264"/>
      <c r="X302" s="265"/>
      <c r="Y302" s="13"/>
      <c r="Z302" s="13"/>
      <c r="AA302" s="13"/>
      <c r="AB302" s="13"/>
      <c r="AC302" s="13"/>
      <c r="AD302" s="13"/>
      <c r="AE302" s="13"/>
      <c r="AT302" s="266" t="s">
        <v>154</v>
      </c>
      <c r="AU302" s="266" t="s">
        <v>91</v>
      </c>
      <c r="AV302" s="13" t="s">
        <v>91</v>
      </c>
      <c r="AW302" s="13" t="s">
        <v>5</v>
      </c>
      <c r="AX302" s="13" t="s">
        <v>89</v>
      </c>
      <c r="AY302" s="266" t="s">
        <v>144</v>
      </c>
    </row>
    <row r="303" s="2" customFormat="1" ht="21.75" customHeight="1">
      <c r="A303" s="37"/>
      <c r="B303" s="38"/>
      <c r="C303" s="241" t="s">
        <v>899</v>
      </c>
      <c r="D303" s="241" t="s">
        <v>147</v>
      </c>
      <c r="E303" s="242" t="s">
        <v>900</v>
      </c>
      <c r="F303" s="243" t="s">
        <v>901</v>
      </c>
      <c r="G303" s="244" t="s">
        <v>297</v>
      </c>
      <c r="H303" s="245">
        <v>5</v>
      </c>
      <c r="I303" s="246"/>
      <c r="J303" s="246"/>
      <c r="K303" s="247">
        <f>ROUND(P303*H303,2)</f>
        <v>0</v>
      </c>
      <c r="L303" s="243" t="s">
        <v>151</v>
      </c>
      <c r="M303" s="43"/>
      <c r="N303" s="248" t="s">
        <v>1</v>
      </c>
      <c r="O303" s="249" t="s">
        <v>44</v>
      </c>
      <c r="P303" s="250">
        <f>I303+J303</f>
        <v>0</v>
      </c>
      <c r="Q303" s="250">
        <f>ROUND(I303*H303,2)</f>
        <v>0</v>
      </c>
      <c r="R303" s="250">
        <f>ROUND(J303*H303,2)</f>
        <v>0</v>
      </c>
      <c r="S303" s="90"/>
      <c r="T303" s="251">
        <f>S303*H303</f>
        <v>0</v>
      </c>
      <c r="U303" s="251">
        <v>0</v>
      </c>
      <c r="V303" s="251">
        <f>U303*H303</f>
        <v>0</v>
      </c>
      <c r="W303" s="251">
        <v>0.90000000000000002</v>
      </c>
      <c r="X303" s="252">
        <f>W303*H303</f>
        <v>4.5</v>
      </c>
      <c r="Y303" s="37"/>
      <c r="Z303" s="37"/>
      <c r="AA303" s="37"/>
      <c r="AB303" s="37"/>
      <c r="AC303" s="37"/>
      <c r="AD303" s="37"/>
      <c r="AE303" s="37"/>
      <c r="AR303" s="253" t="s">
        <v>152</v>
      </c>
      <c r="AT303" s="253" t="s">
        <v>147</v>
      </c>
      <c r="AU303" s="253" t="s">
        <v>91</v>
      </c>
      <c r="AY303" s="16" t="s">
        <v>144</v>
      </c>
      <c r="BE303" s="254">
        <f>IF(O303="základní",K303,0)</f>
        <v>0</v>
      </c>
      <c r="BF303" s="254">
        <f>IF(O303="snížená",K303,0)</f>
        <v>0</v>
      </c>
      <c r="BG303" s="254">
        <f>IF(O303="zákl. přenesená",K303,0)</f>
        <v>0</v>
      </c>
      <c r="BH303" s="254">
        <f>IF(O303="sníž. přenesená",K303,0)</f>
        <v>0</v>
      </c>
      <c r="BI303" s="254">
        <f>IF(O303="nulová",K303,0)</f>
        <v>0</v>
      </c>
      <c r="BJ303" s="16" t="s">
        <v>89</v>
      </c>
      <c r="BK303" s="254">
        <f>ROUND(P303*H303,2)</f>
        <v>0</v>
      </c>
      <c r="BL303" s="16" t="s">
        <v>152</v>
      </c>
      <c r="BM303" s="253" t="s">
        <v>902</v>
      </c>
    </row>
    <row r="304" s="13" customFormat="1">
      <c r="A304" s="13"/>
      <c r="B304" s="255"/>
      <c r="C304" s="256"/>
      <c r="D304" s="257" t="s">
        <v>154</v>
      </c>
      <c r="E304" s="258" t="s">
        <v>1</v>
      </c>
      <c r="F304" s="259" t="s">
        <v>903</v>
      </c>
      <c r="G304" s="256"/>
      <c r="H304" s="260">
        <v>5</v>
      </c>
      <c r="I304" s="261"/>
      <c r="J304" s="261"/>
      <c r="K304" s="256"/>
      <c r="L304" s="256"/>
      <c r="M304" s="262"/>
      <c r="N304" s="263"/>
      <c r="O304" s="264"/>
      <c r="P304" s="264"/>
      <c r="Q304" s="264"/>
      <c r="R304" s="264"/>
      <c r="S304" s="264"/>
      <c r="T304" s="264"/>
      <c r="U304" s="264"/>
      <c r="V304" s="264"/>
      <c r="W304" s="264"/>
      <c r="X304" s="265"/>
      <c r="Y304" s="13"/>
      <c r="Z304" s="13"/>
      <c r="AA304" s="13"/>
      <c r="AB304" s="13"/>
      <c r="AC304" s="13"/>
      <c r="AD304" s="13"/>
      <c r="AE304" s="13"/>
      <c r="AT304" s="266" t="s">
        <v>154</v>
      </c>
      <c r="AU304" s="266" t="s">
        <v>91</v>
      </c>
      <c r="AV304" s="13" t="s">
        <v>91</v>
      </c>
      <c r="AW304" s="13" t="s">
        <v>5</v>
      </c>
      <c r="AX304" s="13" t="s">
        <v>89</v>
      </c>
      <c r="AY304" s="266" t="s">
        <v>144</v>
      </c>
    </row>
    <row r="305" s="2" customFormat="1" ht="21.75" customHeight="1">
      <c r="A305" s="37"/>
      <c r="B305" s="38"/>
      <c r="C305" s="241" t="s">
        <v>904</v>
      </c>
      <c r="D305" s="241" t="s">
        <v>147</v>
      </c>
      <c r="E305" s="242" t="s">
        <v>905</v>
      </c>
      <c r="F305" s="243" t="s">
        <v>906</v>
      </c>
      <c r="G305" s="244" t="s">
        <v>150</v>
      </c>
      <c r="H305" s="245">
        <v>2</v>
      </c>
      <c r="I305" s="246"/>
      <c r="J305" s="246"/>
      <c r="K305" s="247">
        <f>ROUND(P305*H305,2)</f>
        <v>0</v>
      </c>
      <c r="L305" s="243" t="s">
        <v>151</v>
      </c>
      <c r="M305" s="43"/>
      <c r="N305" s="248" t="s">
        <v>1</v>
      </c>
      <c r="O305" s="249" t="s">
        <v>44</v>
      </c>
      <c r="P305" s="250">
        <f>I305+J305</f>
        <v>0</v>
      </c>
      <c r="Q305" s="250">
        <f>ROUND(I305*H305,2)</f>
        <v>0</v>
      </c>
      <c r="R305" s="250">
        <f>ROUND(J305*H305,2)</f>
        <v>0</v>
      </c>
      <c r="S305" s="90"/>
      <c r="T305" s="251">
        <f>S305*H305</f>
        <v>0</v>
      </c>
      <c r="U305" s="251">
        <v>0</v>
      </c>
      <c r="V305" s="251">
        <f>U305*H305</f>
        <v>0</v>
      </c>
      <c r="W305" s="251">
        <v>0.029999999999999999</v>
      </c>
      <c r="X305" s="252">
        <f>W305*H305</f>
        <v>0.059999999999999998</v>
      </c>
      <c r="Y305" s="37"/>
      <c r="Z305" s="37"/>
      <c r="AA305" s="37"/>
      <c r="AB305" s="37"/>
      <c r="AC305" s="37"/>
      <c r="AD305" s="37"/>
      <c r="AE305" s="37"/>
      <c r="AR305" s="253" t="s">
        <v>152</v>
      </c>
      <c r="AT305" s="253" t="s">
        <v>147</v>
      </c>
      <c r="AU305" s="253" t="s">
        <v>91</v>
      </c>
      <c r="AY305" s="16" t="s">
        <v>144</v>
      </c>
      <c r="BE305" s="254">
        <f>IF(O305="základní",K305,0)</f>
        <v>0</v>
      </c>
      <c r="BF305" s="254">
        <f>IF(O305="snížená",K305,0)</f>
        <v>0</v>
      </c>
      <c r="BG305" s="254">
        <f>IF(O305="zákl. přenesená",K305,0)</f>
        <v>0</v>
      </c>
      <c r="BH305" s="254">
        <f>IF(O305="sníž. přenesená",K305,0)</f>
        <v>0</v>
      </c>
      <c r="BI305" s="254">
        <f>IF(O305="nulová",K305,0)</f>
        <v>0</v>
      </c>
      <c r="BJ305" s="16" t="s">
        <v>89</v>
      </c>
      <c r="BK305" s="254">
        <f>ROUND(P305*H305,2)</f>
        <v>0</v>
      </c>
      <c r="BL305" s="16" t="s">
        <v>152</v>
      </c>
      <c r="BM305" s="253" t="s">
        <v>907</v>
      </c>
    </row>
    <row r="306" s="12" customFormat="1" ht="22.8" customHeight="1">
      <c r="A306" s="12"/>
      <c r="B306" s="224"/>
      <c r="C306" s="225"/>
      <c r="D306" s="226" t="s">
        <v>80</v>
      </c>
      <c r="E306" s="239" t="s">
        <v>481</v>
      </c>
      <c r="F306" s="239" t="s">
        <v>482</v>
      </c>
      <c r="G306" s="225"/>
      <c r="H306" s="225"/>
      <c r="I306" s="228"/>
      <c r="J306" s="228"/>
      <c r="K306" s="240">
        <f>BK306</f>
        <v>0</v>
      </c>
      <c r="L306" s="225"/>
      <c r="M306" s="230"/>
      <c r="N306" s="231"/>
      <c r="O306" s="232"/>
      <c r="P306" s="232"/>
      <c r="Q306" s="233">
        <f>SUM(Q307:Q319)</f>
        <v>0</v>
      </c>
      <c r="R306" s="233">
        <f>SUM(R307:R319)</f>
        <v>0</v>
      </c>
      <c r="S306" s="232"/>
      <c r="T306" s="234">
        <f>SUM(T307:T319)</f>
        <v>0</v>
      </c>
      <c r="U306" s="232"/>
      <c r="V306" s="234">
        <f>SUM(V307:V319)</f>
        <v>0</v>
      </c>
      <c r="W306" s="232"/>
      <c r="X306" s="235">
        <f>SUM(X307:X319)</f>
        <v>0</v>
      </c>
      <c r="Y306" s="12"/>
      <c r="Z306" s="12"/>
      <c r="AA306" s="12"/>
      <c r="AB306" s="12"/>
      <c r="AC306" s="12"/>
      <c r="AD306" s="12"/>
      <c r="AE306" s="12"/>
      <c r="AR306" s="236" t="s">
        <v>89</v>
      </c>
      <c r="AT306" s="237" t="s">
        <v>80</v>
      </c>
      <c r="AU306" s="237" t="s">
        <v>89</v>
      </c>
      <c r="AY306" s="236" t="s">
        <v>144</v>
      </c>
      <c r="BK306" s="238">
        <f>SUM(BK307:BK319)</f>
        <v>0</v>
      </c>
    </row>
    <row r="307" s="2" customFormat="1" ht="21.75" customHeight="1">
      <c r="A307" s="37"/>
      <c r="B307" s="38"/>
      <c r="C307" s="241" t="s">
        <v>908</v>
      </c>
      <c r="D307" s="241" t="s">
        <v>147</v>
      </c>
      <c r="E307" s="242" t="s">
        <v>484</v>
      </c>
      <c r="F307" s="243" t="s">
        <v>485</v>
      </c>
      <c r="G307" s="244" t="s">
        <v>486</v>
      </c>
      <c r="H307" s="245">
        <v>76.447000000000003</v>
      </c>
      <c r="I307" s="246"/>
      <c r="J307" s="246"/>
      <c r="K307" s="247">
        <f>ROUND(P307*H307,2)</f>
        <v>0</v>
      </c>
      <c r="L307" s="243" t="s">
        <v>151</v>
      </c>
      <c r="M307" s="43"/>
      <c r="N307" s="248" t="s">
        <v>1</v>
      </c>
      <c r="O307" s="249" t="s">
        <v>44</v>
      </c>
      <c r="P307" s="250">
        <f>I307+J307</f>
        <v>0</v>
      </c>
      <c r="Q307" s="250">
        <f>ROUND(I307*H307,2)</f>
        <v>0</v>
      </c>
      <c r="R307" s="250">
        <f>ROUND(J307*H307,2)</f>
        <v>0</v>
      </c>
      <c r="S307" s="90"/>
      <c r="T307" s="251">
        <f>S307*H307</f>
        <v>0</v>
      </c>
      <c r="U307" s="251">
        <v>0</v>
      </c>
      <c r="V307" s="251">
        <f>U307*H307</f>
        <v>0</v>
      </c>
      <c r="W307" s="251">
        <v>0</v>
      </c>
      <c r="X307" s="252">
        <f>W307*H307</f>
        <v>0</v>
      </c>
      <c r="Y307" s="37"/>
      <c r="Z307" s="37"/>
      <c r="AA307" s="37"/>
      <c r="AB307" s="37"/>
      <c r="AC307" s="37"/>
      <c r="AD307" s="37"/>
      <c r="AE307" s="37"/>
      <c r="AR307" s="253" t="s">
        <v>152</v>
      </c>
      <c r="AT307" s="253" t="s">
        <v>147</v>
      </c>
      <c r="AU307" s="253" t="s">
        <v>91</v>
      </c>
      <c r="AY307" s="16" t="s">
        <v>144</v>
      </c>
      <c r="BE307" s="254">
        <f>IF(O307="základní",K307,0)</f>
        <v>0</v>
      </c>
      <c r="BF307" s="254">
        <f>IF(O307="snížená",K307,0)</f>
        <v>0</v>
      </c>
      <c r="BG307" s="254">
        <f>IF(O307="zákl. přenesená",K307,0)</f>
        <v>0</v>
      </c>
      <c r="BH307" s="254">
        <f>IF(O307="sníž. přenesená",K307,0)</f>
        <v>0</v>
      </c>
      <c r="BI307" s="254">
        <f>IF(O307="nulová",K307,0)</f>
        <v>0</v>
      </c>
      <c r="BJ307" s="16" t="s">
        <v>89</v>
      </c>
      <c r="BK307" s="254">
        <f>ROUND(P307*H307,2)</f>
        <v>0</v>
      </c>
      <c r="BL307" s="16" t="s">
        <v>152</v>
      </c>
      <c r="BM307" s="253" t="s">
        <v>487</v>
      </c>
    </row>
    <row r="308" s="13" customFormat="1">
      <c r="A308" s="13"/>
      <c r="B308" s="255"/>
      <c r="C308" s="256"/>
      <c r="D308" s="257" t="s">
        <v>154</v>
      </c>
      <c r="E308" s="258" t="s">
        <v>247</v>
      </c>
      <c r="F308" s="259" t="s">
        <v>909</v>
      </c>
      <c r="G308" s="256"/>
      <c r="H308" s="260">
        <v>36.392000000000003</v>
      </c>
      <c r="I308" s="261"/>
      <c r="J308" s="261"/>
      <c r="K308" s="256"/>
      <c r="L308" s="256"/>
      <c r="M308" s="262"/>
      <c r="N308" s="263"/>
      <c r="O308" s="264"/>
      <c r="P308" s="264"/>
      <c r="Q308" s="264"/>
      <c r="R308" s="264"/>
      <c r="S308" s="264"/>
      <c r="T308" s="264"/>
      <c r="U308" s="264"/>
      <c r="V308" s="264"/>
      <c r="W308" s="264"/>
      <c r="X308" s="265"/>
      <c r="Y308" s="13"/>
      <c r="Z308" s="13"/>
      <c r="AA308" s="13"/>
      <c r="AB308" s="13"/>
      <c r="AC308" s="13"/>
      <c r="AD308" s="13"/>
      <c r="AE308" s="13"/>
      <c r="AT308" s="266" t="s">
        <v>154</v>
      </c>
      <c r="AU308" s="266" t="s">
        <v>91</v>
      </c>
      <c r="AV308" s="13" t="s">
        <v>91</v>
      </c>
      <c r="AW308" s="13" t="s">
        <v>5</v>
      </c>
      <c r="AX308" s="13" t="s">
        <v>81</v>
      </c>
      <c r="AY308" s="266" t="s">
        <v>144</v>
      </c>
    </row>
    <row r="309" s="13" customFormat="1">
      <c r="A309" s="13"/>
      <c r="B309" s="255"/>
      <c r="C309" s="256"/>
      <c r="D309" s="257" t="s">
        <v>154</v>
      </c>
      <c r="E309" s="258" t="s">
        <v>249</v>
      </c>
      <c r="F309" s="259" t="s">
        <v>910</v>
      </c>
      <c r="G309" s="256"/>
      <c r="H309" s="260">
        <v>32.746000000000002</v>
      </c>
      <c r="I309" s="261"/>
      <c r="J309" s="261"/>
      <c r="K309" s="256"/>
      <c r="L309" s="256"/>
      <c r="M309" s="262"/>
      <c r="N309" s="263"/>
      <c r="O309" s="264"/>
      <c r="P309" s="264"/>
      <c r="Q309" s="264"/>
      <c r="R309" s="264"/>
      <c r="S309" s="264"/>
      <c r="T309" s="264"/>
      <c r="U309" s="264"/>
      <c r="V309" s="264"/>
      <c r="W309" s="264"/>
      <c r="X309" s="265"/>
      <c r="Y309" s="13"/>
      <c r="Z309" s="13"/>
      <c r="AA309" s="13"/>
      <c r="AB309" s="13"/>
      <c r="AC309" s="13"/>
      <c r="AD309" s="13"/>
      <c r="AE309" s="13"/>
      <c r="AT309" s="266" t="s">
        <v>154</v>
      </c>
      <c r="AU309" s="266" t="s">
        <v>91</v>
      </c>
      <c r="AV309" s="13" t="s">
        <v>91</v>
      </c>
      <c r="AW309" s="13" t="s">
        <v>5</v>
      </c>
      <c r="AX309" s="13" t="s">
        <v>81</v>
      </c>
      <c r="AY309" s="266" t="s">
        <v>144</v>
      </c>
    </row>
    <row r="310" s="13" customFormat="1">
      <c r="A310" s="13"/>
      <c r="B310" s="255"/>
      <c r="C310" s="256"/>
      <c r="D310" s="257" t="s">
        <v>154</v>
      </c>
      <c r="E310" s="258" t="s">
        <v>251</v>
      </c>
      <c r="F310" s="259" t="s">
        <v>686</v>
      </c>
      <c r="G310" s="256"/>
      <c r="H310" s="260">
        <v>7.3090000000000002</v>
      </c>
      <c r="I310" s="261"/>
      <c r="J310" s="261"/>
      <c r="K310" s="256"/>
      <c r="L310" s="256"/>
      <c r="M310" s="262"/>
      <c r="N310" s="263"/>
      <c r="O310" s="264"/>
      <c r="P310" s="264"/>
      <c r="Q310" s="264"/>
      <c r="R310" s="264"/>
      <c r="S310" s="264"/>
      <c r="T310" s="264"/>
      <c r="U310" s="264"/>
      <c r="V310" s="264"/>
      <c r="W310" s="264"/>
      <c r="X310" s="265"/>
      <c r="Y310" s="13"/>
      <c r="Z310" s="13"/>
      <c r="AA310" s="13"/>
      <c r="AB310" s="13"/>
      <c r="AC310" s="13"/>
      <c r="AD310" s="13"/>
      <c r="AE310" s="13"/>
      <c r="AT310" s="266" t="s">
        <v>154</v>
      </c>
      <c r="AU310" s="266" t="s">
        <v>91</v>
      </c>
      <c r="AV310" s="13" t="s">
        <v>91</v>
      </c>
      <c r="AW310" s="13" t="s">
        <v>5</v>
      </c>
      <c r="AX310" s="13" t="s">
        <v>81</v>
      </c>
      <c r="AY310" s="266" t="s">
        <v>144</v>
      </c>
    </row>
    <row r="311" s="14" customFormat="1">
      <c r="A311" s="14"/>
      <c r="B311" s="267"/>
      <c r="C311" s="268"/>
      <c r="D311" s="257" t="s">
        <v>154</v>
      </c>
      <c r="E311" s="269" t="s">
        <v>245</v>
      </c>
      <c r="F311" s="270" t="s">
        <v>155</v>
      </c>
      <c r="G311" s="268"/>
      <c r="H311" s="271">
        <v>76.447000000000003</v>
      </c>
      <c r="I311" s="272"/>
      <c r="J311" s="272"/>
      <c r="K311" s="268"/>
      <c r="L311" s="268"/>
      <c r="M311" s="273"/>
      <c r="N311" s="274"/>
      <c r="O311" s="275"/>
      <c r="P311" s="275"/>
      <c r="Q311" s="275"/>
      <c r="R311" s="275"/>
      <c r="S311" s="275"/>
      <c r="T311" s="275"/>
      <c r="U311" s="275"/>
      <c r="V311" s="275"/>
      <c r="W311" s="275"/>
      <c r="X311" s="276"/>
      <c r="Y311" s="14"/>
      <c r="Z311" s="14"/>
      <c r="AA311" s="14"/>
      <c r="AB311" s="14"/>
      <c r="AC311" s="14"/>
      <c r="AD311" s="14"/>
      <c r="AE311" s="14"/>
      <c r="AT311" s="277" t="s">
        <v>154</v>
      </c>
      <c r="AU311" s="277" t="s">
        <v>91</v>
      </c>
      <c r="AV311" s="14" t="s">
        <v>152</v>
      </c>
      <c r="AW311" s="14" t="s">
        <v>5</v>
      </c>
      <c r="AX311" s="14" t="s">
        <v>89</v>
      </c>
      <c r="AY311" s="277" t="s">
        <v>144</v>
      </c>
    </row>
    <row r="312" s="2" customFormat="1" ht="21.75" customHeight="1">
      <c r="A312" s="37"/>
      <c r="B312" s="38"/>
      <c r="C312" s="241" t="s">
        <v>911</v>
      </c>
      <c r="D312" s="241" t="s">
        <v>147</v>
      </c>
      <c r="E312" s="242" t="s">
        <v>492</v>
      </c>
      <c r="F312" s="243" t="s">
        <v>493</v>
      </c>
      <c r="G312" s="244" t="s">
        <v>486</v>
      </c>
      <c r="H312" s="245">
        <v>764.47000000000003</v>
      </c>
      <c r="I312" s="246"/>
      <c r="J312" s="246"/>
      <c r="K312" s="247">
        <f>ROUND(P312*H312,2)</f>
        <v>0</v>
      </c>
      <c r="L312" s="243" t="s">
        <v>151</v>
      </c>
      <c r="M312" s="43"/>
      <c r="N312" s="248" t="s">
        <v>1</v>
      </c>
      <c r="O312" s="249" t="s">
        <v>44</v>
      </c>
      <c r="P312" s="250">
        <f>I312+J312</f>
        <v>0</v>
      </c>
      <c r="Q312" s="250">
        <f>ROUND(I312*H312,2)</f>
        <v>0</v>
      </c>
      <c r="R312" s="250">
        <f>ROUND(J312*H312,2)</f>
        <v>0</v>
      </c>
      <c r="S312" s="90"/>
      <c r="T312" s="251">
        <f>S312*H312</f>
        <v>0</v>
      </c>
      <c r="U312" s="251">
        <v>0</v>
      </c>
      <c r="V312" s="251">
        <f>U312*H312</f>
        <v>0</v>
      </c>
      <c r="W312" s="251">
        <v>0</v>
      </c>
      <c r="X312" s="252">
        <f>W312*H312</f>
        <v>0</v>
      </c>
      <c r="Y312" s="37"/>
      <c r="Z312" s="37"/>
      <c r="AA312" s="37"/>
      <c r="AB312" s="37"/>
      <c r="AC312" s="37"/>
      <c r="AD312" s="37"/>
      <c r="AE312" s="37"/>
      <c r="AR312" s="253" t="s">
        <v>152</v>
      </c>
      <c r="AT312" s="253" t="s">
        <v>147</v>
      </c>
      <c r="AU312" s="253" t="s">
        <v>91</v>
      </c>
      <c r="AY312" s="16" t="s">
        <v>144</v>
      </c>
      <c r="BE312" s="254">
        <f>IF(O312="základní",K312,0)</f>
        <v>0</v>
      </c>
      <c r="BF312" s="254">
        <f>IF(O312="snížená",K312,0)</f>
        <v>0</v>
      </c>
      <c r="BG312" s="254">
        <f>IF(O312="zákl. přenesená",K312,0)</f>
        <v>0</v>
      </c>
      <c r="BH312" s="254">
        <f>IF(O312="sníž. přenesená",K312,0)</f>
        <v>0</v>
      </c>
      <c r="BI312" s="254">
        <f>IF(O312="nulová",K312,0)</f>
        <v>0</v>
      </c>
      <c r="BJ312" s="16" t="s">
        <v>89</v>
      </c>
      <c r="BK312" s="254">
        <f>ROUND(P312*H312,2)</f>
        <v>0</v>
      </c>
      <c r="BL312" s="16" t="s">
        <v>152</v>
      </c>
      <c r="BM312" s="253" t="s">
        <v>494</v>
      </c>
    </row>
    <row r="313" s="13" customFormat="1">
      <c r="A313" s="13"/>
      <c r="B313" s="255"/>
      <c r="C313" s="256"/>
      <c r="D313" s="257" t="s">
        <v>154</v>
      </c>
      <c r="E313" s="258" t="s">
        <v>1</v>
      </c>
      <c r="F313" s="259" t="s">
        <v>495</v>
      </c>
      <c r="G313" s="256"/>
      <c r="H313" s="260">
        <v>764.47000000000003</v>
      </c>
      <c r="I313" s="261"/>
      <c r="J313" s="261"/>
      <c r="K313" s="256"/>
      <c r="L313" s="256"/>
      <c r="M313" s="262"/>
      <c r="N313" s="263"/>
      <c r="O313" s="264"/>
      <c r="P313" s="264"/>
      <c r="Q313" s="264"/>
      <c r="R313" s="264"/>
      <c r="S313" s="264"/>
      <c r="T313" s="264"/>
      <c r="U313" s="264"/>
      <c r="V313" s="264"/>
      <c r="W313" s="264"/>
      <c r="X313" s="265"/>
      <c r="Y313" s="13"/>
      <c r="Z313" s="13"/>
      <c r="AA313" s="13"/>
      <c r="AB313" s="13"/>
      <c r="AC313" s="13"/>
      <c r="AD313" s="13"/>
      <c r="AE313" s="13"/>
      <c r="AT313" s="266" t="s">
        <v>154</v>
      </c>
      <c r="AU313" s="266" t="s">
        <v>91</v>
      </c>
      <c r="AV313" s="13" t="s">
        <v>91</v>
      </c>
      <c r="AW313" s="13" t="s">
        <v>5</v>
      </c>
      <c r="AX313" s="13" t="s">
        <v>89</v>
      </c>
      <c r="AY313" s="266" t="s">
        <v>144</v>
      </c>
    </row>
    <row r="314" s="2" customFormat="1" ht="33" customHeight="1">
      <c r="A314" s="37"/>
      <c r="B314" s="38"/>
      <c r="C314" s="241" t="s">
        <v>912</v>
      </c>
      <c r="D314" s="241" t="s">
        <v>147</v>
      </c>
      <c r="E314" s="242" t="s">
        <v>497</v>
      </c>
      <c r="F314" s="243" t="s">
        <v>498</v>
      </c>
      <c r="G314" s="244" t="s">
        <v>486</v>
      </c>
      <c r="H314" s="245">
        <v>36.392000000000003</v>
      </c>
      <c r="I314" s="246"/>
      <c r="J314" s="246"/>
      <c r="K314" s="247">
        <f>ROUND(P314*H314,2)</f>
        <v>0</v>
      </c>
      <c r="L314" s="243" t="s">
        <v>151</v>
      </c>
      <c r="M314" s="43"/>
      <c r="N314" s="248" t="s">
        <v>1</v>
      </c>
      <c r="O314" s="249" t="s">
        <v>44</v>
      </c>
      <c r="P314" s="250">
        <f>I314+J314</f>
        <v>0</v>
      </c>
      <c r="Q314" s="250">
        <f>ROUND(I314*H314,2)</f>
        <v>0</v>
      </c>
      <c r="R314" s="250">
        <f>ROUND(J314*H314,2)</f>
        <v>0</v>
      </c>
      <c r="S314" s="90"/>
      <c r="T314" s="251">
        <f>S314*H314</f>
        <v>0</v>
      </c>
      <c r="U314" s="251">
        <v>0</v>
      </c>
      <c r="V314" s="251">
        <f>U314*H314</f>
        <v>0</v>
      </c>
      <c r="W314" s="251">
        <v>0</v>
      </c>
      <c r="X314" s="252">
        <f>W314*H314</f>
        <v>0</v>
      </c>
      <c r="Y314" s="37"/>
      <c r="Z314" s="37"/>
      <c r="AA314" s="37"/>
      <c r="AB314" s="37"/>
      <c r="AC314" s="37"/>
      <c r="AD314" s="37"/>
      <c r="AE314" s="37"/>
      <c r="AR314" s="253" t="s">
        <v>152</v>
      </c>
      <c r="AT314" s="253" t="s">
        <v>147</v>
      </c>
      <c r="AU314" s="253" t="s">
        <v>91</v>
      </c>
      <c r="AY314" s="16" t="s">
        <v>144</v>
      </c>
      <c r="BE314" s="254">
        <f>IF(O314="základní",K314,0)</f>
        <v>0</v>
      </c>
      <c r="BF314" s="254">
        <f>IF(O314="snížená",K314,0)</f>
        <v>0</v>
      </c>
      <c r="BG314" s="254">
        <f>IF(O314="zákl. přenesená",K314,0)</f>
        <v>0</v>
      </c>
      <c r="BH314" s="254">
        <f>IF(O314="sníž. přenesená",K314,0)</f>
        <v>0</v>
      </c>
      <c r="BI314" s="254">
        <f>IF(O314="nulová",K314,0)</f>
        <v>0</v>
      </c>
      <c r="BJ314" s="16" t="s">
        <v>89</v>
      </c>
      <c r="BK314" s="254">
        <f>ROUND(P314*H314,2)</f>
        <v>0</v>
      </c>
      <c r="BL314" s="16" t="s">
        <v>152</v>
      </c>
      <c r="BM314" s="253" t="s">
        <v>499</v>
      </c>
    </row>
    <row r="315" s="13" customFormat="1">
      <c r="A315" s="13"/>
      <c r="B315" s="255"/>
      <c r="C315" s="256"/>
      <c r="D315" s="257" t="s">
        <v>154</v>
      </c>
      <c r="E315" s="258" t="s">
        <v>1</v>
      </c>
      <c r="F315" s="259" t="s">
        <v>247</v>
      </c>
      <c r="G315" s="256"/>
      <c r="H315" s="260">
        <v>36.392000000000003</v>
      </c>
      <c r="I315" s="261"/>
      <c r="J315" s="261"/>
      <c r="K315" s="256"/>
      <c r="L315" s="256"/>
      <c r="M315" s="262"/>
      <c r="N315" s="263"/>
      <c r="O315" s="264"/>
      <c r="P315" s="264"/>
      <c r="Q315" s="264"/>
      <c r="R315" s="264"/>
      <c r="S315" s="264"/>
      <c r="T315" s="264"/>
      <c r="U315" s="264"/>
      <c r="V315" s="264"/>
      <c r="W315" s="264"/>
      <c r="X315" s="265"/>
      <c r="Y315" s="13"/>
      <c r="Z315" s="13"/>
      <c r="AA315" s="13"/>
      <c r="AB315" s="13"/>
      <c r="AC315" s="13"/>
      <c r="AD315" s="13"/>
      <c r="AE315" s="13"/>
      <c r="AT315" s="266" t="s">
        <v>154</v>
      </c>
      <c r="AU315" s="266" t="s">
        <v>91</v>
      </c>
      <c r="AV315" s="13" t="s">
        <v>91</v>
      </c>
      <c r="AW315" s="13" t="s">
        <v>5</v>
      </c>
      <c r="AX315" s="13" t="s">
        <v>89</v>
      </c>
      <c r="AY315" s="266" t="s">
        <v>144</v>
      </c>
    </row>
    <row r="316" s="2" customFormat="1" ht="33" customHeight="1">
      <c r="A316" s="37"/>
      <c r="B316" s="38"/>
      <c r="C316" s="241" t="s">
        <v>913</v>
      </c>
      <c r="D316" s="241" t="s">
        <v>147</v>
      </c>
      <c r="E316" s="242" t="s">
        <v>501</v>
      </c>
      <c r="F316" s="243" t="s">
        <v>502</v>
      </c>
      <c r="G316" s="244" t="s">
        <v>486</v>
      </c>
      <c r="H316" s="245">
        <v>39.527999999999999</v>
      </c>
      <c r="I316" s="246"/>
      <c r="J316" s="246"/>
      <c r="K316" s="247">
        <f>ROUND(P316*H316,2)</f>
        <v>0</v>
      </c>
      <c r="L316" s="243" t="s">
        <v>151</v>
      </c>
      <c r="M316" s="43"/>
      <c r="N316" s="248" t="s">
        <v>1</v>
      </c>
      <c r="O316" s="249" t="s">
        <v>44</v>
      </c>
      <c r="P316" s="250">
        <f>I316+J316</f>
        <v>0</v>
      </c>
      <c r="Q316" s="250">
        <f>ROUND(I316*H316,2)</f>
        <v>0</v>
      </c>
      <c r="R316" s="250">
        <f>ROUND(J316*H316,2)</f>
        <v>0</v>
      </c>
      <c r="S316" s="90"/>
      <c r="T316" s="251">
        <f>S316*H316</f>
        <v>0</v>
      </c>
      <c r="U316" s="251">
        <v>0</v>
      </c>
      <c r="V316" s="251">
        <f>U316*H316</f>
        <v>0</v>
      </c>
      <c r="W316" s="251">
        <v>0</v>
      </c>
      <c r="X316" s="252">
        <f>W316*H316</f>
        <v>0</v>
      </c>
      <c r="Y316" s="37"/>
      <c r="Z316" s="37"/>
      <c r="AA316" s="37"/>
      <c r="AB316" s="37"/>
      <c r="AC316" s="37"/>
      <c r="AD316" s="37"/>
      <c r="AE316" s="37"/>
      <c r="AR316" s="253" t="s">
        <v>152</v>
      </c>
      <c r="AT316" s="253" t="s">
        <v>147</v>
      </c>
      <c r="AU316" s="253" t="s">
        <v>91</v>
      </c>
      <c r="AY316" s="16" t="s">
        <v>144</v>
      </c>
      <c r="BE316" s="254">
        <f>IF(O316="základní",K316,0)</f>
        <v>0</v>
      </c>
      <c r="BF316" s="254">
        <f>IF(O316="snížená",K316,0)</f>
        <v>0</v>
      </c>
      <c r="BG316" s="254">
        <f>IF(O316="zákl. přenesená",K316,0)</f>
        <v>0</v>
      </c>
      <c r="BH316" s="254">
        <f>IF(O316="sníž. přenesená",K316,0)</f>
        <v>0</v>
      </c>
      <c r="BI316" s="254">
        <f>IF(O316="nulová",K316,0)</f>
        <v>0</v>
      </c>
      <c r="BJ316" s="16" t="s">
        <v>89</v>
      </c>
      <c r="BK316" s="254">
        <f>ROUND(P316*H316,2)</f>
        <v>0</v>
      </c>
      <c r="BL316" s="16" t="s">
        <v>152</v>
      </c>
      <c r="BM316" s="253" t="s">
        <v>503</v>
      </c>
    </row>
    <row r="317" s="13" customFormat="1">
      <c r="A317" s="13"/>
      <c r="B317" s="255"/>
      <c r="C317" s="256"/>
      <c r="D317" s="257" t="s">
        <v>154</v>
      </c>
      <c r="E317" s="258" t="s">
        <v>1</v>
      </c>
      <c r="F317" s="259" t="s">
        <v>914</v>
      </c>
      <c r="G317" s="256"/>
      <c r="H317" s="260">
        <v>39.527999999999999</v>
      </c>
      <c r="I317" s="261"/>
      <c r="J317" s="261"/>
      <c r="K317" s="256"/>
      <c r="L317" s="256"/>
      <c r="M317" s="262"/>
      <c r="N317" s="263"/>
      <c r="O317" s="264"/>
      <c r="P317" s="264"/>
      <c r="Q317" s="264"/>
      <c r="R317" s="264"/>
      <c r="S317" s="264"/>
      <c r="T317" s="264"/>
      <c r="U317" s="264"/>
      <c r="V317" s="264"/>
      <c r="W317" s="264"/>
      <c r="X317" s="265"/>
      <c r="Y317" s="13"/>
      <c r="Z317" s="13"/>
      <c r="AA317" s="13"/>
      <c r="AB317" s="13"/>
      <c r="AC317" s="13"/>
      <c r="AD317" s="13"/>
      <c r="AE317" s="13"/>
      <c r="AT317" s="266" t="s">
        <v>154</v>
      </c>
      <c r="AU317" s="266" t="s">
        <v>91</v>
      </c>
      <c r="AV317" s="13" t="s">
        <v>91</v>
      </c>
      <c r="AW317" s="13" t="s">
        <v>5</v>
      </c>
      <c r="AX317" s="13" t="s">
        <v>89</v>
      </c>
      <c r="AY317" s="266" t="s">
        <v>144</v>
      </c>
    </row>
    <row r="318" s="2" customFormat="1" ht="33" customHeight="1">
      <c r="A318" s="37"/>
      <c r="B318" s="38"/>
      <c r="C318" s="241" t="s">
        <v>915</v>
      </c>
      <c r="D318" s="241" t="s">
        <v>147</v>
      </c>
      <c r="E318" s="242" t="s">
        <v>506</v>
      </c>
      <c r="F318" s="243" t="s">
        <v>507</v>
      </c>
      <c r="G318" s="244" t="s">
        <v>486</v>
      </c>
      <c r="H318" s="245">
        <v>7.3090000000000002</v>
      </c>
      <c r="I318" s="246"/>
      <c r="J318" s="246"/>
      <c r="K318" s="247">
        <f>ROUND(P318*H318,2)</f>
        <v>0</v>
      </c>
      <c r="L318" s="243" t="s">
        <v>151</v>
      </c>
      <c r="M318" s="43"/>
      <c r="N318" s="248" t="s">
        <v>1</v>
      </c>
      <c r="O318" s="249" t="s">
        <v>44</v>
      </c>
      <c r="P318" s="250">
        <f>I318+J318</f>
        <v>0</v>
      </c>
      <c r="Q318" s="250">
        <f>ROUND(I318*H318,2)</f>
        <v>0</v>
      </c>
      <c r="R318" s="250">
        <f>ROUND(J318*H318,2)</f>
        <v>0</v>
      </c>
      <c r="S318" s="90"/>
      <c r="T318" s="251">
        <f>S318*H318</f>
        <v>0</v>
      </c>
      <c r="U318" s="251">
        <v>0</v>
      </c>
      <c r="V318" s="251">
        <f>U318*H318</f>
        <v>0</v>
      </c>
      <c r="W318" s="251">
        <v>0</v>
      </c>
      <c r="X318" s="252">
        <f>W318*H318</f>
        <v>0</v>
      </c>
      <c r="Y318" s="37"/>
      <c r="Z318" s="37"/>
      <c r="AA318" s="37"/>
      <c r="AB318" s="37"/>
      <c r="AC318" s="37"/>
      <c r="AD318" s="37"/>
      <c r="AE318" s="37"/>
      <c r="AR318" s="253" t="s">
        <v>152</v>
      </c>
      <c r="AT318" s="253" t="s">
        <v>147</v>
      </c>
      <c r="AU318" s="253" t="s">
        <v>91</v>
      </c>
      <c r="AY318" s="16" t="s">
        <v>144</v>
      </c>
      <c r="BE318" s="254">
        <f>IF(O318="základní",K318,0)</f>
        <v>0</v>
      </c>
      <c r="BF318" s="254">
        <f>IF(O318="snížená",K318,0)</f>
        <v>0</v>
      </c>
      <c r="BG318" s="254">
        <f>IF(O318="zákl. přenesená",K318,0)</f>
        <v>0</v>
      </c>
      <c r="BH318" s="254">
        <f>IF(O318="sníž. přenesená",K318,0)</f>
        <v>0</v>
      </c>
      <c r="BI318" s="254">
        <f>IF(O318="nulová",K318,0)</f>
        <v>0</v>
      </c>
      <c r="BJ318" s="16" t="s">
        <v>89</v>
      </c>
      <c r="BK318" s="254">
        <f>ROUND(P318*H318,2)</f>
        <v>0</v>
      </c>
      <c r="BL318" s="16" t="s">
        <v>152</v>
      </c>
      <c r="BM318" s="253" t="s">
        <v>508</v>
      </c>
    </row>
    <row r="319" s="13" customFormat="1">
      <c r="A319" s="13"/>
      <c r="B319" s="255"/>
      <c r="C319" s="256"/>
      <c r="D319" s="257" t="s">
        <v>154</v>
      </c>
      <c r="E319" s="258" t="s">
        <v>1</v>
      </c>
      <c r="F319" s="259" t="s">
        <v>251</v>
      </c>
      <c r="G319" s="256"/>
      <c r="H319" s="260">
        <v>7.3090000000000002</v>
      </c>
      <c r="I319" s="261"/>
      <c r="J319" s="261"/>
      <c r="K319" s="256"/>
      <c r="L319" s="256"/>
      <c r="M319" s="262"/>
      <c r="N319" s="263"/>
      <c r="O319" s="264"/>
      <c r="P319" s="264"/>
      <c r="Q319" s="264"/>
      <c r="R319" s="264"/>
      <c r="S319" s="264"/>
      <c r="T319" s="264"/>
      <c r="U319" s="264"/>
      <c r="V319" s="264"/>
      <c r="W319" s="264"/>
      <c r="X319" s="265"/>
      <c r="Y319" s="13"/>
      <c r="Z319" s="13"/>
      <c r="AA319" s="13"/>
      <c r="AB319" s="13"/>
      <c r="AC319" s="13"/>
      <c r="AD319" s="13"/>
      <c r="AE319" s="13"/>
      <c r="AT319" s="266" t="s">
        <v>154</v>
      </c>
      <c r="AU319" s="266" t="s">
        <v>91</v>
      </c>
      <c r="AV319" s="13" t="s">
        <v>91</v>
      </c>
      <c r="AW319" s="13" t="s">
        <v>5</v>
      </c>
      <c r="AX319" s="13" t="s">
        <v>89</v>
      </c>
      <c r="AY319" s="266" t="s">
        <v>144</v>
      </c>
    </row>
    <row r="320" s="12" customFormat="1" ht="22.8" customHeight="1">
      <c r="A320" s="12"/>
      <c r="B320" s="224"/>
      <c r="C320" s="225"/>
      <c r="D320" s="226" t="s">
        <v>80</v>
      </c>
      <c r="E320" s="239" t="s">
        <v>509</v>
      </c>
      <c r="F320" s="239" t="s">
        <v>510</v>
      </c>
      <c r="G320" s="225"/>
      <c r="H320" s="225"/>
      <c r="I320" s="228"/>
      <c r="J320" s="228"/>
      <c r="K320" s="240">
        <f>BK320</f>
        <v>0</v>
      </c>
      <c r="L320" s="225"/>
      <c r="M320" s="230"/>
      <c r="N320" s="231"/>
      <c r="O320" s="232"/>
      <c r="P320" s="232"/>
      <c r="Q320" s="233">
        <f>Q321</f>
        <v>0</v>
      </c>
      <c r="R320" s="233">
        <f>R321</f>
        <v>0</v>
      </c>
      <c r="S320" s="232"/>
      <c r="T320" s="234">
        <f>T321</f>
        <v>0</v>
      </c>
      <c r="U320" s="232"/>
      <c r="V320" s="234">
        <f>V321</f>
        <v>0</v>
      </c>
      <c r="W320" s="232"/>
      <c r="X320" s="235">
        <f>X321</f>
        <v>0</v>
      </c>
      <c r="Y320" s="12"/>
      <c r="Z320" s="12"/>
      <c r="AA320" s="12"/>
      <c r="AB320" s="12"/>
      <c r="AC320" s="12"/>
      <c r="AD320" s="12"/>
      <c r="AE320" s="12"/>
      <c r="AR320" s="236" t="s">
        <v>89</v>
      </c>
      <c r="AT320" s="237" t="s">
        <v>80</v>
      </c>
      <c r="AU320" s="237" t="s">
        <v>89</v>
      </c>
      <c r="AY320" s="236" t="s">
        <v>144</v>
      </c>
      <c r="BK320" s="238">
        <f>BK321</f>
        <v>0</v>
      </c>
    </row>
    <row r="321" s="2" customFormat="1" ht="21.75" customHeight="1">
      <c r="A321" s="37"/>
      <c r="B321" s="38"/>
      <c r="C321" s="241" t="s">
        <v>916</v>
      </c>
      <c r="D321" s="241" t="s">
        <v>147</v>
      </c>
      <c r="E321" s="242" t="s">
        <v>512</v>
      </c>
      <c r="F321" s="243" t="s">
        <v>513</v>
      </c>
      <c r="G321" s="244" t="s">
        <v>486</v>
      </c>
      <c r="H321" s="245">
        <v>42.045000000000002</v>
      </c>
      <c r="I321" s="246"/>
      <c r="J321" s="246"/>
      <c r="K321" s="247">
        <f>ROUND(P321*H321,2)</f>
        <v>0</v>
      </c>
      <c r="L321" s="243" t="s">
        <v>151</v>
      </c>
      <c r="M321" s="43"/>
      <c r="N321" s="248" t="s">
        <v>1</v>
      </c>
      <c r="O321" s="249" t="s">
        <v>44</v>
      </c>
      <c r="P321" s="250">
        <f>I321+J321</f>
        <v>0</v>
      </c>
      <c r="Q321" s="250">
        <f>ROUND(I321*H321,2)</f>
        <v>0</v>
      </c>
      <c r="R321" s="250">
        <f>ROUND(J321*H321,2)</f>
        <v>0</v>
      </c>
      <c r="S321" s="90"/>
      <c r="T321" s="251">
        <f>S321*H321</f>
        <v>0</v>
      </c>
      <c r="U321" s="251">
        <v>0</v>
      </c>
      <c r="V321" s="251">
        <f>U321*H321</f>
        <v>0</v>
      </c>
      <c r="W321" s="251">
        <v>0</v>
      </c>
      <c r="X321" s="252">
        <f>W321*H321</f>
        <v>0</v>
      </c>
      <c r="Y321" s="37"/>
      <c r="Z321" s="37"/>
      <c r="AA321" s="37"/>
      <c r="AB321" s="37"/>
      <c r="AC321" s="37"/>
      <c r="AD321" s="37"/>
      <c r="AE321" s="37"/>
      <c r="AR321" s="253" t="s">
        <v>152</v>
      </c>
      <c r="AT321" s="253" t="s">
        <v>147</v>
      </c>
      <c r="AU321" s="253" t="s">
        <v>91</v>
      </c>
      <c r="AY321" s="16" t="s">
        <v>144</v>
      </c>
      <c r="BE321" s="254">
        <f>IF(O321="základní",K321,0)</f>
        <v>0</v>
      </c>
      <c r="BF321" s="254">
        <f>IF(O321="snížená",K321,0)</f>
        <v>0</v>
      </c>
      <c r="BG321" s="254">
        <f>IF(O321="zákl. přenesená",K321,0)</f>
        <v>0</v>
      </c>
      <c r="BH321" s="254">
        <f>IF(O321="sníž. přenesená",K321,0)</f>
        <v>0</v>
      </c>
      <c r="BI321" s="254">
        <f>IF(O321="nulová",K321,0)</f>
        <v>0</v>
      </c>
      <c r="BJ321" s="16" t="s">
        <v>89</v>
      </c>
      <c r="BK321" s="254">
        <f>ROUND(P321*H321,2)</f>
        <v>0</v>
      </c>
      <c r="BL321" s="16" t="s">
        <v>152</v>
      </c>
      <c r="BM321" s="253" t="s">
        <v>514</v>
      </c>
    </row>
    <row r="322" s="12" customFormat="1" ht="25.92" customHeight="1">
      <c r="A322" s="12"/>
      <c r="B322" s="224"/>
      <c r="C322" s="225"/>
      <c r="D322" s="226" t="s">
        <v>80</v>
      </c>
      <c r="E322" s="227" t="s">
        <v>515</v>
      </c>
      <c r="F322" s="227" t="s">
        <v>516</v>
      </c>
      <c r="G322" s="225"/>
      <c r="H322" s="225"/>
      <c r="I322" s="228"/>
      <c r="J322" s="228"/>
      <c r="K322" s="229">
        <f>BK322</f>
        <v>0</v>
      </c>
      <c r="L322" s="225"/>
      <c r="M322" s="230"/>
      <c r="N322" s="231"/>
      <c r="O322" s="232"/>
      <c r="P322" s="232"/>
      <c r="Q322" s="233">
        <f>Q323</f>
        <v>0</v>
      </c>
      <c r="R322" s="233">
        <f>R323</f>
        <v>0</v>
      </c>
      <c r="S322" s="232"/>
      <c r="T322" s="234">
        <f>T323</f>
        <v>0</v>
      </c>
      <c r="U322" s="232"/>
      <c r="V322" s="234">
        <f>V323</f>
        <v>0.011768000000000001</v>
      </c>
      <c r="W322" s="232"/>
      <c r="X322" s="235">
        <f>X323</f>
        <v>0</v>
      </c>
      <c r="Y322" s="12"/>
      <c r="Z322" s="12"/>
      <c r="AA322" s="12"/>
      <c r="AB322" s="12"/>
      <c r="AC322" s="12"/>
      <c r="AD322" s="12"/>
      <c r="AE322" s="12"/>
      <c r="AR322" s="236" t="s">
        <v>91</v>
      </c>
      <c r="AT322" s="237" t="s">
        <v>80</v>
      </c>
      <c r="AU322" s="237" t="s">
        <v>81</v>
      </c>
      <c r="AY322" s="236" t="s">
        <v>144</v>
      </c>
      <c r="BK322" s="238">
        <f>BK323</f>
        <v>0</v>
      </c>
    </row>
    <row r="323" s="12" customFormat="1" ht="22.8" customHeight="1">
      <c r="A323" s="12"/>
      <c r="B323" s="224"/>
      <c r="C323" s="225"/>
      <c r="D323" s="226" t="s">
        <v>80</v>
      </c>
      <c r="E323" s="239" t="s">
        <v>517</v>
      </c>
      <c r="F323" s="239" t="s">
        <v>518</v>
      </c>
      <c r="G323" s="225"/>
      <c r="H323" s="225"/>
      <c r="I323" s="228"/>
      <c r="J323" s="228"/>
      <c r="K323" s="240">
        <f>BK323</f>
        <v>0</v>
      </c>
      <c r="L323" s="225"/>
      <c r="M323" s="230"/>
      <c r="N323" s="231"/>
      <c r="O323" s="232"/>
      <c r="P323" s="232"/>
      <c r="Q323" s="233">
        <f>SUM(Q324:Q336)</f>
        <v>0</v>
      </c>
      <c r="R323" s="233">
        <f>SUM(R324:R336)</f>
        <v>0</v>
      </c>
      <c r="S323" s="232"/>
      <c r="T323" s="234">
        <f>SUM(T324:T336)</f>
        <v>0</v>
      </c>
      <c r="U323" s="232"/>
      <c r="V323" s="234">
        <f>SUM(V324:V336)</f>
        <v>0.011768000000000001</v>
      </c>
      <c r="W323" s="232"/>
      <c r="X323" s="235">
        <f>SUM(X324:X336)</f>
        <v>0</v>
      </c>
      <c r="Y323" s="12"/>
      <c r="Z323" s="12"/>
      <c r="AA323" s="12"/>
      <c r="AB323" s="12"/>
      <c r="AC323" s="12"/>
      <c r="AD323" s="12"/>
      <c r="AE323" s="12"/>
      <c r="AR323" s="236" t="s">
        <v>91</v>
      </c>
      <c r="AT323" s="237" t="s">
        <v>80</v>
      </c>
      <c r="AU323" s="237" t="s">
        <v>89</v>
      </c>
      <c r="AY323" s="236" t="s">
        <v>144</v>
      </c>
      <c r="BK323" s="238">
        <f>SUM(BK324:BK336)</f>
        <v>0</v>
      </c>
    </row>
    <row r="324" s="2" customFormat="1" ht="21.75" customHeight="1">
      <c r="A324" s="37"/>
      <c r="B324" s="38"/>
      <c r="C324" s="241" t="s">
        <v>917</v>
      </c>
      <c r="D324" s="241" t="s">
        <v>147</v>
      </c>
      <c r="E324" s="242" t="s">
        <v>520</v>
      </c>
      <c r="F324" s="243" t="s">
        <v>521</v>
      </c>
      <c r="G324" s="244" t="s">
        <v>297</v>
      </c>
      <c r="H324" s="245">
        <v>12</v>
      </c>
      <c r="I324" s="246"/>
      <c r="J324" s="246"/>
      <c r="K324" s="247">
        <f>ROUND(P324*H324,2)</f>
        <v>0</v>
      </c>
      <c r="L324" s="243" t="s">
        <v>151</v>
      </c>
      <c r="M324" s="43"/>
      <c r="N324" s="248" t="s">
        <v>1</v>
      </c>
      <c r="O324" s="249" t="s">
        <v>44</v>
      </c>
      <c r="P324" s="250">
        <f>I324+J324</f>
        <v>0</v>
      </c>
      <c r="Q324" s="250">
        <f>ROUND(I324*H324,2)</f>
        <v>0</v>
      </c>
      <c r="R324" s="250">
        <f>ROUND(J324*H324,2)</f>
        <v>0</v>
      </c>
      <c r="S324" s="90"/>
      <c r="T324" s="251">
        <f>S324*H324</f>
        <v>0</v>
      </c>
      <c r="U324" s="251">
        <v>0</v>
      </c>
      <c r="V324" s="251">
        <f>U324*H324</f>
        <v>0</v>
      </c>
      <c r="W324" s="251">
        <v>0</v>
      </c>
      <c r="X324" s="252">
        <f>W324*H324</f>
        <v>0</v>
      </c>
      <c r="Y324" s="37"/>
      <c r="Z324" s="37"/>
      <c r="AA324" s="37"/>
      <c r="AB324" s="37"/>
      <c r="AC324" s="37"/>
      <c r="AD324" s="37"/>
      <c r="AE324" s="37"/>
      <c r="AR324" s="253" t="s">
        <v>335</v>
      </c>
      <c r="AT324" s="253" t="s">
        <v>147</v>
      </c>
      <c r="AU324" s="253" t="s">
        <v>91</v>
      </c>
      <c r="AY324" s="16" t="s">
        <v>144</v>
      </c>
      <c r="BE324" s="254">
        <f>IF(O324="základní",K324,0)</f>
        <v>0</v>
      </c>
      <c r="BF324" s="254">
        <f>IF(O324="snížená",K324,0)</f>
        <v>0</v>
      </c>
      <c r="BG324" s="254">
        <f>IF(O324="zákl. přenesená",K324,0)</f>
        <v>0</v>
      </c>
      <c r="BH324" s="254">
        <f>IF(O324="sníž. přenesená",K324,0)</f>
        <v>0</v>
      </c>
      <c r="BI324" s="254">
        <f>IF(O324="nulová",K324,0)</f>
        <v>0</v>
      </c>
      <c r="BJ324" s="16" t="s">
        <v>89</v>
      </c>
      <c r="BK324" s="254">
        <f>ROUND(P324*H324,2)</f>
        <v>0</v>
      </c>
      <c r="BL324" s="16" t="s">
        <v>335</v>
      </c>
      <c r="BM324" s="253" t="s">
        <v>522</v>
      </c>
    </row>
    <row r="325" s="13" customFormat="1">
      <c r="A325" s="13"/>
      <c r="B325" s="255"/>
      <c r="C325" s="256"/>
      <c r="D325" s="257" t="s">
        <v>154</v>
      </c>
      <c r="E325" s="258" t="s">
        <v>197</v>
      </c>
      <c r="F325" s="259" t="s">
        <v>523</v>
      </c>
      <c r="G325" s="256"/>
      <c r="H325" s="260">
        <v>12</v>
      </c>
      <c r="I325" s="261"/>
      <c r="J325" s="261"/>
      <c r="K325" s="256"/>
      <c r="L325" s="256"/>
      <c r="M325" s="262"/>
      <c r="N325" s="263"/>
      <c r="O325" s="264"/>
      <c r="P325" s="264"/>
      <c r="Q325" s="264"/>
      <c r="R325" s="264"/>
      <c r="S325" s="264"/>
      <c r="T325" s="264"/>
      <c r="U325" s="264"/>
      <c r="V325" s="264"/>
      <c r="W325" s="264"/>
      <c r="X325" s="265"/>
      <c r="Y325" s="13"/>
      <c r="Z325" s="13"/>
      <c r="AA325" s="13"/>
      <c r="AB325" s="13"/>
      <c r="AC325" s="13"/>
      <c r="AD325" s="13"/>
      <c r="AE325" s="13"/>
      <c r="AT325" s="266" t="s">
        <v>154</v>
      </c>
      <c r="AU325" s="266" t="s">
        <v>91</v>
      </c>
      <c r="AV325" s="13" t="s">
        <v>91</v>
      </c>
      <c r="AW325" s="13" t="s">
        <v>5</v>
      </c>
      <c r="AX325" s="13" t="s">
        <v>89</v>
      </c>
      <c r="AY325" s="266" t="s">
        <v>144</v>
      </c>
    </row>
    <row r="326" s="2" customFormat="1" ht="21.75" customHeight="1">
      <c r="A326" s="37"/>
      <c r="B326" s="38"/>
      <c r="C326" s="282" t="s">
        <v>918</v>
      </c>
      <c r="D326" s="282" t="s">
        <v>352</v>
      </c>
      <c r="E326" s="283" t="s">
        <v>525</v>
      </c>
      <c r="F326" s="284" t="s">
        <v>526</v>
      </c>
      <c r="G326" s="285" t="s">
        <v>297</v>
      </c>
      <c r="H326" s="286">
        <v>14.4</v>
      </c>
      <c r="I326" s="287"/>
      <c r="J326" s="288"/>
      <c r="K326" s="289">
        <f>ROUND(P326*H326,2)</f>
        <v>0</v>
      </c>
      <c r="L326" s="284" t="s">
        <v>151</v>
      </c>
      <c r="M326" s="290"/>
      <c r="N326" s="291" t="s">
        <v>1</v>
      </c>
      <c r="O326" s="249" t="s">
        <v>44</v>
      </c>
      <c r="P326" s="250">
        <f>I326+J326</f>
        <v>0</v>
      </c>
      <c r="Q326" s="250">
        <f>ROUND(I326*H326,2)</f>
        <v>0</v>
      </c>
      <c r="R326" s="250">
        <f>ROUND(J326*H326,2)</f>
        <v>0</v>
      </c>
      <c r="S326" s="90"/>
      <c r="T326" s="251">
        <f>S326*H326</f>
        <v>0</v>
      </c>
      <c r="U326" s="251">
        <v>0.00012</v>
      </c>
      <c r="V326" s="251">
        <f>U326*H326</f>
        <v>0.0017280000000000002</v>
      </c>
      <c r="W326" s="251">
        <v>0</v>
      </c>
      <c r="X326" s="252">
        <f>W326*H326</f>
        <v>0</v>
      </c>
      <c r="Y326" s="37"/>
      <c r="Z326" s="37"/>
      <c r="AA326" s="37"/>
      <c r="AB326" s="37"/>
      <c r="AC326" s="37"/>
      <c r="AD326" s="37"/>
      <c r="AE326" s="37"/>
      <c r="AR326" s="253" t="s">
        <v>413</v>
      </c>
      <c r="AT326" s="253" t="s">
        <v>352</v>
      </c>
      <c r="AU326" s="253" t="s">
        <v>91</v>
      </c>
      <c r="AY326" s="16" t="s">
        <v>144</v>
      </c>
      <c r="BE326" s="254">
        <f>IF(O326="základní",K326,0)</f>
        <v>0</v>
      </c>
      <c r="BF326" s="254">
        <f>IF(O326="snížená",K326,0)</f>
        <v>0</v>
      </c>
      <c r="BG326" s="254">
        <f>IF(O326="zákl. přenesená",K326,0)</f>
        <v>0</v>
      </c>
      <c r="BH326" s="254">
        <f>IF(O326="sníž. přenesená",K326,0)</f>
        <v>0</v>
      </c>
      <c r="BI326" s="254">
        <f>IF(O326="nulová",K326,0)</f>
        <v>0</v>
      </c>
      <c r="BJ326" s="16" t="s">
        <v>89</v>
      </c>
      <c r="BK326" s="254">
        <f>ROUND(P326*H326,2)</f>
        <v>0</v>
      </c>
      <c r="BL326" s="16" t="s">
        <v>335</v>
      </c>
      <c r="BM326" s="253" t="s">
        <v>527</v>
      </c>
    </row>
    <row r="327" s="13" customFormat="1">
      <c r="A327" s="13"/>
      <c r="B327" s="255"/>
      <c r="C327" s="256"/>
      <c r="D327" s="257" t="s">
        <v>154</v>
      </c>
      <c r="E327" s="258" t="s">
        <v>1</v>
      </c>
      <c r="F327" s="259" t="s">
        <v>197</v>
      </c>
      <c r="G327" s="256"/>
      <c r="H327" s="260">
        <v>12</v>
      </c>
      <c r="I327" s="261"/>
      <c r="J327" s="261"/>
      <c r="K327" s="256"/>
      <c r="L327" s="256"/>
      <c r="M327" s="262"/>
      <c r="N327" s="263"/>
      <c r="O327" s="264"/>
      <c r="P327" s="264"/>
      <c r="Q327" s="264"/>
      <c r="R327" s="264"/>
      <c r="S327" s="264"/>
      <c r="T327" s="264"/>
      <c r="U327" s="264"/>
      <c r="V327" s="264"/>
      <c r="W327" s="264"/>
      <c r="X327" s="265"/>
      <c r="Y327" s="13"/>
      <c r="Z327" s="13"/>
      <c r="AA327" s="13"/>
      <c r="AB327" s="13"/>
      <c r="AC327" s="13"/>
      <c r="AD327" s="13"/>
      <c r="AE327" s="13"/>
      <c r="AT327" s="266" t="s">
        <v>154</v>
      </c>
      <c r="AU327" s="266" t="s">
        <v>91</v>
      </c>
      <c r="AV327" s="13" t="s">
        <v>91</v>
      </c>
      <c r="AW327" s="13" t="s">
        <v>5</v>
      </c>
      <c r="AX327" s="13" t="s">
        <v>89</v>
      </c>
      <c r="AY327" s="266" t="s">
        <v>144</v>
      </c>
    </row>
    <row r="328" s="13" customFormat="1">
      <c r="A328" s="13"/>
      <c r="B328" s="255"/>
      <c r="C328" s="256"/>
      <c r="D328" s="257" t="s">
        <v>154</v>
      </c>
      <c r="E328" s="256"/>
      <c r="F328" s="259" t="s">
        <v>528</v>
      </c>
      <c r="G328" s="256"/>
      <c r="H328" s="260">
        <v>14.4</v>
      </c>
      <c r="I328" s="261"/>
      <c r="J328" s="261"/>
      <c r="K328" s="256"/>
      <c r="L328" s="256"/>
      <c r="M328" s="262"/>
      <c r="N328" s="263"/>
      <c r="O328" s="264"/>
      <c r="P328" s="264"/>
      <c r="Q328" s="264"/>
      <c r="R328" s="264"/>
      <c r="S328" s="264"/>
      <c r="T328" s="264"/>
      <c r="U328" s="264"/>
      <c r="V328" s="264"/>
      <c r="W328" s="264"/>
      <c r="X328" s="265"/>
      <c r="Y328" s="13"/>
      <c r="Z328" s="13"/>
      <c r="AA328" s="13"/>
      <c r="AB328" s="13"/>
      <c r="AC328" s="13"/>
      <c r="AD328" s="13"/>
      <c r="AE328" s="13"/>
      <c r="AT328" s="266" t="s">
        <v>154</v>
      </c>
      <c r="AU328" s="266" t="s">
        <v>91</v>
      </c>
      <c r="AV328" s="13" t="s">
        <v>91</v>
      </c>
      <c r="AW328" s="13" t="s">
        <v>4</v>
      </c>
      <c r="AX328" s="13" t="s">
        <v>89</v>
      </c>
      <c r="AY328" s="266" t="s">
        <v>144</v>
      </c>
    </row>
    <row r="329" s="2" customFormat="1" ht="21.75" customHeight="1">
      <c r="A329" s="37"/>
      <c r="B329" s="38"/>
      <c r="C329" s="241" t="s">
        <v>919</v>
      </c>
      <c r="D329" s="241" t="s">
        <v>147</v>
      </c>
      <c r="E329" s="242" t="s">
        <v>530</v>
      </c>
      <c r="F329" s="243" t="s">
        <v>531</v>
      </c>
      <c r="G329" s="244" t="s">
        <v>297</v>
      </c>
      <c r="H329" s="245">
        <v>8</v>
      </c>
      <c r="I329" s="246"/>
      <c r="J329" s="246"/>
      <c r="K329" s="247">
        <f>ROUND(P329*H329,2)</f>
        <v>0</v>
      </c>
      <c r="L329" s="243" t="s">
        <v>151</v>
      </c>
      <c r="M329" s="43"/>
      <c r="N329" s="248" t="s">
        <v>1</v>
      </c>
      <c r="O329" s="249" t="s">
        <v>44</v>
      </c>
      <c r="P329" s="250">
        <f>I329+J329</f>
        <v>0</v>
      </c>
      <c r="Q329" s="250">
        <f>ROUND(I329*H329,2)</f>
        <v>0</v>
      </c>
      <c r="R329" s="250">
        <f>ROUND(J329*H329,2)</f>
        <v>0</v>
      </c>
      <c r="S329" s="90"/>
      <c r="T329" s="251">
        <f>S329*H329</f>
        <v>0</v>
      </c>
      <c r="U329" s="251">
        <v>0</v>
      </c>
      <c r="V329" s="251">
        <f>U329*H329</f>
        <v>0</v>
      </c>
      <c r="W329" s="251">
        <v>0</v>
      </c>
      <c r="X329" s="252">
        <f>W329*H329</f>
        <v>0</v>
      </c>
      <c r="Y329" s="37"/>
      <c r="Z329" s="37"/>
      <c r="AA329" s="37"/>
      <c r="AB329" s="37"/>
      <c r="AC329" s="37"/>
      <c r="AD329" s="37"/>
      <c r="AE329" s="37"/>
      <c r="AR329" s="253" t="s">
        <v>335</v>
      </c>
      <c r="AT329" s="253" t="s">
        <v>147</v>
      </c>
      <c r="AU329" s="253" t="s">
        <v>91</v>
      </c>
      <c r="AY329" s="16" t="s">
        <v>144</v>
      </c>
      <c r="BE329" s="254">
        <f>IF(O329="základní",K329,0)</f>
        <v>0</v>
      </c>
      <c r="BF329" s="254">
        <f>IF(O329="snížená",K329,0)</f>
        <v>0</v>
      </c>
      <c r="BG329" s="254">
        <f>IF(O329="zákl. přenesená",K329,0)</f>
        <v>0</v>
      </c>
      <c r="BH329" s="254">
        <f>IF(O329="sníž. přenesená",K329,0)</f>
        <v>0</v>
      </c>
      <c r="BI329" s="254">
        <f>IF(O329="nulová",K329,0)</f>
        <v>0</v>
      </c>
      <c r="BJ329" s="16" t="s">
        <v>89</v>
      </c>
      <c r="BK329" s="254">
        <f>ROUND(P329*H329,2)</f>
        <v>0</v>
      </c>
      <c r="BL329" s="16" t="s">
        <v>335</v>
      </c>
      <c r="BM329" s="253" t="s">
        <v>532</v>
      </c>
    </row>
    <row r="330" s="13" customFormat="1">
      <c r="A330" s="13"/>
      <c r="B330" s="255"/>
      <c r="C330" s="256"/>
      <c r="D330" s="257" t="s">
        <v>154</v>
      </c>
      <c r="E330" s="258" t="s">
        <v>195</v>
      </c>
      <c r="F330" s="259" t="s">
        <v>231</v>
      </c>
      <c r="G330" s="256"/>
      <c r="H330" s="260">
        <v>8</v>
      </c>
      <c r="I330" s="261"/>
      <c r="J330" s="261"/>
      <c r="K330" s="256"/>
      <c r="L330" s="256"/>
      <c r="M330" s="262"/>
      <c r="N330" s="263"/>
      <c r="O330" s="264"/>
      <c r="P330" s="264"/>
      <c r="Q330" s="264"/>
      <c r="R330" s="264"/>
      <c r="S330" s="264"/>
      <c r="T330" s="264"/>
      <c r="U330" s="264"/>
      <c r="V330" s="264"/>
      <c r="W330" s="264"/>
      <c r="X330" s="265"/>
      <c r="Y330" s="13"/>
      <c r="Z330" s="13"/>
      <c r="AA330" s="13"/>
      <c r="AB330" s="13"/>
      <c r="AC330" s="13"/>
      <c r="AD330" s="13"/>
      <c r="AE330" s="13"/>
      <c r="AT330" s="266" t="s">
        <v>154</v>
      </c>
      <c r="AU330" s="266" t="s">
        <v>91</v>
      </c>
      <c r="AV330" s="13" t="s">
        <v>91</v>
      </c>
      <c r="AW330" s="13" t="s">
        <v>5</v>
      </c>
      <c r="AX330" s="13" t="s">
        <v>89</v>
      </c>
      <c r="AY330" s="266" t="s">
        <v>144</v>
      </c>
    </row>
    <row r="331" s="2" customFormat="1" ht="21.75" customHeight="1">
      <c r="A331" s="37"/>
      <c r="B331" s="38"/>
      <c r="C331" s="282" t="s">
        <v>920</v>
      </c>
      <c r="D331" s="282" t="s">
        <v>352</v>
      </c>
      <c r="E331" s="283" t="s">
        <v>534</v>
      </c>
      <c r="F331" s="284" t="s">
        <v>535</v>
      </c>
      <c r="G331" s="285" t="s">
        <v>297</v>
      </c>
      <c r="H331" s="286">
        <v>8</v>
      </c>
      <c r="I331" s="287"/>
      <c r="J331" s="288"/>
      <c r="K331" s="289">
        <f>ROUND(P331*H331,2)</f>
        <v>0</v>
      </c>
      <c r="L331" s="284" t="s">
        <v>151</v>
      </c>
      <c r="M331" s="290"/>
      <c r="N331" s="291" t="s">
        <v>1</v>
      </c>
      <c r="O331" s="249" t="s">
        <v>44</v>
      </c>
      <c r="P331" s="250">
        <f>I331+J331</f>
        <v>0</v>
      </c>
      <c r="Q331" s="250">
        <f>ROUND(I331*H331,2)</f>
        <v>0</v>
      </c>
      <c r="R331" s="250">
        <f>ROUND(J331*H331,2)</f>
        <v>0</v>
      </c>
      <c r="S331" s="90"/>
      <c r="T331" s="251">
        <f>S331*H331</f>
        <v>0</v>
      </c>
      <c r="U331" s="251">
        <v>0.00063000000000000003</v>
      </c>
      <c r="V331" s="251">
        <f>U331*H331</f>
        <v>0.0050400000000000002</v>
      </c>
      <c r="W331" s="251">
        <v>0</v>
      </c>
      <c r="X331" s="252">
        <f>W331*H331</f>
        <v>0</v>
      </c>
      <c r="Y331" s="37"/>
      <c r="Z331" s="37"/>
      <c r="AA331" s="37"/>
      <c r="AB331" s="37"/>
      <c r="AC331" s="37"/>
      <c r="AD331" s="37"/>
      <c r="AE331" s="37"/>
      <c r="AR331" s="253" t="s">
        <v>413</v>
      </c>
      <c r="AT331" s="253" t="s">
        <v>352</v>
      </c>
      <c r="AU331" s="253" t="s">
        <v>91</v>
      </c>
      <c r="AY331" s="16" t="s">
        <v>144</v>
      </c>
      <c r="BE331" s="254">
        <f>IF(O331="základní",K331,0)</f>
        <v>0</v>
      </c>
      <c r="BF331" s="254">
        <f>IF(O331="snížená",K331,0)</f>
        <v>0</v>
      </c>
      <c r="BG331" s="254">
        <f>IF(O331="zákl. přenesená",K331,0)</f>
        <v>0</v>
      </c>
      <c r="BH331" s="254">
        <f>IF(O331="sníž. přenesená",K331,0)</f>
        <v>0</v>
      </c>
      <c r="BI331" s="254">
        <f>IF(O331="nulová",K331,0)</f>
        <v>0</v>
      </c>
      <c r="BJ331" s="16" t="s">
        <v>89</v>
      </c>
      <c r="BK331" s="254">
        <f>ROUND(P331*H331,2)</f>
        <v>0</v>
      </c>
      <c r="BL331" s="16" t="s">
        <v>335</v>
      </c>
      <c r="BM331" s="253" t="s">
        <v>536</v>
      </c>
    </row>
    <row r="332" s="13" customFormat="1">
      <c r="A332" s="13"/>
      <c r="B332" s="255"/>
      <c r="C332" s="256"/>
      <c r="D332" s="257" t="s">
        <v>154</v>
      </c>
      <c r="E332" s="258" t="s">
        <v>1</v>
      </c>
      <c r="F332" s="259" t="s">
        <v>195</v>
      </c>
      <c r="G332" s="256"/>
      <c r="H332" s="260">
        <v>8</v>
      </c>
      <c r="I332" s="261"/>
      <c r="J332" s="261"/>
      <c r="K332" s="256"/>
      <c r="L332" s="256"/>
      <c r="M332" s="262"/>
      <c r="N332" s="263"/>
      <c r="O332" s="264"/>
      <c r="P332" s="264"/>
      <c r="Q332" s="264"/>
      <c r="R332" s="264"/>
      <c r="S332" s="264"/>
      <c r="T332" s="264"/>
      <c r="U332" s="264"/>
      <c r="V332" s="264"/>
      <c r="W332" s="264"/>
      <c r="X332" s="265"/>
      <c r="Y332" s="13"/>
      <c r="Z332" s="13"/>
      <c r="AA332" s="13"/>
      <c r="AB332" s="13"/>
      <c r="AC332" s="13"/>
      <c r="AD332" s="13"/>
      <c r="AE332" s="13"/>
      <c r="AT332" s="266" t="s">
        <v>154</v>
      </c>
      <c r="AU332" s="266" t="s">
        <v>91</v>
      </c>
      <c r="AV332" s="13" t="s">
        <v>91</v>
      </c>
      <c r="AW332" s="13" t="s">
        <v>5</v>
      </c>
      <c r="AX332" s="13" t="s">
        <v>89</v>
      </c>
      <c r="AY332" s="266" t="s">
        <v>144</v>
      </c>
    </row>
    <row r="333" s="2" customFormat="1" ht="21.75" customHeight="1">
      <c r="A333" s="37"/>
      <c r="B333" s="38"/>
      <c r="C333" s="241" t="s">
        <v>921</v>
      </c>
      <c r="D333" s="241" t="s">
        <v>147</v>
      </c>
      <c r="E333" s="242" t="s">
        <v>538</v>
      </c>
      <c r="F333" s="243" t="s">
        <v>539</v>
      </c>
      <c r="G333" s="244" t="s">
        <v>297</v>
      </c>
      <c r="H333" s="245">
        <v>5</v>
      </c>
      <c r="I333" s="246"/>
      <c r="J333" s="246"/>
      <c r="K333" s="247">
        <f>ROUND(P333*H333,2)</f>
        <v>0</v>
      </c>
      <c r="L333" s="243" t="s">
        <v>151</v>
      </c>
      <c r="M333" s="43"/>
      <c r="N333" s="248" t="s">
        <v>1</v>
      </c>
      <c r="O333" s="249" t="s">
        <v>44</v>
      </c>
      <c r="P333" s="250">
        <f>I333+J333</f>
        <v>0</v>
      </c>
      <c r="Q333" s="250">
        <f>ROUND(I333*H333,2)</f>
        <v>0</v>
      </c>
      <c r="R333" s="250">
        <f>ROUND(J333*H333,2)</f>
        <v>0</v>
      </c>
      <c r="S333" s="90"/>
      <c r="T333" s="251">
        <f>S333*H333</f>
        <v>0</v>
      </c>
      <c r="U333" s="251">
        <v>0</v>
      </c>
      <c r="V333" s="251">
        <f>U333*H333</f>
        <v>0</v>
      </c>
      <c r="W333" s="251">
        <v>0</v>
      </c>
      <c r="X333" s="252">
        <f>W333*H333</f>
        <v>0</v>
      </c>
      <c r="Y333" s="37"/>
      <c r="Z333" s="37"/>
      <c r="AA333" s="37"/>
      <c r="AB333" s="37"/>
      <c r="AC333" s="37"/>
      <c r="AD333" s="37"/>
      <c r="AE333" s="37"/>
      <c r="AR333" s="253" t="s">
        <v>335</v>
      </c>
      <c r="AT333" s="253" t="s">
        <v>147</v>
      </c>
      <c r="AU333" s="253" t="s">
        <v>91</v>
      </c>
      <c r="AY333" s="16" t="s">
        <v>144</v>
      </c>
      <c r="BE333" s="254">
        <f>IF(O333="základní",K333,0)</f>
        <v>0</v>
      </c>
      <c r="BF333" s="254">
        <f>IF(O333="snížená",K333,0)</f>
        <v>0</v>
      </c>
      <c r="BG333" s="254">
        <f>IF(O333="zákl. přenesená",K333,0)</f>
        <v>0</v>
      </c>
      <c r="BH333" s="254">
        <f>IF(O333="sníž. přenesená",K333,0)</f>
        <v>0</v>
      </c>
      <c r="BI333" s="254">
        <f>IF(O333="nulová",K333,0)</f>
        <v>0</v>
      </c>
      <c r="BJ333" s="16" t="s">
        <v>89</v>
      </c>
      <c r="BK333" s="254">
        <f>ROUND(P333*H333,2)</f>
        <v>0</v>
      </c>
      <c r="BL333" s="16" t="s">
        <v>335</v>
      </c>
      <c r="BM333" s="253" t="s">
        <v>540</v>
      </c>
    </row>
    <row r="334" s="13" customFormat="1">
      <c r="A334" s="13"/>
      <c r="B334" s="255"/>
      <c r="C334" s="256"/>
      <c r="D334" s="257" t="s">
        <v>154</v>
      </c>
      <c r="E334" s="258" t="s">
        <v>215</v>
      </c>
      <c r="F334" s="259" t="s">
        <v>110</v>
      </c>
      <c r="G334" s="256"/>
      <c r="H334" s="260">
        <v>5</v>
      </c>
      <c r="I334" s="261"/>
      <c r="J334" s="261"/>
      <c r="K334" s="256"/>
      <c r="L334" s="256"/>
      <c r="M334" s="262"/>
      <c r="N334" s="263"/>
      <c r="O334" s="264"/>
      <c r="P334" s="264"/>
      <c r="Q334" s="264"/>
      <c r="R334" s="264"/>
      <c r="S334" s="264"/>
      <c r="T334" s="264"/>
      <c r="U334" s="264"/>
      <c r="V334" s="264"/>
      <c r="W334" s="264"/>
      <c r="X334" s="265"/>
      <c r="Y334" s="13"/>
      <c r="Z334" s="13"/>
      <c r="AA334" s="13"/>
      <c r="AB334" s="13"/>
      <c r="AC334" s="13"/>
      <c r="AD334" s="13"/>
      <c r="AE334" s="13"/>
      <c r="AT334" s="266" t="s">
        <v>154</v>
      </c>
      <c r="AU334" s="266" t="s">
        <v>91</v>
      </c>
      <c r="AV334" s="13" t="s">
        <v>91</v>
      </c>
      <c r="AW334" s="13" t="s">
        <v>5</v>
      </c>
      <c r="AX334" s="13" t="s">
        <v>89</v>
      </c>
      <c r="AY334" s="266" t="s">
        <v>144</v>
      </c>
    </row>
    <row r="335" s="2" customFormat="1" ht="21.75" customHeight="1">
      <c r="A335" s="37"/>
      <c r="B335" s="38"/>
      <c r="C335" s="282" t="s">
        <v>922</v>
      </c>
      <c r="D335" s="282" t="s">
        <v>352</v>
      </c>
      <c r="E335" s="283" t="s">
        <v>542</v>
      </c>
      <c r="F335" s="284" t="s">
        <v>543</v>
      </c>
      <c r="G335" s="285" t="s">
        <v>544</v>
      </c>
      <c r="H335" s="286">
        <v>2</v>
      </c>
      <c r="I335" s="287"/>
      <c r="J335" s="288"/>
      <c r="K335" s="289">
        <f>ROUND(P335*H335,2)</f>
        <v>0</v>
      </c>
      <c r="L335" s="284" t="s">
        <v>151</v>
      </c>
      <c r="M335" s="290"/>
      <c r="N335" s="291" t="s">
        <v>1</v>
      </c>
      <c r="O335" s="249" t="s">
        <v>44</v>
      </c>
      <c r="P335" s="250">
        <f>I335+J335</f>
        <v>0</v>
      </c>
      <c r="Q335" s="250">
        <f>ROUND(I335*H335,2)</f>
        <v>0</v>
      </c>
      <c r="R335" s="250">
        <f>ROUND(J335*H335,2)</f>
        <v>0</v>
      </c>
      <c r="S335" s="90"/>
      <c r="T335" s="251">
        <f>S335*H335</f>
        <v>0</v>
      </c>
      <c r="U335" s="251">
        <v>0.0025000000000000001</v>
      </c>
      <c r="V335" s="251">
        <f>U335*H335</f>
        <v>0.0050000000000000001</v>
      </c>
      <c r="W335" s="251">
        <v>0</v>
      </c>
      <c r="X335" s="252">
        <f>W335*H335</f>
        <v>0</v>
      </c>
      <c r="Y335" s="37"/>
      <c r="Z335" s="37"/>
      <c r="AA335" s="37"/>
      <c r="AB335" s="37"/>
      <c r="AC335" s="37"/>
      <c r="AD335" s="37"/>
      <c r="AE335" s="37"/>
      <c r="AR335" s="253" t="s">
        <v>413</v>
      </c>
      <c r="AT335" s="253" t="s">
        <v>352</v>
      </c>
      <c r="AU335" s="253" t="s">
        <v>91</v>
      </c>
      <c r="AY335" s="16" t="s">
        <v>144</v>
      </c>
      <c r="BE335" s="254">
        <f>IF(O335="základní",K335,0)</f>
        <v>0</v>
      </c>
      <c r="BF335" s="254">
        <f>IF(O335="snížená",K335,0)</f>
        <v>0</v>
      </c>
      <c r="BG335" s="254">
        <f>IF(O335="zákl. přenesená",K335,0)</f>
        <v>0</v>
      </c>
      <c r="BH335" s="254">
        <f>IF(O335="sníž. přenesená",K335,0)</f>
        <v>0</v>
      </c>
      <c r="BI335" s="254">
        <f>IF(O335="nulová",K335,0)</f>
        <v>0</v>
      </c>
      <c r="BJ335" s="16" t="s">
        <v>89</v>
      </c>
      <c r="BK335" s="254">
        <f>ROUND(P335*H335,2)</f>
        <v>0</v>
      </c>
      <c r="BL335" s="16" t="s">
        <v>335</v>
      </c>
      <c r="BM335" s="253" t="s">
        <v>545</v>
      </c>
    </row>
    <row r="336" s="13" customFormat="1">
      <c r="A336" s="13"/>
      <c r="B336" s="255"/>
      <c r="C336" s="256"/>
      <c r="D336" s="257" t="s">
        <v>154</v>
      </c>
      <c r="E336" s="258" t="s">
        <v>1</v>
      </c>
      <c r="F336" s="259" t="s">
        <v>546</v>
      </c>
      <c r="G336" s="256"/>
      <c r="H336" s="260">
        <v>2</v>
      </c>
      <c r="I336" s="261"/>
      <c r="J336" s="261"/>
      <c r="K336" s="256"/>
      <c r="L336" s="256"/>
      <c r="M336" s="262"/>
      <c r="N336" s="263"/>
      <c r="O336" s="264"/>
      <c r="P336" s="264"/>
      <c r="Q336" s="264"/>
      <c r="R336" s="264"/>
      <c r="S336" s="264"/>
      <c r="T336" s="264"/>
      <c r="U336" s="264"/>
      <c r="V336" s="264"/>
      <c r="W336" s="264"/>
      <c r="X336" s="265"/>
      <c r="Y336" s="13"/>
      <c r="Z336" s="13"/>
      <c r="AA336" s="13"/>
      <c r="AB336" s="13"/>
      <c r="AC336" s="13"/>
      <c r="AD336" s="13"/>
      <c r="AE336" s="13"/>
      <c r="AT336" s="266" t="s">
        <v>154</v>
      </c>
      <c r="AU336" s="266" t="s">
        <v>91</v>
      </c>
      <c r="AV336" s="13" t="s">
        <v>91</v>
      </c>
      <c r="AW336" s="13" t="s">
        <v>5</v>
      </c>
      <c r="AX336" s="13" t="s">
        <v>89</v>
      </c>
      <c r="AY336" s="266" t="s">
        <v>144</v>
      </c>
    </row>
    <row r="337" s="12" customFormat="1" ht="25.92" customHeight="1">
      <c r="A337" s="12"/>
      <c r="B337" s="224"/>
      <c r="C337" s="225"/>
      <c r="D337" s="226" t="s">
        <v>80</v>
      </c>
      <c r="E337" s="227" t="s">
        <v>352</v>
      </c>
      <c r="F337" s="227" t="s">
        <v>547</v>
      </c>
      <c r="G337" s="225"/>
      <c r="H337" s="225"/>
      <c r="I337" s="228"/>
      <c r="J337" s="228"/>
      <c r="K337" s="229">
        <f>BK337</f>
        <v>0</v>
      </c>
      <c r="L337" s="225"/>
      <c r="M337" s="230"/>
      <c r="N337" s="231"/>
      <c r="O337" s="232"/>
      <c r="P337" s="232"/>
      <c r="Q337" s="233">
        <f>Q338+Q356</f>
        <v>0</v>
      </c>
      <c r="R337" s="233">
        <f>R338+R356</f>
        <v>0</v>
      </c>
      <c r="S337" s="232"/>
      <c r="T337" s="234">
        <f>T338+T356</f>
        <v>0</v>
      </c>
      <c r="U337" s="232"/>
      <c r="V337" s="234">
        <f>V338+V356</f>
        <v>1.6473538399999999</v>
      </c>
      <c r="W337" s="232"/>
      <c r="X337" s="235">
        <f>X338+X356</f>
        <v>0.059999999999999998</v>
      </c>
      <c r="Y337" s="12"/>
      <c r="Z337" s="12"/>
      <c r="AA337" s="12"/>
      <c r="AB337" s="12"/>
      <c r="AC337" s="12"/>
      <c r="AD337" s="12"/>
      <c r="AE337" s="12"/>
      <c r="AR337" s="236" t="s">
        <v>166</v>
      </c>
      <c r="AT337" s="237" t="s">
        <v>80</v>
      </c>
      <c r="AU337" s="237" t="s">
        <v>81</v>
      </c>
      <c r="AY337" s="236" t="s">
        <v>144</v>
      </c>
      <c r="BK337" s="238">
        <f>BK338+BK356</f>
        <v>0</v>
      </c>
    </row>
    <row r="338" s="12" customFormat="1" ht="22.8" customHeight="1">
      <c r="A338" s="12"/>
      <c r="B338" s="224"/>
      <c r="C338" s="225"/>
      <c r="D338" s="226" t="s">
        <v>80</v>
      </c>
      <c r="E338" s="239" t="s">
        <v>548</v>
      </c>
      <c r="F338" s="239" t="s">
        <v>549</v>
      </c>
      <c r="G338" s="225"/>
      <c r="H338" s="225"/>
      <c r="I338" s="228"/>
      <c r="J338" s="228"/>
      <c r="K338" s="240">
        <f>BK338</f>
        <v>0</v>
      </c>
      <c r="L338" s="225"/>
      <c r="M338" s="230"/>
      <c r="N338" s="231"/>
      <c r="O338" s="232"/>
      <c r="P338" s="232"/>
      <c r="Q338" s="233">
        <f>SUM(Q339:Q355)</f>
        <v>0</v>
      </c>
      <c r="R338" s="233">
        <f>SUM(R339:R355)</f>
        <v>0</v>
      </c>
      <c r="S338" s="232"/>
      <c r="T338" s="234">
        <f>SUM(T339:T355)</f>
        <v>0</v>
      </c>
      <c r="U338" s="232"/>
      <c r="V338" s="234">
        <f>SUM(V339:V355)</f>
        <v>0.313</v>
      </c>
      <c r="W338" s="232"/>
      <c r="X338" s="235">
        <f>SUM(X339:X355)</f>
        <v>0.059999999999999998</v>
      </c>
      <c r="Y338" s="12"/>
      <c r="Z338" s="12"/>
      <c r="AA338" s="12"/>
      <c r="AB338" s="12"/>
      <c r="AC338" s="12"/>
      <c r="AD338" s="12"/>
      <c r="AE338" s="12"/>
      <c r="AR338" s="236" t="s">
        <v>166</v>
      </c>
      <c r="AT338" s="237" t="s">
        <v>80</v>
      </c>
      <c r="AU338" s="237" t="s">
        <v>89</v>
      </c>
      <c r="AY338" s="236" t="s">
        <v>144</v>
      </c>
      <c r="BK338" s="238">
        <f>SUM(BK339:BK355)</f>
        <v>0</v>
      </c>
    </row>
    <row r="339" s="2" customFormat="1" ht="21.75" customHeight="1">
      <c r="A339" s="37"/>
      <c r="B339" s="38"/>
      <c r="C339" s="241" t="s">
        <v>923</v>
      </c>
      <c r="D339" s="241" t="s">
        <v>147</v>
      </c>
      <c r="E339" s="242" t="s">
        <v>551</v>
      </c>
      <c r="F339" s="243" t="s">
        <v>552</v>
      </c>
      <c r="G339" s="244" t="s">
        <v>150</v>
      </c>
      <c r="H339" s="245">
        <v>2</v>
      </c>
      <c r="I339" s="246"/>
      <c r="J339" s="246"/>
      <c r="K339" s="247">
        <f>ROUND(P339*H339,2)</f>
        <v>0</v>
      </c>
      <c r="L339" s="243" t="s">
        <v>151</v>
      </c>
      <c r="M339" s="43"/>
      <c r="N339" s="248" t="s">
        <v>1</v>
      </c>
      <c r="O339" s="249" t="s">
        <v>44</v>
      </c>
      <c r="P339" s="250">
        <f>I339+J339</f>
        <v>0</v>
      </c>
      <c r="Q339" s="250">
        <f>ROUND(I339*H339,2)</f>
        <v>0</v>
      </c>
      <c r="R339" s="250">
        <f>ROUND(J339*H339,2)</f>
        <v>0</v>
      </c>
      <c r="S339" s="90"/>
      <c r="T339" s="251">
        <f>S339*H339</f>
        <v>0</v>
      </c>
      <c r="U339" s="251">
        <v>0</v>
      </c>
      <c r="V339" s="251">
        <f>U339*H339</f>
        <v>0</v>
      </c>
      <c r="W339" s="251">
        <v>0</v>
      </c>
      <c r="X339" s="252">
        <f>W339*H339</f>
        <v>0</v>
      </c>
      <c r="Y339" s="37"/>
      <c r="Z339" s="37"/>
      <c r="AA339" s="37"/>
      <c r="AB339" s="37"/>
      <c r="AC339" s="37"/>
      <c r="AD339" s="37"/>
      <c r="AE339" s="37"/>
      <c r="AR339" s="253" t="s">
        <v>553</v>
      </c>
      <c r="AT339" s="253" t="s">
        <v>147</v>
      </c>
      <c r="AU339" s="253" t="s">
        <v>91</v>
      </c>
      <c r="AY339" s="16" t="s">
        <v>144</v>
      </c>
      <c r="BE339" s="254">
        <f>IF(O339="základní",K339,0)</f>
        <v>0</v>
      </c>
      <c r="BF339" s="254">
        <f>IF(O339="snížená",K339,0)</f>
        <v>0</v>
      </c>
      <c r="BG339" s="254">
        <f>IF(O339="zákl. přenesená",K339,0)</f>
        <v>0</v>
      </c>
      <c r="BH339" s="254">
        <f>IF(O339="sníž. přenesená",K339,0)</f>
        <v>0</v>
      </c>
      <c r="BI339" s="254">
        <f>IF(O339="nulová",K339,0)</f>
        <v>0</v>
      </c>
      <c r="BJ339" s="16" t="s">
        <v>89</v>
      </c>
      <c r="BK339" s="254">
        <f>ROUND(P339*H339,2)</f>
        <v>0</v>
      </c>
      <c r="BL339" s="16" t="s">
        <v>553</v>
      </c>
      <c r="BM339" s="253" t="s">
        <v>554</v>
      </c>
    </row>
    <row r="340" s="13" customFormat="1">
      <c r="A340" s="13"/>
      <c r="B340" s="255"/>
      <c r="C340" s="256"/>
      <c r="D340" s="257" t="s">
        <v>154</v>
      </c>
      <c r="E340" s="258" t="s">
        <v>1</v>
      </c>
      <c r="F340" s="259" t="s">
        <v>253</v>
      </c>
      <c r="G340" s="256"/>
      <c r="H340" s="260">
        <v>2</v>
      </c>
      <c r="I340" s="261"/>
      <c r="J340" s="261"/>
      <c r="K340" s="256"/>
      <c r="L340" s="256"/>
      <c r="M340" s="262"/>
      <c r="N340" s="263"/>
      <c r="O340" s="264"/>
      <c r="P340" s="264"/>
      <c r="Q340" s="264"/>
      <c r="R340" s="264"/>
      <c r="S340" s="264"/>
      <c r="T340" s="264"/>
      <c r="U340" s="264"/>
      <c r="V340" s="264"/>
      <c r="W340" s="264"/>
      <c r="X340" s="265"/>
      <c r="Y340" s="13"/>
      <c r="Z340" s="13"/>
      <c r="AA340" s="13"/>
      <c r="AB340" s="13"/>
      <c r="AC340" s="13"/>
      <c r="AD340" s="13"/>
      <c r="AE340" s="13"/>
      <c r="AT340" s="266" t="s">
        <v>154</v>
      </c>
      <c r="AU340" s="266" t="s">
        <v>91</v>
      </c>
      <c r="AV340" s="13" t="s">
        <v>91</v>
      </c>
      <c r="AW340" s="13" t="s">
        <v>5</v>
      </c>
      <c r="AX340" s="13" t="s">
        <v>89</v>
      </c>
      <c r="AY340" s="266" t="s">
        <v>144</v>
      </c>
    </row>
    <row r="341" s="2" customFormat="1" ht="21.75" customHeight="1">
      <c r="A341" s="37"/>
      <c r="B341" s="38"/>
      <c r="C341" s="282" t="s">
        <v>924</v>
      </c>
      <c r="D341" s="282" t="s">
        <v>352</v>
      </c>
      <c r="E341" s="283" t="s">
        <v>556</v>
      </c>
      <c r="F341" s="284" t="s">
        <v>557</v>
      </c>
      <c r="G341" s="285" t="s">
        <v>150</v>
      </c>
      <c r="H341" s="286">
        <v>2</v>
      </c>
      <c r="I341" s="287"/>
      <c r="J341" s="288"/>
      <c r="K341" s="289">
        <f>ROUND(P341*H341,2)</f>
        <v>0</v>
      </c>
      <c r="L341" s="284" t="s">
        <v>378</v>
      </c>
      <c r="M341" s="290"/>
      <c r="N341" s="291" t="s">
        <v>1</v>
      </c>
      <c r="O341" s="249" t="s">
        <v>44</v>
      </c>
      <c r="P341" s="250">
        <f>I341+J341</f>
        <v>0</v>
      </c>
      <c r="Q341" s="250">
        <f>ROUND(I341*H341,2)</f>
        <v>0</v>
      </c>
      <c r="R341" s="250">
        <f>ROUND(J341*H341,2)</f>
        <v>0</v>
      </c>
      <c r="S341" s="90"/>
      <c r="T341" s="251">
        <f>S341*H341</f>
        <v>0</v>
      </c>
      <c r="U341" s="251">
        <v>0.0115</v>
      </c>
      <c r="V341" s="251">
        <f>U341*H341</f>
        <v>0.023</v>
      </c>
      <c r="W341" s="251">
        <v>0</v>
      </c>
      <c r="X341" s="252">
        <f>W341*H341</f>
        <v>0</v>
      </c>
      <c r="Y341" s="37"/>
      <c r="Z341" s="37"/>
      <c r="AA341" s="37"/>
      <c r="AB341" s="37"/>
      <c r="AC341" s="37"/>
      <c r="AD341" s="37"/>
      <c r="AE341" s="37"/>
      <c r="AR341" s="253" t="s">
        <v>558</v>
      </c>
      <c r="AT341" s="253" t="s">
        <v>352</v>
      </c>
      <c r="AU341" s="253" t="s">
        <v>91</v>
      </c>
      <c r="AY341" s="16" t="s">
        <v>144</v>
      </c>
      <c r="BE341" s="254">
        <f>IF(O341="základní",K341,0)</f>
        <v>0</v>
      </c>
      <c r="BF341" s="254">
        <f>IF(O341="snížená",K341,0)</f>
        <v>0</v>
      </c>
      <c r="BG341" s="254">
        <f>IF(O341="zákl. přenesená",K341,0)</f>
        <v>0</v>
      </c>
      <c r="BH341" s="254">
        <f>IF(O341="sníž. přenesená",K341,0)</f>
        <v>0</v>
      </c>
      <c r="BI341" s="254">
        <f>IF(O341="nulová",K341,0)</f>
        <v>0</v>
      </c>
      <c r="BJ341" s="16" t="s">
        <v>89</v>
      </c>
      <c r="BK341" s="254">
        <f>ROUND(P341*H341,2)</f>
        <v>0</v>
      </c>
      <c r="BL341" s="16" t="s">
        <v>553</v>
      </c>
      <c r="BM341" s="253" t="s">
        <v>559</v>
      </c>
    </row>
    <row r="342" s="13" customFormat="1">
      <c r="A342" s="13"/>
      <c r="B342" s="255"/>
      <c r="C342" s="256"/>
      <c r="D342" s="257" t="s">
        <v>154</v>
      </c>
      <c r="E342" s="258" t="s">
        <v>1</v>
      </c>
      <c r="F342" s="259" t="s">
        <v>253</v>
      </c>
      <c r="G342" s="256"/>
      <c r="H342" s="260">
        <v>2</v>
      </c>
      <c r="I342" s="261"/>
      <c r="J342" s="261"/>
      <c r="K342" s="256"/>
      <c r="L342" s="256"/>
      <c r="M342" s="262"/>
      <c r="N342" s="263"/>
      <c r="O342" s="264"/>
      <c r="P342" s="264"/>
      <c r="Q342" s="264"/>
      <c r="R342" s="264"/>
      <c r="S342" s="264"/>
      <c r="T342" s="264"/>
      <c r="U342" s="264"/>
      <c r="V342" s="264"/>
      <c r="W342" s="264"/>
      <c r="X342" s="265"/>
      <c r="Y342" s="13"/>
      <c r="Z342" s="13"/>
      <c r="AA342" s="13"/>
      <c r="AB342" s="13"/>
      <c r="AC342" s="13"/>
      <c r="AD342" s="13"/>
      <c r="AE342" s="13"/>
      <c r="AT342" s="266" t="s">
        <v>154</v>
      </c>
      <c r="AU342" s="266" t="s">
        <v>91</v>
      </c>
      <c r="AV342" s="13" t="s">
        <v>91</v>
      </c>
      <c r="AW342" s="13" t="s">
        <v>5</v>
      </c>
      <c r="AX342" s="13" t="s">
        <v>89</v>
      </c>
      <c r="AY342" s="266" t="s">
        <v>144</v>
      </c>
    </row>
    <row r="343" s="2" customFormat="1" ht="21.75" customHeight="1">
      <c r="A343" s="37"/>
      <c r="B343" s="38"/>
      <c r="C343" s="282" t="s">
        <v>925</v>
      </c>
      <c r="D343" s="282" t="s">
        <v>352</v>
      </c>
      <c r="E343" s="283" t="s">
        <v>561</v>
      </c>
      <c r="F343" s="284" t="s">
        <v>562</v>
      </c>
      <c r="G343" s="285" t="s">
        <v>150</v>
      </c>
      <c r="H343" s="286">
        <v>2</v>
      </c>
      <c r="I343" s="287"/>
      <c r="J343" s="288"/>
      <c r="K343" s="289">
        <f>ROUND(P343*H343,2)</f>
        <v>0</v>
      </c>
      <c r="L343" s="284" t="s">
        <v>378</v>
      </c>
      <c r="M343" s="290"/>
      <c r="N343" s="291" t="s">
        <v>1</v>
      </c>
      <c r="O343" s="249" t="s">
        <v>44</v>
      </c>
      <c r="P343" s="250">
        <f>I343+J343</f>
        <v>0</v>
      </c>
      <c r="Q343" s="250">
        <f>ROUND(I343*H343,2)</f>
        <v>0</v>
      </c>
      <c r="R343" s="250">
        <f>ROUND(J343*H343,2)</f>
        <v>0</v>
      </c>
      <c r="S343" s="90"/>
      <c r="T343" s="251">
        <f>S343*H343</f>
        <v>0</v>
      </c>
      <c r="U343" s="251">
        <v>0.0060000000000000001</v>
      </c>
      <c r="V343" s="251">
        <f>U343*H343</f>
        <v>0.012</v>
      </c>
      <c r="W343" s="251">
        <v>0</v>
      </c>
      <c r="X343" s="252">
        <f>W343*H343</f>
        <v>0</v>
      </c>
      <c r="Y343" s="37"/>
      <c r="Z343" s="37"/>
      <c r="AA343" s="37"/>
      <c r="AB343" s="37"/>
      <c r="AC343" s="37"/>
      <c r="AD343" s="37"/>
      <c r="AE343" s="37"/>
      <c r="AR343" s="253" t="s">
        <v>558</v>
      </c>
      <c r="AT343" s="253" t="s">
        <v>352</v>
      </c>
      <c r="AU343" s="253" t="s">
        <v>91</v>
      </c>
      <c r="AY343" s="16" t="s">
        <v>144</v>
      </c>
      <c r="BE343" s="254">
        <f>IF(O343="základní",K343,0)</f>
        <v>0</v>
      </c>
      <c r="BF343" s="254">
        <f>IF(O343="snížená",K343,0)</f>
        <v>0</v>
      </c>
      <c r="BG343" s="254">
        <f>IF(O343="zákl. přenesená",K343,0)</f>
        <v>0</v>
      </c>
      <c r="BH343" s="254">
        <f>IF(O343="sníž. přenesená",K343,0)</f>
        <v>0</v>
      </c>
      <c r="BI343" s="254">
        <f>IF(O343="nulová",K343,0)</f>
        <v>0</v>
      </c>
      <c r="BJ343" s="16" t="s">
        <v>89</v>
      </c>
      <c r="BK343" s="254">
        <f>ROUND(P343*H343,2)</f>
        <v>0</v>
      </c>
      <c r="BL343" s="16" t="s">
        <v>553</v>
      </c>
      <c r="BM343" s="253" t="s">
        <v>563</v>
      </c>
    </row>
    <row r="344" s="13" customFormat="1">
      <c r="A344" s="13"/>
      <c r="B344" s="255"/>
      <c r="C344" s="256"/>
      <c r="D344" s="257" t="s">
        <v>154</v>
      </c>
      <c r="E344" s="258" t="s">
        <v>1</v>
      </c>
      <c r="F344" s="259" t="s">
        <v>253</v>
      </c>
      <c r="G344" s="256"/>
      <c r="H344" s="260">
        <v>2</v>
      </c>
      <c r="I344" s="261"/>
      <c r="J344" s="261"/>
      <c r="K344" s="256"/>
      <c r="L344" s="256"/>
      <c r="M344" s="262"/>
      <c r="N344" s="263"/>
      <c r="O344" s="264"/>
      <c r="P344" s="264"/>
      <c r="Q344" s="264"/>
      <c r="R344" s="264"/>
      <c r="S344" s="264"/>
      <c r="T344" s="264"/>
      <c r="U344" s="264"/>
      <c r="V344" s="264"/>
      <c r="W344" s="264"/>
      <c r="X344" s="265"/>
      <c r="Y344" s="13"/>
      <c r="Z344" s="13"/>
      <c r="AA344" s="13"/>
      <c r="AB344" s="13"/>
      <c r="AC344" s="13"/>
      <c r="AD344" s="13"/>
      <c r="AE344" s="13"/>
      <c r="AT344" s="266" t="s">
        <v>154</v>
      </c>
      <c r="AU344" s="266" t="s">
        <v>91</v>
      </c>
      <c r="AV344" s="13" t="s">
        <v>91</v>
      </c>
      <c r="AW344" s="13" t="s">
        <v>5</v>
      </c>
      <c r="AX344" s="13" t="s">
        <v>89</v>
      </c>
      <c r="AY344" s="266" t="s">
        <v>144</v>
      </c>
    </row>
    <row r="345" s="2" customFormat="1" ht="21.75" customHeight="1">
      <c r="A345" s="37"/>
      <c r="B345" s="38"/>
      <c r="C345" s="241" t="s">
        <v>926</v>
      </c>
      <c r="D345" s="241" t="s">
        <v>147</v>
      </c>
      <c r="E345" s="242" t="s">
        <v>565</v>
      </c>
      <c r="F345" s="243" t="s">
        <v>566</v>
      </c>
      <c r="G345" s="244" t="s">
        <v>150</v>
      </c>
      <c r="H345" s="245">
        <v>2</v>
      </c>
      <c r="I345" s="246"/>
      <c r="J345" s="246"/>
      <c r="K345" s="247">
        <f>ROUND(P345*H345,2)</f>
        <v>0</v>
      </c>
      <c r="L345" s="243" t="s">
        <v>1</v>
      </c>
      <c r="M345" s="43"/>
      <c r="N345" s="248" t="s">
        <v>1</v>
      </c>
      <c r="O345" s="249" t="s">
        <v>44</v>
      </c>
      <c r="P345" s="250">
        <f>I345+J345</f>
        <v>0</v>
      </c>
      <c r="Q345" s="250">
        <f>ROUND(I345*H345,2)</f>
        <v>0</v>
      </c>
      <c r="R345" s="250">
        <f>ROUND(J345*H345,2)</f>
        <v>0</v>
      </c>
      <c r="S345" s="90"/>
      <c r="T345" s="251">
        <f>S345*H345</f>
        <v>0</v>
      </c>
      <c r="U345" s="251">
        <v>0</v>
      </c>
      <c r="V345" s="251">
        <f>U345*H345</f>
        <v>0</v>
      </c>
      <c r="W345" s="251">
        <v>0.029999999999999999</v>
      </c>
      <c r="X345" s="252">
        <f>W345*H345</f>
        <v>0.059999999999999998</v>
      </c>
      <c r="Y345" s="37"/>
      <c r="Z345" s="37"/>
      <c r="AA345" s="37"/>
      <c r="AB345" s="37"/>
      <c r="AC345" s="37"/>
      <c r="AD345" s="37"/>
      <c r="AE345" s="37"/>
      <c r="AR345" s="253" t="s">
        <v>553</v>
      </c>
      <c r="AT345" s="253" t="s">
        <v>147</v>
      </c>
      <c r="AU345" s="253" t="s">
        <v>91</v>
      </c>
      <c r="AY345" s="16" t="s">
        <v>144</v>
      </c>
      <c r="BE345" s="254">
        <f>IF(O345="základní",K345,0)</f>
        <v>0</v>
      </c>
      <c r="BF345" s="254">
        <f>IF(O345="snížená",K345,0)</f>
        <v>0</v>
      </c>
      <c r="BG345" s="254">
        <f>IF(O345="zákl. přenesená",K345,0)</f>
        <v>0</v>
      </c>
      <c r="BH345" s="254">
        <f>IF(O345="sníž. přenesená",K345,0)</f>
        <v>0</v>
      </c>
      <c r="BI345" s="254">
        <f>IF(O345="nulová",K345,0)</f>
        <v>0</v>
      </c>
      <c r="BJ345" s="16" t="s">
        <v>89</v>
      </c>
      <c r="BK345" s="254">
        <f>ROUND(P345*H345,2)</f>
        <v>0</v>
      </c>
      <c r="BL345" s="16" t="s">
        <v>553</v>
      </c>
      <c r="BM345" s="253" t="s">
        <v>567</v>
      </c>
    </row>
    <row r="346" s="13" customFormat="1">
      <c r="A346" s="13"/>
      <c r="B346" s="255"/>
      <c r="C346" s="256"/>
      <c r="D346" s="257" t="s">
        <v>154</v>
      </c>
      <c r="E346" s="258" t="s">
        <v>1</v>
      </c>
      <c r="F346" s="259" t="s">
        <v>199</v>
      </c>
      <c r="G346" s="256"/>
      <c r="H346" s="260">
        <v>2</v>
      </c>
      <c r="I346" s="261"/>
      <c r="J346" s="261"/>
      <c r="K346" s="256"/>
      <c r="L346" s="256"/>
      <c r="M346" s="262"/>
      <c r="N346" s="263"/>
      <c r="O346" s="264"/>
      <c r="P346" s="264"/>
      <c r="Q346" s="264"/>
      <c r="R346" s="264"/>
      <c r="S346" s="264"/>
      <c r="T346" s="264"/>
      <c r="U346" s="264"/>
      <c r="V346" s="264"/>
      <c r="W346" s="264"/>
      <c r="X346" s="265"/>
      <c r="Y346" s="13"/>
      <c r="Z346" s="13"/>
      <c r="AA346" s="13"/>
      <c r="AB346" s="13"/>
      <c r="AC346" s="13"/>
      <c r="AD346" s="13"/>
      <c r="AE346" s="13"/>
      <c r="AT346" s="266" t="s">
        <v>154</v>
      </c>
      <c r="AU346" s="266" t="s">
        <v>91</v>
      </c>
      <c r="AV346" s="13" t="s">
        <v>91</v>
      </c>
      <c r="AW346" s="13" t="s">
        <v>5</v>
      </c>
      <c r="AX346" s="13" t="s">
        <v>89</v>
      </c>
      <c r="AY346" s="266" t="s">
        <v>144</v>
      </c>
    </row>
    <row r="347" s="2" customFormat="1" ht="21.75" customHeight="1">
      <c r="A347" s="37"/>
      <c r="B347" s="38"/>
      <c r="C347" s="241" t="s">
        <v>927</v>
      </c>
      <c r="D347" s="241" t="s">
        <v>147</v>
      </c>
      <c r="E347" s="242" t="s">
        <v>569</v>
      </c>
      <c r="F347" s="243" t="s">
        <v>570</v>
      </c>
      <c r="G347" s="244" t="s">
        <v>150</v>
      </c>
      <c r="H347" s="245">
        <v>2</v>
      </c>
      <c r="I347" s="246"/>
      <c r="J347" s="246"/>
      <c r="K347" s="247">
        <f>ROUND(P347*H347,2)</f>
        <v>0</v>
      </c>
      <c r="L347" s="243" t="s">
        <v>151</v>
      </c>
      <c r="M347" s="43"/>
      <c r="N347" s="248" t="s">
        <v>1</v>
      </c>
      <c r="O347" s="249" t="s">
        <v>44</v>
      </c>
      <c r="P347" s="250">
        <f>I347+J347</f>
        <v>0</v>
      </c>
      <c r="Q347" s="250">
        <f>ROUND(I347*H347,2)</f>
        <v>0</v>
      </c>
      <c r="R347" s="250">
        <f>ROUND(J347*H347,2)</f>
        <v>0</v>
      </c>
      <c r="S347" s="90"/>
      <c r="T347" s="251">
        <f>S347*H347</f>
        <v>0</v>
      </c>
      <c r="U347" s="251">
        <v>0</v>
      </c>
      <c r="V347" s="251">
        <f>U347*H347</f>
        <v>0</v>
      </c>
      <c r="W347" s="251">
        <v>0</v>
      </c>
      <c r="X347" s="252">
        <f>W347*H347</f>
        <v>0</v>
      </c>
      <c r="Y347" s="37"/>
      <c r="Z347" s="37"/>
      <c r="AA347" s="37"/>
      <c r="AB347" s="37"/>
      <c r="AC347" s="37"/>
      <c r="AD347" s="37"/>
      <c r="AE347" s="37"/>
      <c r="AR347" s="253" t="s">
        <v>553</v>
      </c>
      <c r="AT347" s="253" t="s">
        <v>147</v>
      </c>
      <c r="AU347" s="253" t="s">
        <v>91</v>
      </c>
      <c r="AY347" s="16" t="s">
        <v>144</v>
      </c>
      <c r="BE347" s="254">
        <f>IF(O347="základní",K347,0)</f>
        <v>0</v>
      </c>
      <c r="BF347" s="254">
        <f>IF(O347="snížená",K347,0)</f>
        <v>0</v>
      </c>
      <c r="BG347" s="254">
        <f>IF(O347="zákl. přenesená",K347,0)</f>
        <v>0</v>
      </c>
      <c r="BH347" s="254">
        <f>IF(O347="sníž. přenesená",K347,0)</f>
        <v>0</v>
      </c>
      <c r="BI347" s="254">
        <f>IF(O347="nulová",K347,0)</f>
        <v>0</v>
      </c>
      <c r="BJ347" s="16" t="s">
        <v>89</v>
      </c>
      <c r="BK347" s="254">
        <f>ROUND(P347*H347,2)</f>
        <v>0</v>
      </c>
      <c r="BL347" s="16" t="s">
        <v>553</v>
      </c>
      <c r="BM347" s="253" t="s">
        <v>571</v>
      </c>
    </row>
    <row r="348" s="13" customFormat="1">
      <c r="A348" s="13"/>
      <c r="B348" s="255"/>
      <c r="C348" s="256"/>
      <c r="D348" s="257" t="s">
        <v>154</v>
      </c>
      <c r="E348" s="258" t="s">
        <v>253</v>
      </c>
      <c r="F348" s="259" t="s">
        <v>91</v>
      </c>
      <c r="G348" s="256"/>
      <c r="H348" s="260">
        <v>2</v>
      </c>
      <c r="I348" s="261"/>
      <c r="J348" s="261"/>
      <c r="K348" s="256"/>
      <c r="L348" s="256"/>
      <c r="M348" s="262"/>
      <c r="N348" s="263"/>
      <c r="O348" s="264"/>
      <c r="P348" s="264"/>
      <c r="Q348" s="264"/>
      <c r="R348" s="264"/>
      <c r="S348" s="264"/>
      <c r="T348" s="264"/>
      <c r="U348" s="264"/>
      <c r="V348" s="264"/>
      <c r="W348" s="264"/>
      <c r="X348" s="265"/>
      <c r="Y348" s="13"/>
      <c r="Z348" s="13"/>
      <c r="AA348" s="13"/>
      <c r="AB348" s="13"/>
      <c r="AC348" s="13"/>
      <c r="AD348" s="13"/>
      <c r="AE348" s="13"/>
      <c r="AT348" s="266" t="s">
        <v>154</v>
      </c>
      <c r="AU348" s="266" t="s">
        <v>91</v>
      </c>
      <c r="AV348" s="13" t="s">
        <v>91</v>
      </c>
      <c r="AW348" s="13" t="s">
        <v>5</v>
      </c>
      <c r="AX348" s="13" t="s">
        <v>89</v>
      </c>
      <c r="AY348" s="266" t="s">
        <v>144</v>
      </c>
    </row>
    <row r="349" s="2" customFormat="1" ht="21.75" customHeight="1">
      <c r="A349" s="37"/>
      <c r="B349" s="38"/>
      <c r="C349" s="282" t="s">
        <v>928</v>
      </c>
      <c r="D349" s="282" t="s">
        <v>352</v>
      </c>
      <c r="E349" s="283" t="s">
        <v>572</v>
      </c>
      <c r="F349" s="284" t="s">
        <v>573</v>
      </c>
      <c r="G349" s="285" t="s">
        <v>150</v>
      </c>
      <c r="H349" s="286">
        <v>2</v>
      </c>
      <c r="I349" s="287"/>
      <c r="J349" s="288"/>
      <c r="K349" s="289">
        <f>ROUND(P349*H349,2)</f>
        <v>0</v>
      </c>
      <c r="L349" s="284" t="s">
        <v>378</v>
      </c>
      <c r="M349" s="290"/>
      <c r="N349" s="291" t="s">
        <v>1</v>
      </c>
      <c r="O349" s="249" t="s">
        <v>44</v>
      </c>
      <c r="P349" s="250">
        <f>I349+J349</f>
        <v>0</v>
      </c>
      <c r="Q349" s="250">
        <f>ROUND(I349*H349,2)</f>
        <v>0</v>
      </c>
      <c r="R349" s="250">
        <f>ROUND(J349*H349,2)</f>
        <v>0</v>
      </c>
      <c r="S349" s="90"/>
      <c r="T349" s="251">
        <f>S349*H349</f>
        <v>0</v>
      </c>
      <c r="U349" s="251">
        <v>0.043999999999999997</v>
      </c>
      <c r="V349" s="251">
        <f>U349*H349</f>
        <v>0.087999999999999995</v>
      </c>
      <c r="W349" s="251">
        <v>0</v>
      </c>
      <c r="X349" s="252">
        <f>W349*H349</f>
        <v>0</v>
      </c>
      <c r="Y349" s="37"/>
      <c r="Z349" s="37"/>
      <c r="AA349" s="37"/>
      <c r="AB349" s="37"/>
      <c r="AC349" s="37"/>
      <c r="AD349" s="37"/>
      <c r="AE349" s="37"/>
      <c r="AR349" s="253" t="s">
        <v>574</v>
      </c>
      <c r="AT349" s="253" t="s">
        <v>352</v>
      </c>
      <c r="AU349" s="253" t="s">
        <v>91</v>
      </c>
      <c r="AY349" s="16" t="s">
        <v>144</v>
      </c>
      <c r="BE349" s="254">
        <f>IF(O349="základní",K349,0)</f>
        <v>0</v>
      </c>
      <c r="BF349" s="254">
        <f>IF(O349="snížená",K349,0)</f>
        <v>0</v>
      </c>
      <c r="BG349" s="254">
        <f>IF(O349="zákl. přenesená",K349,0)</f>
        <v>0</v>
      </c>
      <c r="BH349" s="254">
        <f>IF(O349="sníž. přenesená",K349,0)</f>
        <v>0</v>
      </c>
      <c r="BI349" s="254">
        <f>IF(O349="nulová",K349,0)</f>
        <v>0</v>
      </c>
      <c r="BJ349" s="16" t="s">
        <v>89</v>
      </c>
      <c r="BK349" s="254">
        <f>ROUND(P349*H349,2)</f>
        <v>0</v>
      </c>
      <c r="BL349" s="16" t="s">
        <v>574</v>
      </c>
      <c r="BM349" s="253" t="s">
        <v>575</v>
      </c>
    </row>
    <row r="350" s="13" customFormat="1">
      <c r="A350" s="13"/>
      <c r="B350" s="255"/>
      <c r="C350" s="256"/>
      <c r="D350" s="257" t="s">
        <v>154</v>
      </c>
      <c r="E350" s="258" t="s">
        <v>1</v>
      </c>
      <c r="F350" s="259" t="s">
        <v>253</v>
      </c>
      <c r="G350" s="256"/>
      <c r="H350" s="260">
        <v>2</v>
      </c>
      <c r="I350" s="261"/>
      <c r="J350" s="261"/>
      <c r="K350" s="256"/>
      <c r="L350" s="256"/>
      <c r="M350" s="262"/>
      <c r="N350" s="263"/>
      <c r="O350" s="264"/>
      <c r="P350" s="264"/>
      <c r="Q350" s="264"/>
      <c r="R350" s="264"/>
      <c r="S350" s="264"/>
      <c r="T350" s="264"/>
      <c r="U350" s="264"/>
      <c r="V350" s="264"/>
      <c r="W350" s="264"/>
      <c r="X350" s="265"/>
      <c r="Y350" s="13"/>
      <c r="Z350" s="13"/>
      <c r="AA350" s="13"/>
      <c r="AB350" s="13"/>
      <c r="AC350" s="13"/>
      <c r="AD350" s="13"/>
      <c r="AE350" s="13"/>
      <c r="AT350" s="266" t="s">
        <v>154</v>
      </c>
      <c r="AU350" s="266" t="s">
        <v>91</v>
      </c>
      <c r="AV350" s="13" t="s">
        <v>91</v>
      </c>
      <c r="AW350" s="13" t="s">
        <v>5</v>
      </c>
      <c r="AX350" s="13" t="s">
        <v>89</v>
      </c>
      <c r="AY350" s="266" t="s">
        <v>144</v>
      </c>
    </row>
    <row r="351" s="2" customFormat="1" ht="21.75" customHeight="1">
      <c r="A351" s="37"/>
      <c r="B351" s="38"/>
      <c r="C351" s="241" t="s">
        <v>929</v>
      </c>
      <c r="D351" s="241" t="s">
        <v>147</v>
      </c>
      <c r="E351" s="242" t="s">
        <v>577</v>
      </c>
      <c r="F351" s="243" t="s">
        <v>578</v>
      </c>
      <c r="G351" s="244" t="s">
        <v>150</v>
      </c>
      <c r="H351" s="245">
        <v>2</v>
      </c>
      <c r="I351" s="246"/>
      <c r="J351" s="246"/>
      <c r="K351" s="247">
        <f>ROUND(P351*H351,2)</f>
        <v>0</v>
      </c>
      <c r="L351" s="243" t="s">
        <v>378</v>
      </c>
      <c r="M351" s="43"/>
      <c r="N351" s="248" t="s">
        <v>1</v>
      </c>
      <c r="O351" s="249" t="s">
        <v>44</v>
      </c>
      <c r="P351" s="250">
        <f>I351+J351</f>
        <v>0</v>
      </c>
      <c r="Q351" s="250">
        <f>ROUND(I351*H351,2)</f>
        <v>0</v>
      </c>
      <c r="R351" s="250">
        <f>ROUND(J351*H351,2)</f>
        <v>0</v>
      </c>
      <c r="S351" s="90"/>
      <c r="T351" s="251">
        <f>S351*H351</f>
        <v>0</v>
      </c>
      <c r="U351" s="251">
        <v>0.059999999999999998</v>
      </c>
      <c r="V351" s="251">
        <f>U351*H351</f>
        <v>0.12</v>
      </c>
      <c r="W351" s="251">
        <v>0</v>
      </c>
      <c r="X351" s="252">
        <f>W351*H351</f>
        <v>0</v>
      </c>
      <c r="Y351" s="37"/>
      <c r="Z351" s="37"/>
      <c r="AA351" s="37"/>
      <c r="AB351" s="37"/>
      <c r="AC351" s="37"/>
      <c r="AD351" s="37"/>
      <c r="AE351" s="37"/>
      <c r="AR351" s="253" t="s">
        <v>553</v>
      </c>
      <c r="AT351" s="253" t="s">
        <v>147</v>
      </c>
      <c r="AU351" s="253" t="s">
        <v>91</v>
      </c>
      <c r="AY351" s="16" t="s">
        <v>144</v>
      </c>
      <c r="BE351" s="254">
        <f>IF(O351="základní",K351,0)</f>
        <v>0</v>
      </c>
      <c r="BF351" s="254">
        <f>IF(O351="snížená",K351,0)</f>
        <v>0</v>
      </c>
      <c r="BG351" s="254">
        <f>IF(O351="zákl. přenesená",K351,0)</f>
        <v>0</v>
      </c>
      <c r="BH351" s="254">
        <f>IF(O351="sníž. přenesená",K351,0)</f>
        <v>0</v>
      </c>
      <c r="BI351" s="254">
        <f>IF(O351="nulová",K351,0)</f>
        <v>0</v>
      </c>
      <c r="BJ351" s="16" t="s">
        <v>89</v>
      </c>
      <c r="BK351" s="254">
        <f>ROUND(P351*H351,2)</f>
        <v>0</v>
      </c>
      <c r="BL351" s="16" t="s">
        <v>553</v>
      </c>
      <c r="BM351" s="253" t="s">
        <v>579</v>
      </c>
    </row>
    <row r="352" s="13" customFormat="1">
      <c r="A352" s="13"/>
      <c r="B352" s="255"/>
      <c r="C352" s="256"/>
      <c r="D352" s="257" t="s">
        <v>154</v>
      </c>
      <c r="E352" s="258" t="s">
        <v>199</v>
      </c>
      <c r="F352" s="259" t="s">
        <v>91</v>
      </c>
      <c r="G352" s="256"/>
      <c r="H352" s="260">
        <v>2</v>
      </c>
      <c r="I352" s="261"/>
      <c r="J352" s="261"/>
      <c r="K352" s="256"/>
      <c r="L352" s="256"/>
      <c r="M352" s="262"/>
      <c r="N352" s="263"/>
      <c r="O352" s="264"/>
      <c r="P352" s="264"/>
      <c r="Q352" s="264"/>
      <c r="R352" s="264"/>
      <c r="S352" s="264"/>
      <c r="T352" s="264"/>
      <c r="U352" s="264"/>
      <c r="V352" s="264"/>
      <c r="W352" s="264"/>
      <c r="X352" s="265"/>
      <c r="Y352" s="13"/>
      <c r="Z352" s="13"/>
      <c r="AA352" s="13"/>
      <c r="AB352" s="13"/>
      <c r="AC352" s="13"/>
      <c r="AD352" s="13"/>
      <c r="AE352" s="13"/>
      <c r="AT352" s="266" t="s">
        <v>154</v>
      </c>
      <c r="AU352" s="266" t="s">
        <v>91</v>
      </c>
      <c r="AV352" s="13" t="s">
        <v>91</v>
      </c>
      <c r="AW352" s="13" t="s">
        <v>5</v>
      </c>
      <c r="AX352" s="13" t="s">
        <v>89</v>
      </c>
      <c r="AY352" s="266" t="s">
        <v>144</v>
      </c>
    </row>
    <row r="353" s="2" customFormat="1" ht="21.75" customHeight="1">
      <c r="A353" s="37"/>
      <c r="B353" s="38"/>
      <c r="C353" s="241" t="s">
        <v>930</v>
      </c>
      <c r="D353" s="241" t="s">
        <v>147</v>
      </c>
      <c r="E353" s="242" t="s">
        <v>581</v>
      </c>
      <c r="F353" s="243" t="s">
        <v>582</v>
      </c>
      <c r="G353" s="244" t="s">
        <v>150</v>
      </c>
      <c r="H353" s="245">
        <v>2</v>
      </c>
      <c r="I353" s="246"/>
      <c r="J353" s="246"/>
      <c r="K353" s="247">
        <f>ROUND(P353*H353,2)</f>
        <v>0</v>
      </c>
      <c r="L353" s="243" t="s">
        <v>378</v>
      </c>
      <c r="M353" s="43"/>
      <c r="N353" s="248" t="s">
        <v>1</v>
      </c>
      <c r="O353" s="249" t="s">
        <v>44</v>
      </c>
      <c r="P353" s="250">
        <f>I353+J353</f>
        <v>0</v>
      </c>
      <c r="Q353" s="250">
        <f>ROUND(I353*H353,2)</f>
        <v>0</v>
      </c>
      <c r="R353" s="250">
        <f>ROUND(J353*H353,2)</f>
        <v>0</v>
      </c>
      <c r="S353" s="90"/>
      <c r="T353" s="251">
        <f>S353*H353</f>
        <v>0</v>
      </c>
      <c r="U353" s="251">
        <v>0.035000000000000003</v>
      </c>
      <c r="V353" s="251">
        <f>U353*H353</f>
        <v>0.070000000000000007</v>
      </c>
      <c r="W353" s="251">
        <v>0</v>
      </c>
      <c r="X353" s="252">
        <f>W353*H353</f>
        <v>0</v>
      </c>
      <c r="Y353" s="37"/>
      <c r="Z353" s="37"/>
      <c r="AA353" s="37"/>
      <c r="AB353" s="37"/>
      <c r="AC353" s="37"/>
      <c r="AD353" s="37"/>
      <c r="AE353" s="37"/>
      <c r="AR353" s="253" t="s">
        <v>553</v>
      </c>
      <c r="AT353" s="253" t="s">
        <v>147</v>
      </c>
      <c r="AU353" s="253" t="s">
        <v>91</v>
      </c>
      <c r="AY353" s="16" t="s">
        <v>144</v>
      </c>
      <c r="BE353" s="254">
        <f>IF(O353="základní",K353,0)</f>
        <v>0</v>
      </c>
      <c r="BF353" s="254">
        <f>IF(O353="snížená",K353,0)</f>
        <v>0</v>
      </c>
      <c r="BG353" s="254">
        <f>IF(O353="zákl. přenesená",K353,0)</f>
        <v>0</v>
      </c>
      <c r="BH353" s="254">
        <f>IF(O353="sníž. přenesená",K353,0)</f>
        <v>0</v>
      </c>
      <c r="BI353" s="254">
        <f>IF(O353="nulová",K353,0)</f>
        <v>0</v>
      </c>
      <c r="BJ353" s="16" t="s">
        <v>89</v>
      </c>
      <c r="BK353" s="254">
        <f>ROUND(P353*H353,2)</f>
        <v>0</v>
      </c>
      <c r="BL353" s="16" t="s">
        <v>553</v>
      </c>
      <c r="BM353" s="253" t="s">
        <v>583</v>
      </c>
    </row>
    <row r="354" s="13" customFormat="1">
      <c r="A354" s="13"/>
      <c r="B354" s="255"/>
      <c r="C354" s="256"/>
      <c r="D354" s="257" t="s">
        <v>154</v>
      </c>
      <c r="E354" s="258" t="s">
        <v>1</v>
      </c>
      <c r="F354" s="259" t="s">
        <v>199</v>
      </c>
      <c r="G354" s="256"/>
      <c r="H354" s="260">
        <v>2</v>
      </c>
      <c r="I354" s="261"/>
      <c r="J354" s="261"/>
      <c r="K354" s="256"/>
      <c r="L354" s="256"/>
      <c r="M354" s="262"/>
      <c r="N354" s="263"/>
      <c r="O354" s="264"/>
      <c r="P354" s="264"/>
      <c r="Q354" s="264"/>
      <c r="R354" s="264"/>
      <c r="S354" s="264"/>
      <c r="T354" s="264"/>
      <c r="U354" s="264"/>
      <c r="V354" s="264"/>
      <c r="W354" s="264"/>
      <c r="X354" s="265"/>
      <c r="Y354" s="13"/>
      <c r="Z354" s="13"/>
      <c r="AA354" s="13"/>
      <c r="AB354" s="13"/>
      <c r="AC354" s="13"/>
      <c r="AD354" s="13"/>
      <c r="AE354" s="13"/>
      <c r="AT354" s="266" t="s">
        <v>154</v>
      </c>
      <c r="AU354" s="266" t="s">
        <v>91</v>
      </c>
      <c r="AV354" s="13" t="s">
        <v>91</v>
      </c>
      <c r="AW354" s="13" t="s">
        <v>5</v>
      </c>
      <c r="AX354" s="13" t="s">
        <v>89</v>
      </c>
      <c r="AY354" s="266" t="s">
        <v>144</v>
      </c>
    </row>
    <row r="355" s="2" customFormat="1" ht="21.75" customHeight="1">
      <c r="A355" s="37"/>
      <c r="B355" s="38"/>
      <c r="C355" s="241" t="s">
        <v>931</v>
      </c>
      <c r="D355" s="241" t="s">
        <v>147</v>
      </c>
      <c r="E355" s="242" t="s">
        <v>585</v>
      </c>
      <c r="F355" s="243" t="s">
        <v>586</v>
      </c>
      <c r="G355" s="244" t="s">
        <v>150</v>
      </c>
      <c r="H355" s="245">
        <v>1</v>
      </c>
      <c r="I355" s="246"/>
      <c r="J355" s="246"/>
      <c r="K355" s="247">
        <f>ROUND(P355*H355,2)</f>
        <v>0</v>
      </c>
      <c r="L355" s="243" t="s">
        <v>151</v>
      </c>
      <c r="M355" s="43"/>
      <c r="N355" s="248" t="s">
        <v>1</v>
      </c>
      <c r="O355" s="249" t="s">
        <v>44</v>
      </c>
      <c r="P355" s="250">
        <f>I355+J355</f>
        <v>0</v>
      </c>
      <c r="Q355" s="250">
        <f>ROUND(I355*H355,2)</f>
        <v>0</v>
      </c>
      <c r="R355" s="250">
        <f>ROUND(J355*H355,2)</f>
        <v>0</v>
      </c>
      <c r="S355" s="90"/>
      <c r="T355" s="251">
        <f>S355*H355</f>
        <v>0</v>
      </c>
      <c r="U355" s="251">
        <v>0</v>
      </c>
      <c r="V355" s="251">
        <f>U355*H355</f>
        <v>0</v>
      </c>
      <c r="W355" s="251">
        <v>0</v>
      </c>
      <c r="X355" s="252">
        <f>W355*H355</f>
        <v>0</v>
      </c>
      <c r="Y355" s="37"/>
      <c r="Z355" s="37"/>
      <c r="AA355" s="37"/>
      <c r="AB355" s="37"/>
      <c r="AC355" s="37"/>
      <c r="AD355" s="37"/>
      <c r="AE355" s="37"/>
      <c r="AR355" s="253" t="s">
        <v>553</v>
      </c>
      <c r="AT355" s="253" t="s">
        <v>147</v>
      </c>
      <c r="AU355" s="253" t="s">
        <v>91</v>
      </c>
      <c r="AY355" s="16" t="s">
        <v>144</v>
      </c>
      <c r="BE355" s="254">
        <f>IF(O355="základní",K355,0)</f>
        <v>0</v>
      </c>
      <c r="BF355" s="254">
        <f>IF(O355="snížená",K355,0)</f>
        <v>0</v>
      </c>
      <c r="BG355" s="254">
        <f>IF(O355="zákl. přenesená",K355,0)</f>
        <v>0</v>
      </c>
      <c r="BH355" s="254">
        <f>IF(O355="sníž. přenesená",K355,0)</f>
        <v>0</v>
      </c>
      <c r="BI355" s="254">
        <f>IF(O355="nulová",K355,0)</f>
        <v>0</v>
      </c>
      <c r="BJ355" s="16" t="s">
        <v>89</v>
      </c>
      <c r="BK355" s="254">
        <f>ROUND(P355*H355,2)</f>
        <v>0</v>
      </c>
      <c r="BL355" s="16" t="s">
        <v>553</v>
      </c>
      <c r="BM355" s="253" t="s">
        <v>587</v>
      </c>
    </row>
    <row r="356" s="12" customFormat="1" ht="22.8" customHeight="1">
      <c r="A356" s="12"/>
      <c r="B356" s="224"/>
      <c r="C356" s="225"/>
      <c r="D356" s="226" t="s">
        <v>80</v>
      </c>
      <c r="E356" s="239" t="s">
        <v>588</v>
      </c>
      <c r="F356" s="239" t="s">
        <v>589</v>
      </c>
      <c r="G356" s="225"/>
      <c r="H356" s="225"/>
      <c r="I356" s="228"/>
      <c r="J356" s="228"/>
      <c r="K356" s="240">
        <f>BK356</f>
        <v>0</v>
      </c>
      <c r="L356" s="225"/>
      <c r="M356" s="230"/>
      <c r="N356" s="231"/>
      <c r="O356" s="232"/>
      <c r="P356" s="232"/>
      <c r="Q356" s="233">
        <f>SUM(Q357:Q375)</f>
        <v>0</v>
      </c>
      <c r="R356" s="233">
        <f>SUM(R357:R375)</f>
        <v>0</v>
      </c>
      <c r="S356" s="232"/>
      <c r="T356" s="234">
        <f>SUM(T357:T375)</f>
        <v>0</v>
      </c>
      <c r="U356" s="232"/>
      <c r="V356" s="234">
        <f>SUM(V357:V375)</f>
        <v>1.3343538399999999</v>
      </c>
      <c r="W356" s="232"/>
      <c r="X356" s="235">
        <f>SUM(X357:X375)</f>
        <v>0</v>
      </c>
      <c r="Y356" s="12"/>
      <c r="Z356" s="12"/>
      <c r="AA356" s="12"/>
      <c r="AB356" s="12"/>
      <c r="AC356" s="12"/>
      <c r="AD356" s="12"/>
      <c r="AE356" s="12"/>
      <c r="AR356" s="236" t="s">
        <v>166</v>
      </c>
      <c r="AT356" s="237" t="s">
        <v>80</v>
      </c>
      <c r="AU356" s="237" t="s">
        <v>89</v>
      </c>
      <c r="AY356" s="236" t="s">
        <v>144</v>
      </c>
      <c r="BK356" s="238">
        <f>SUM(BK357:BK375)</f>
        <v>0</v>
      </c>
    </row>
    <row r="357" s="2" customFormat="1" ht="21.75" customHeight="1">
      <c r="A357" s="37"/>
      <c r="B357" s="38"/>
      <c r="C357" s="241" t="s">
        <v>932</v>
      </c>
      <c r="D357" s="241" t="s">
        <v>147</v>
      </c>
      <c r="E357" s="242" t="s">
        <v>591</v>
      </c>
      <c r="F357" s="243" t="s">
        <v>592</v>
      </c>
      <c r="G357" s="244" t="s">
        <v>593</v>
      </c>
      <c r="H357" s="245">
        <v>0.5</v>
      </c>
      <c r="I357" s="246"/>
      <c r="J357" s="246"/>
      <c r="K357" s="247">
        <f>ROUND(P357*H357,2)</f>
        <v>0</v>
      </c>
      <c r="L357" s="243" t="s">
        <v>151</v>
      </c>
      <c r="M357" s="43"/>
      <c r="N357" s="248" t="s">
        <v>1</v>
      </c>
      <c r="O357" s="249" t="s">
        <v>44</v>
      </c>
      <c r="P357" s="250">
        <f>I357+J357</f>
        <v>0</v>
      </c>
      <c r="Q357" s="250">
        <f>ROUND(I357*H357,2)</f>
        <v>0</v>
      </c>
      <c r="R357" s="250">
        <f>ROUND(J357*H357,2)</f>
        <v>0</v>
      </c>
      <c r="S357" s="90"/>
      <c r="T357" s="251">
        <f>S357*H357</f>
        <v>0</v>
      </c>
      <c r="U357" s="251">
        <v>0.0088000000000000005</v>
      </c>
      <c r="V357" s="251">
        <f>U357*H357</f>
        <v>0.0044000000000000003</v>
      </c>
      <c r="W357" s="251">
        <v>0</v>
      </c>
      <c r="X357" s="252">
        <f>W357*H357</f>
        <v>0</v>
      </c>
      <c r="Y357" s="37"/>
      <c r="Z357" s="37"/>
      <c r="AA357" s="37"/>
      <c r="AB357" s="37"/>
      <c r="AC357" s="37"/>
      <c r="AD357" s="37"/>
      <c r="AE357" s="37"/>
      <c r="AR357" s="253" t="s">
        <v>553</v>
      </c>
      <c r="AT357" s="253" t="s">
        <v>147</v>
      </c>
      <c r="AU357" s="253" t="s">
        <v>91</v>
      </c>
      <c r="AY357" s="16" t="s">
        <v>144</v>
      </c>
      <c r="BE357" s="254">
        <f>IF(O357="základní",K357,0)</f>
        <v>0</v>
      </c>
      <c r="BF357" s="254">
        <f>IF(O357="snížená",K357,0)</f>
        <v>0</v>
      </c>
      <c r="BG357" s="254">
        <f>IF(O357="zákl. přenesená",K357,0)</f>
        <v>0</v>
      </c>
      <c r="BH357" s="254">
        <f>IF(O357="sníž. přenesená",K357,0)</f>
        <v>0</v>
      </c>
      <c r="BI357" s="254">
        <f>IF(O357="nulová",K357,0)</f>
        <v>0</v>
      </c>
      <c r="BJ357" s="16" t="s">
        <v>89</v>
      </c>
      <c r="BK357" s="254">
        <f>ROUND(P357*H357,2)</f>
        <v>0</v>
      </c>
      <c r="BL357" s="16" t="s">
        <v>553</v>
      </c>
      <c r="BM357" s="253" t="s">
        <v>594</v>
      </c>
    </row>
    <row r="358" s="2" customFormat="1" ht="21.75" customHeight="1">
      <c r="A358" s="37"/>
      <c r="B358" s="38"/>
      <c r="C358" s="241" t="s">
        <v>933</v>
      </c>
      <c r="D358" s="241" t="s">
        <v>147</v>
      </c>
      <c r="E358" s="242" t="s">
        <v>596</v>
      </c>
      <c r="F358" s="243" t="s">
        <v>597</v>
      </c>
      <c r="G358" s="244" t="s">
        <v>150</v>
      </c>
      <c r="H358" s="245">
        <v>2</v>
      </c>
      <c r="I358" s="246"/>
      <c r="J358" s="246"/>
      <c r="K358" s="247">
        <f>ROUND(P358*H358,2)</f>
        <v>0</v>
      </c>
      <c r="L358" s="243" t="s">
        <v>151</v>
      </c>
      <c r="M358" s="43"/>
      <c r="N358" s="248" t="s">
        <v>1</v>
      </c>
      <c r="O358" s="249" t="s">
        <v>44</v>
      </c>
      <c r="P358" s="250">
        <f>I358+J358</f>
        <v>0</v>
      </c>
      <c r="Q358" s="250">
        <f>ROUND(I358*H358,2)</f>
        <v>0</v>
      </c>
      <c r="R358" s="250">
        <f>ROUND(J358*H358,2)</f>
        <v>0</v>
      </c>
      <c r="S358" s="90"/>
      <c r="T358" s="251">
        <f>S358*H358</f>
        <v>0</v>
      </c>
      <c r="U358" s="251">
        <v>0</v>
      </c>
      <c r="V358" s="251">
        <f>U358*H358</f>
        <v>0</v>
      </c>
      <c r="W358" s="251">
        <v>0</v>
      </c>
      <c r="X358" s="252">
        <f>W358*H358</f>
        <v>0</v>
      </c>
      <c r="Y358" s="37"/>
      <c r="Z358" s="37"/>
      <c r="AA358" s="37"/>
      <c r="AB358" s="37"/>
      <c r="AC358" s="37"/>
      <c r="AD358" s="37"/>
      <c r="AE358" s="37"/>
      <c r="AR358" s="253" t="s">
        <v>553</v>
      </c>
      <c r="AT358" s="253" t="s">
        <v>147</v>
      </c>
      <c r="AU358" s="253" t="s">
        <v>91</v>
      </c>
      <c r="AY358" s="16" t="s">
        <v>144</v>
      </c>
      <c r="BE358" s="254">
        <f>IF(O358="základní",K358,0)</f>
        <v>0</v>
      </c>
      <c r="BF358" s="254">
        <f>IF(O358="snížená",K358,0)</f>
        <v>0</v>
      </c>
      <c r="BG358" s="254">
        <f>IF(O358="zákl. přenesená",K358,0)</f>
        <v>0</v>
      </c>
      <c r="BH358" s="254">
        <f>IF(O358="sníž. přenesená",K358,0)</f>
        <v>0</v>
      </c>
      <c r="BI358" s="254">
        <f>IF(O358="nulová",K358,0)</f>
        <v>0</v>
      </c>
      <c r="BJ358" s="16" t="s">
        <v>89</v>
      </c>
      <c r="BK358" s="254">
        <f>ROUND(P358*H358,2)</f>
        <v>0</v>
      </c>
      <c r="BL358" s="16" t="s">
        <v>553</v>
      </c>
      <c r="BM358" s="253" t="s">
        <v>598</v>
      </c>
    </row>
    <row r="359" s="13" customFormat="1">
      <c r="A359" s="13"/>
      <c r="B359" s="255"/>
      <c r="C359" s="256"/>
      <c r="D359" s="257" t="s">
        <v>154</v>
      </c>
      <c r="E359" s="258" t="s">
        <v>1</v>
      </c>
      <c r="F359" s="259" t="s">
        <v>253</v>
      </c>
      <c r="G359" s="256"/>
      <c r="H359" s="260">
        <v>2</v>
      </c>
      <c r="I359" s="261"/>
      <c r="J359" s="261"/>
      <c r="K359" s="256"/>
      <c r="L359" s="256"/>
      <c r="M359" s="262"/>
      <c r="N359" s="263"/>
      <c r="O359" s="264"/>
      <c r="P359" s="264"/>
      <c r="Q359" s="264"/>
      <c r="R359" s="264"/>
      <c r="S359" s="264"/>
      <c r="T359" s="264"/>
      <c r="U359" s="264"/>
      <c r="V359" s="264"/>
      <c r="W359" s="264"/>
      <c r="X359" s="265"/>
      <c r="Y359" s="13"/>
      <c r="Z359" s="13"/>
      <c r="AA359" s="13"/>
      <c r="AB359" s="13"/>
      <c r="AC359" s="13"/>
      <c r="AD359" s="13"/>
      <c r="AE359" s="13"/>
      <c r="AT359" s="266" t="s">
        <v>154</v>
      </c>
      <c r="AU359" s="266" t="s">
        <v>91</v>
      </c>
      <c r="AV359" s="13" t="s">
        <v>91</v>
      </c>
      <c r="AW359" s="13" t="s">
        <v>5</v>
      </c>
      <c r="AX359" s="13" t="s">
        <v>89</v>
      </c>
      <c r="AY359" s="266" t="s">
        <v>144</v>
      </c>
    </row>
    <row r="360" s="2" customFormat="1" ht="21.75" customHeight="1">
      <c r="A360" s="37"/>
      <c r="B360" s="38"/>
      <c r="C360" s="241" t="s">
        <v>934</v>
      </c>
      <c r="D360" s="241" t="s">
        <v>147</v>
      </c>
      <c r="E360" s="242" t="s">
        <v>600</v>
      </c>
      <c r="F360" s="243" t="s">
        <v>601</v>
      </c>
      <c r="G360" s="244" t="s">
        <v>302</v>
      </c>
      <c r="H360" s="245">
        <v>0.57599999999999996</v>
      </c>
      <c r="I360" s="246"/>
      <c r="J360" s="246"/>
      <c r="K360" s="247">
        <f>ROUND(P360*H360,2)</f>
        <v>0</v>
      </c>
      <c r="L360" s="243" t="s">
        <v>151</v>
      </c>
      <c r="M360" s="43"/>
      <c r="N360" s="248" t="s">
        <v>1</v>
      </c>
      <c r="O360" s="249" t="s">
        <v>44</v>
      </c>
      <c r="P360" s="250">
        <f>I360+J360</f>
        <v>0</v>
      </c>
      <c r="Q360" s="250">
        <f>ROUND(I360*H360,2)</f>
        <v>0</v>
      </c>
      <c r="R360" s="250">
        <f>ROUND(J360*H360,2)</f>
        <v>0</v>
      </c>
      <c r="S360" s="90"/>
      <c r="T360" s="251">
        <f>S360*H360</f>
        <v>0</v>
      </c>
      <c r="U360" s="251">
        <v>2.2563399999999998</v>
      </c>
      <c r="V360" s="251">
        <f>U360*H360</f>
        <v>1.2996518399999999</v>
      </c>
      <c r="W360" s="251">
        <v>0</v>
      </c>
      <c r="X360" s="252">
        <f>W360*H360</f>
        <v>0</v>
      </c>
      <c r="Y360" s="37"/>
      <c r="Z360" s="37"/>
      <c r="AA360" s="37"/>
      <c r="AB360" s="37"/>
      <c r="AC360" s="37"/>
      <c r="AD360" s="37"/>
      <c r="AE360" s="37"/>
      <c r="AR360" s="253" t="s">
        <v>553</v>
      </c>
      <c r="AT360" s="253" t="s">
        <v>147</v>
      </c>
      <c r="AU360" s="253" t="s">
        <v>91</v>
      </c>
      <c r="AY360" s="16" t="s">
        <v>144</v>
      </c>
      <c r="BE360" s="254">
        <f>IF(O360="základní",K360,0)</f>
        <v>0</v>
      </c>
      <c r="BF360" s="254">
        <f>IF(O360="snížená",K360,0)</f>
        <v>0</v>
      </c>
      <c r="BG360" s="254">
        <f>IF(O360="zákl. přenesená",K360,0)</f>
        <v>0</v>
      </c>
      <c r="BH360" s="254">
        <f>IF(O360="sníž. přenesená",K360,0)</f>
        <v>0</v>
      </c>
      <c r="BI360" s="254">
        <f>IF(O360="nulová",K360,0)</f>
        <v>0</v>
      </c>
      <c r="BJ360" s="16" t="s">
        <v>89</v>
      </c>
      <c r="BK360" s="254">
        <f>ROUND(P360*H360,2)</f>
        <v>0</v>
      </c>
      <c r="BL360" s="16" t="s">
        <v>553</v>
      </c>
      <c r="BM360" s="253" t="s">
        <v>602</v>
      </c>
    </row>
    <row r="361" s="13" customFormat="1">
      <c r="A361" s="13"/>
      <c r="B361" s="255"/>
      <c r="C361" s="256"/>
      <c r="D361" s="257" t="s">
        <v>154</v>
      </c>
      <c r="E361" s="258" t="s">
        <v>603</v>
      </c>
      <c r="F361" s="259" t="s">
        <v>604</v>
      </c>
      <c r="G361" s="256"/>
      <c r="H361" s="260">
        <v>0.57599999999999996</v>
      </c>
      <c r="I361" s="261"/>
      <c r="J361" s="261"/>
      <c r="K361" s="256"/>
      <c r="L361" s="256"/>
      <c r="M361" s="262"/>
      <c r="N361" s="263"/>
      <c r="O361" s="264"/>
      <c r="P361" s="264"/>
      <c r="Q361" s="264"/>
      <c r="R361" s="264"/>
      <c r="S361" s="264"/>
      <c r="T361" s="264"/>
      <c r="U361" s="264"/>
      <c r="V361" s="264"/>
      <c r="W361" s="264"/>
      <c r="X361" s="265"/>
      <c r="Y361" s="13"/>
      <c r="Z361" s="13"/>
      <c r="AA361" s="13"/>
      <c r="AB361" s="13"/>
      <c r="AC361" s="13"/>
      <c r="AD361" s="13"/>
      <c r="AE361" s="13"/>
      <c r="AT361" s="266" t="s">
        <v>154</v>
      </c>
      <c r="AU361" s="266" t="s">
        <v>91</v>
      </c>
      <c r="AV361" s="13" t="s">
        <v>91</v>
      </c>
      <c r="AW361" s="13" t="s">
        <v>5</v>
      </c>
      <c r="AX361" s="13" t="s">
        <v>89</v>
      </c>
      <c r="AY361" s="266" t="s">
        <v>144</v>
      </c>
    </row>
    <row r="362" s="2" customFormat="1" ht="21.75" customHeight="1">
      <c r="A362" s="37"/>
      <c r="B362" s="38"/>
      <c r="C362" s="241" t="s">
        <v>935</v>
      </c>
      <c r="D362" s="241" t="s">
        <v>147</v>
      </c>
      <c r="E362" s="242" t="s">
        <v>936</v>
      </c>
      <c r="F362" s="243" t="s">
        <v>937</v>
      </c>
      <c r="G362" s="244" t="s">
        <v>297</v>
      </c>
      <c r="H362" s="245">
        <v>6</v>
      </c>
      <c r="I362" s="246"/>
      <c r="J362" s="246"/>
      <c r="K362" s="247">
        <f>ROUND(P362*H362,2)</f>
        <v>0</v>
      </c>
      <c r="L362" s="243" t="s">
        <v>151</v>
      </c>
      <c r="M362" s="43"/>
      <c r="N362" s="248" t="s">
        <v>1</v>
      </c>
      <c r="O362" s="249" t="s">
        <v>44</v>
      </c>
      <c r="P362" s="250">
        <f>I362+J362</f>
        <v>0</v>
      </c>
      <c r="Q362" s="250">
        <f>ROUND(I362*H362,2)</f>
        <v>0</v>
      </c>
      <c r="R362" s="250">
        <f>ROUND(J362*H362,2)</f>
        <v>0</v>
      </c>
      <c r="S362" s="90"/>
      <c r="T362" s="251">
        <f>S362*H362</f>
        <v>0</v>
      </c>
      <c r="U362" s="251">
        <v>0</v>
      </c>
      <c r="V362" s="251">
        <f>U362*H362</f>
        <v>0</v>
      </c>
      <c r="W362" s="251">
        <v>0</v>
      </c>
      <c r="X362" s="252">
        <f>W362*H362</f>
        <v>0</v>
      </c>
      <c r="Y362" s="37"/>
      <c r="Z362" s="37"/>
      <c r="AA362" s="37"/>
      <c r="AB362" s="37"/>
      <c r="AC362" s="37"/>
      <c r="AD362" s="37"/>
      <c r="AE362" s="37"/>
      <c r="AR362" s="253" t="s">
        <v>553</v>
      </c>
      <c r="AT362" s="253" t="s">
        <v>147</v>
      </c>
      <c r="AU362" s="253" t="s">
        <v>91</v>
      </c>
      <c r="AY362" s="16" t="s">
        <v>144</v>
      </c>
      <c r="BE362" s="254">
        <f>IF(O362="základní",K362,0)</f>
        <v>0</v>
      </c>
      <c r="BF362" s="254">
        <f>IF(O362="snížená",K362,0)</f>
        <v>0</v>
      </c>
      <c r="BG362" s="254">
        <f>IF(O362="zákl. přenesená",K362,0)</f>
        <v>0</v>
      </c>
      <c r="BH362" s="254">
        <f>IF(O362="sníž. přenesená",K362,0)</f>
        <v>0</v>
      </c>
      <c r="BI362" s="254">
        <f>IF(O362="nulová",K362,0)</f>
        <v>0</v>
      </c>
      <c r="BJ362" s="16" t="s">
        <v>89</v>
      </c>
      <c r="BK362" s="254">
        <f>ROUND(P362*H362,2)</f>
        <v>0</v>
      </c>
      <c r="BL362" s="16" t="s">
        <v>553</v>
      </c>
      <c r="BM362" s="253" t="s">
        <v>938</v>
      </c>
    </row>
    <row r="363" s="13" customFormat="1">
      <c r="A363" s="13"/>
      <c r="B363" s="255"/>
      <c r="C363" s="256"/>
      <c r="D363" s="257" t="s">
        <v>154</v>
      </c>
      <c r="E363" s="258" t="s">
        <v>239</v>
      </c>
      <c r="F363" s="259" t="s">
        <v>287</v>
      </c>
      <c r="G363" s="256"/>
      <c r="H363" s="260">
        <v>6</v>
      </c>
      <c r="I363" s="261"/>
      <c r="J363" s="261"/>
      <c r="K363" s="256"/>
      <c r="L363" s="256"/>
      <c r="M363" s="262"/>
      <c r="N363" s="263"/>
      <c r="O363" s="264"/>
      <c r="P363" s="264"/>
      <c r="Q363" s="264"/>
      <c r="R363" s="264"/>
      <c r="S363" s="264"/>
      <c r="T363" s="264"/>
      <c r="U363" s="264"/>
      <c r="V363" s="264"/>
      <c r="W363" s="264"/>
      <c r="X363" s="265"/>
      <c r="Y363" s="13"/>
      <c r="Z363" s="13"/>
      <c r="AA363" s="13"/>
      <c r="AB363" s="13"/>
      <c r="AC363" s="13"/>
      <c r="AD363" s="13"/>
      <c r="AE363" s="13"/>
      <c r="AT363" s="266" t="s">
        <v>154</v>
      </c>
      <c r="AU363" s="266" t="s">
        <v>91</v>
      </c>
      <c r="AV363" s="13" t="s">
        <v>91</v>
      </c>
      <c r="AW363" s="13" t="s">
        <v>5</v>
      </c>
      <c r="AX363" s="13" t="s">
        <v>89</v>
      </c>
      <c r="AY363" s="266" t="s">
        <v>144</v>
      </c>
    </row>
    <row r="364" s="2" customFormat="1" ht="21.75" customHeight="1">
      <c r="A364" s="37"/>
      <c r="B364" s="38"/>
      <c r="C364" s="241" t="s">
        <v>939</v>
      </c>
      <c r="D364" s="241" t="s">
        <v>147</v>
      </c>
      <c r="E364" s="242" t="s">
        <v>615</v>
      </c>
      <c r="F364" s="243" t="s">
        <v>616</v>
      </c>
      <c r="G364" s="244" t="s">
        <v>297</v>
      </c>
      <c r="H364" s="245">
        <v>6</v>
      </c>
      <c r="I364" s="246"/>
      <c r="J364" s="246"/>
      <c r="K364" s="247">
        <f>ROUND(P364*H364,2)</f>
        <v>0</v>
      </c>
      <c r="L364" s="243" t="s">
        <v>151</v>
      </c>
      <c r="M364" s="43"/>
      <c r="N364" s="248" t="s">
        <v>1</v>
      </c>
      <c r="O364" s="249" t="s">
        <v>44</v>
      </c>
      <c r="P364" s="250">
        <f>I364+J364</f>
        <v>0</v>
      </c>
      <c r="Q364" s="250">
        <f>ROUND(I364*H364,2)</f>
        <v>0</v>
      </c>
      <c r="R364" s="250">
        <f>ROUND(J364*H364,2)</f>
        <v>0</v>
      </c>
      <c r="S364" s="90"/>
      <c r="T364" s="251">
        <f>S364*H364</f>
        <v>0</v>
      </c>
      <c r="U364" s="251">
        <v>9.0000000000000006E-05</v>
      </c>
      <c r="V364" s="251">
        <f>U364*H364</f>
        <v>0.00054000000000000001</v>
      </c>
      <c r="W364" s="251">
        <v>0</v>
      </c>
      <c r="X364" s="252">
        <f>W364*H364</f>
        <v>0</v>
      </c>
      <c r="Y364" s="37"/>
      <c r="Z364" s="37"/>
      <c r="AA364" s="37"/>
      <c r="AB364" s="37"/>
      <c r="AC364" s="37"/>
      <c r="AD364" s="37"/>
      <c r="AE364" s="37"/>
      <c r="AR364" s="253" t="s">
        <v>553</v>
      </c>
      <c r="AT364" s="253" t="s">
        <v>147</v>
      </c>
      <c r="AU364" s="253" t="s">
        <v>91</v>
      </c>
      <c r="AY364" s="16" t="s">
        <v>144</v>
      </c>
      <c r="BE364" s="254">
        <f>IF(O364="základní",K364,0)</f>
        <v>0</v>
      </c>
      <c r="BF364" s="254">
        <f>IF(O364="snížená",K364,0)</f>
        <v>0</v>
      </c>
      <c r="BG364" s="254">
        <f>IF(O364="zákl. přenesená",K364,0)</f>
        <v>0</v>
      </c>
      <c r="BH364" s="254">
        <f>IF(O364="sníž. přenesená",K364,0)</f>
        <v>0</v>
      </c>
      <c r="BI364" s="254">
        <f>IF(O364="nulová",K364,0)</f>
        <v>0</v>
      </c>
      <c r="BJ364" s="16" t="s">
        <v>89</v>
      </c>
      <c r="BK364" s="254">
        <f>ROUND(P364*H364,2)</f>
        <v>0</v>
      </c>
      <c r="BL364" s="16" t="s">
        <v>553</v>
      </c>
      <c r="BM364" s="253" t="s">
        <v>617</v>
      </c>
    </row>
    <row r="365" s="13" customFormat="1">
      <c r="A365" s="13"/>
      <c r="B365" s="255"/>
      <c r="C365" s="256"/>
      <c r="D365" s="257" t="s">
        <v>154</v>
      </c>
      <c r="E365" s="258" t="s">
        <v>1</v>
      </c>
      <c r="F365" s="259" t="s">
        <v>239</v>
      </c>
      <c r="G365" s="256"/>
      <c r="H365" s="260">
        <v>6</v>
      </c>
      <c r="I365" s="261"/>
      <c r="J365" s="261"/>
      <c r="K365" s="256"/>
      <c r="L365" s="256"/>
      <c r="M365" s="262"/>
      <c r="N365" s="263"/>
      <c r="O365" s="264"/>
      <c r="P365" s="264"/>
      <c r="Q365" s="264"/>
      <c r="R365" s="264"/>
      <c r="S365" s="264"/>
      <c r="T365" s="264"/>
      <c r="U365" s="264"/>
      <c r="V365" s="264"/>
      <c r="W365" s="264"/>
      <c r="X365" s="265"/>
      <c r="Y365" s="13"/>
      <c r="Z365" s="13"/>
      <c r="AA365" s="13"/>
      <c r="AB365" s="13"/>
      <c r="AC365" s="13"/>
      <c r="AD365" s="13"/>
      <c r="AE365" s="13"/>
      <c r="AT365" s="266" t="s">
        <v>154</v>
      </c>
      <c r="AU365" s="266" t="s">
        <v>91</v>
      </c>
      <c r="AV365" s="13" t="s">
        <v>91</v>
      </c>
      <c r="AW365" s="13" t="s">
        <v>5</v>
      </c>
      <c r="AX365" s="13" t="s">
        <v>89</v>
      </c>
      <c r="AY365" s="266" t="s">
        <v>144</v>
      </c>
    </row>
    <row r="366" s="2" customFormat="1" ht="21.75" customHeight="1">
      <c r="A366" s="37"/>
      <c r="B366" s="38"/>
      <c r="C366" s="241" t="s">
        <v>940</v>
      </c>
      <c r="D366" s="241" t="s">
        <v>147</v>
      </c>
      <c r="E366" s="242" t="s">
        <v>619</v>
      </c>
      <c r="F366" s="243" t="s">
        <v>620</v>
      </c>
      <c r="G366" s="244" t="s">
        <v>297</v>
      </c>
      <c r="H366" s="245">
        <v>7</v>
      </c>
      <c r="I366" s="246"/>
      <c r="J366" s="246"/>
      <c r="K366" s="247">
        <f>ROUND(P366*H366,2)</f>
        <v>0</v>
      </c>
      <c r="L366" s="243" t="s">
        <v>151</v>
      </c>
      <c r="M366" s="43"/>
      <c r="N366" s="248" t="s">
        <v>1</v>
      </c>
      <c r="O366" s="249" t="s">
        <v>44</v>
      </c>
      <c r="P366" s="250">
        <f>I366+J366</f>
        <v>0</v>
      </c>
      <c r="Q366" s="250">
        <f>ROUND(I366*H366,2)</f>
        <v>0</v>
      </c>
      <c r="R366" s="250">
        <f>ROUND(J366*H366,2)</f>
        <v>0</v>
      </c>
      <c r="S366" s="90"/>
      <c r="T366" s="251">
        <f>S366*H366</f>
        <v>0</v>
      </c>
      <c r="U366" s="251">
        <v>0</v>
      </c>
      <c r="V366" s="251">
        <f>U366*H366</f>
        <v>0</v>
      </c>
      <c r="W366" s="251">
        <v>0</v>
      </c>
      <c r="X366" s="252">
        <f>W366*H366</f>
        <v>0</v>
      </c>
      <c r="Y366" s="37"/>
      <c r="Z366" s="37"/>
      <c r="AA366" s="37"/>
      <c r="AB366" s="37"/>
      <c r="AC366" s="37"/>
      <c r="AD366" s="37"/>
      <c r="AE366" s="37"/>
      <c r="AR366" s="253" t="s">
        <v>553</v>
      </c>
      <c r="AT366" s="253" t="s">
        <v>147</v>
      </c>
      <c r="AU366" s="253" t="s">
        <v>91</v>
      </c>
      <c r="AY366" s="16" t="s">
        <v>144</v>
      </c>
      <c r="BE366" s="254">
        <f>IF(O366="základní",K366,0)</f>
        <v>0</v>
      </c>
      <c r="BF366" s="254">
        <f>IF(O366="snížená",K366,0)</f>
        <v>0</v>
      </c>
      <c r="BG366" s="254">
        <f>IF(O366="zákl. přenesená",K366,0)</f>
        <v>0</v>
      </c>
      <c r="BH366" s="254">
        <f>IF(O366="sníž. přenesená",K366,0)</f>
        <v>0</v>
      </c>
      <c r="BI366" s="254">
        <f>IF(O366="nulová",K366,0)</f>
        <v>0</v>
      </c>
      <c r="BJ366" s="16" t="s">
        <v>89</v>
      </c>
      <c r="BK366" s="254">
        <f>ROUND(P366*H366,2)</f>
        <v>0</v>
      </c>
      <c r="BL366" s="16" t="s">
        <v>553</v>
      </c>
      <c r="BM366" s="253" t="s">
        <v>621</v>
      </c>
    </row>
    <row r="367" s="13" customFormat="1">
      <c r="A367" s="13"/>
      <c r="B367" s="255"/>
      <c r="C367" s="256"/>
      <c r="D367" s="257" t="s">
        <v>154</v>
      </c>
      <c r="E367" s="258" t="s">
        <v>217</v>
      </c>
      <c r="F367" s="259" t="s">
        <v>182</v>
      </c>
      <c r="G367" s="256"/>
      <c r="H367" s="260">
        <v>7</v>
      </c>
      <c r="I367" s="261"/>
      <c r="J367" s="261"/>
      <c r="K367" s="256"/>
      <c r="L367" s="256"/>
      <c r="M367" s="262"/>
      <c r="N367" s="263"/>
      <c r="O367" s="264"/>
      <c r="P367" s="264"/>
      <c r="Q367" s="264"/>
      <c r="R367" s="264"/>
      <c r="S367" s="264"/>
      <c r="T367" s="264"/>
      <c r="U367" s="264"/>
      <c r="V367" s="264"/>
      <c r="W367" s="264"/>
      <c r="X367" s="265"/>
      <c r="Y367" s="13"/>
      <c r="Z367" s="13"/>
      <c r="AA367" s="13"/>
      <c r="AB367" s="13"/>
      <c r="AC367" s="13"/>
      <c r="AD367" s="13"/>
      <c r="AE367" s="13"/>
      <c r="AT367" s="266" t="s">
        <v>154</v>
      </c>
      <c r="AU367" s="266" t="s">
        <v>91</v>
      </c>
      <c r="AV367" s="13" t="s">
        <v>91</v>
      </c>
      <c r="AW367" s="13" t="s">
        <v>5</v>
      </c>
      <c r="AX367" s="13" t="s">
        <v>89</v>
      </c>
      <c r="AY367" s="266" t="s">
        <v>144</v>
      </c>
    </row>
    <row r="368" s="2" customFormat="1" ht="21.75" customHeight="1">
      <c r="A368" s="37"/>
      <c r="B368" s="38"/>
      <c r="C368" s="282" t="s">
        <v>941</v>
      </c>
      <c r="D368" s="282" t="s">
        <v>352</v>
      </c>
      <c r="E368" s="283" t="s">
        <v>623</v>
      </c>
      <c r="F368" s="284" t="s">
        <v>624</v>
      </c>
      <c r="G368" s="285" t="s">
        <v>297</v>
      </c>
      <c r="H368" s="286">
        <v>7</v>
      </c>
      <c r="I368" s="287"/>
      <c r="J368" s="288"/>
      <c r="K368" s="289">
        <f>ROUND(P368*H368,2)</f>
        <v>0</v>
      </c>
      <c r="L368" s="284" t="s">
        <v>151</v>
      </c>
      <c r="M368" s="290"/>
      <c r="N368" s="291" t="s">
        <v>1</v>
      </c>
      <c r="O368" s="249" t="s">
        <v>44</v>
      </c>
      <c r="P368" s="250">
        <f>I368+J368</f>
        <v>0</v>
      </c>
      <c r="Q368" s="250">
        <f>ROUND(I368*H368,2)</f>
        <v>0</v>
      </c>
      <c r="R368" s="250">
        <f>ROUND(J368*H368,2)</f>
        <v>0</v>
      </c>
      <c r="S368" s="90"/>
      <c r="T368" s="251">
        <f>S368*H368</f>
        <v>0</v>
      </c>
      <c r="U368" s="251">
        <v>0.00019000000000000001</v>
      </c>
      <c r="V368" s="251">
        <f>U368*H368</f>
        <v>0.00133</v>
      </c>
      <c r="W368" s="251">
        <v>0</v>
      </c>
      <c r="X368" s="252">
        <f>W368*H368</f>
        <v>0</v>
      </c>
      <c r="Y368" s="37"/>
      <c r="Z368" s="37"/>
      <c r="AA368" s="37"/>
      <c r="AB368" s="37"/>
      <c r="AC368" s="37"/>
      <c r="AD368" s="37"/>
      <c r="AE368" s="37"/>
      <c r="AR368" s="253" t="s">
        <v>574</v>
      </c>
      <c r="AT368" s="253" t="s">
        <v>352</v>
      </c>
      <c r="AU368" s="253" t="s">
        <v>91</v>
      </c>
      <c r="AY368" s="16" t="s">
        <v>144</v>
      </c>
      <c r="BE368" s="254">
        <f>IF(O368="základní",K368,0)</f>
        <v>0</v>
      </c>
      <c r="BF368" s="254">
        <f>IF(O368="snížená",K368,0)</f>
        <v>0</v>
      </c>
      <c r="BG368" s="254">
        <f>IF(O368="zákl. přenesená",K368,0)</f>
        <v>0</v>
      </c>
      <c r="BH368" s="254">
        <f>IF(O368="sníž. přenesená",K368,0)</f>
        <v>0</v>
      </c>
      <c r="BI368" s="254">
        <f>IF(O368="nulová",K368,0)</f>
        <v>0</v>
      </c>
      <c r="BJ368" s="16" t="s">
        <v>89</v>
      </c>
      <c r="BK368" s="254">
        <f>ROUND(P368*H368,2)</f>
        <v>0</v>
      </c>
      <c r="BL368" s="16" t="s">
        <v>574</v>
      </c>
      <c r="BM368" s="253" t="s">
        <v>625</v>
      </c>
    </row>
    <row r="369" s="13" customFormat="1">
      <c r="A369" s="13"/>
      <c r="B369" s="255"/>
      <c r="C369" s="256"/>
      <c r="D369" s="257" t="s">
        <v>154</v>
      </c>
      <c r="E369" s="258" t="s">
        <v>1</v>
      </c>
      <c r="F369" s="259" t="s">
        <v>217</v>
      </c>
      <c r="G369" s="256"/>
      <c r="H369" s="260">
        <v>7</v>
      </c>
      <c r="I369" s="261"/>
      <c r="J369" s="261"/>
      <c r="K369" s="256"/>
      <c r="L369" s="256"/>
      <c r="M369" s="262"/>
      <c r="N369" s="263"/>
      <c r="O369" s="264"/>
      <c r="P369" s="264"/>
      <c r="Q369" s="264"/>
      <c r="R369" s="264"/>
      <c r="S369" s="264"/>
      <c r="T369" s="264"/>
      <c r="U369" s="264"/>
      <c r="V369" s="264"/>
      <c r="W369" s="264"/>
      <c r="X369" s="265"/>
      <c r="Y369" s="13"/>
      <c r="Z369" s="13"/>
      <c r="AA369" s="13"/>
      <c r="AB369" s="13"/>
      <c r="AC369" s="13"/>
      <c r="AD369" s="13"/>
      <c r="AE369" s="13"/>
      <c r="AT369" s="266" t="s">
        <v>154</v>
      </c>
      <c r="AU369" s="266" t="s">
        <v>91</v>
      </c>
      <c r="AV369" s="13" t="s">
        <v>91</v>
      </c>
      <c r="AW369" s="13" t="s">
        <v>5</v>
      </c>
      <c r="AX369" s="13" t="s">
        <v>89</v>
      </c>
      <c r="AY369" s="266" t="s">
        <v>144</v>
      </c>
    </row>
    <row r="370" s="2" customFormat="1" ht="21.75" customHeight="1">
      <c r="A370" s="37"/>
      <c r="B370" s="38"/>
      <c r="C370" s="241" t="s">
        <v>942</v>
      </c>
      <c r="D370" s="241" t="s">
        <v>147</v>
      </c>
      <c r="E370" s="242" t="s">
        <v>635</v>
      </c>
      <c r="F370" s="243" t="s">
        <v>636</v>
      </c>
      <c r="G370" s="244" t="s">
        <v>150</v>
      </c>
      <c r="H370" s="245">
        <v>2</v>
      </c>
      <c r="I370" s="246"/>
      <c r="J370" s="246"/>
      <c r="K370" s="247">
        <f>ROUND(P370*H370,2)</f>
        <v>0</v>
      </c>
      <c r="L370" s="243" t="s">
        <v>378</v>
      </c>
      <c r="M370" s="43"/>
      <c r="N370" s="248" t="s">
        <v>1</v>
      </c>
      <c r="O370" s="249" t="s">
        <v>44</v>
      </c>
      <c r="P370" s="250">
        <f>I370+J370</f>
        <v>0</v>
      </c>
      <c r="Q370" s="250">
        <f>ROUND(I370*H370,2)</f>
        <v>0</v>
      </c>
      <c r="R370" s="250">
        <f>ROUND(J370*H370,2)</f>
        <v>0</v>
      </c>
      <c r="S370" s="90"/>
      <c r="T370" s="251">
        <f>S370*H370</f>
        <v>0</v>
      </c>
      <c r="U370" s="251">
        <v>0.0080000000000000002</v>
      </c>
      <c r="V370" s="251">
        <f>U370*H370</f>
        <v>0.016</v>
      </c>
      <c r="W370" s="251">
        <v>0</v>
      </c>
      <c r="X370" s="252">
        <f>W370*H370</f>
        <v>0</v>
      </c>
      <c r="Y370" s="37"/>
      <c r="Z370" s="37"/>
      <c r="AA370" s="37"/>
      <c r="AB370" s="37"/>
      <c r="AC370" s="37"/>
      <c r="AD370" s="37"/>
      <c r="AE370" s="37"/>
      <c r="AR370" s="253" t="s">
        <v>553</v>
      </c>
      <c r="AT370" s="253" t="s">
        <v>147</v>
      </c>
      <c r="AU370" s="253" t="s">
        <v>91</v>
      </c>
      <c r="AY370" s="16" t="s">
        <v>144</v>
      </c>
      <c r="BE370" s="254">
        <f>IF(O370="základní",K370,0)</f>
        <v>0</v>
      </c>
      <c r="BF370" s="254">
        <f>IF(O370="snížená",K370,0)</f>
        <v>0</v>
      </c>
      <c r="BG370" s="254">
        <f>IF(O370="zákl. přenesená",K370,0)</f>
        <v>0</v>
      </c>
      <c r="BH370" s="254">
        <f>IF(O370="sníž. přenesená",K370,0)</f>
        <v>0</v>
      </c>
      <c r="BI370" s="254">
        <f>IF(O370="nulová",K370,0)</f>
        <v>0</v>
      </c>
      <c r="BJ370" s="16" t="s">
        <v>89</v>
      </c>
      <c r="BK370" s="254">
        <f>ROUND(P370*H370,2)</f>
        <v>0</v>
      </c>
      <c r="BL370" s="16" t="s">
        <v>553</v>
      </c>
      <c r="BM370" s="253" t="s">
        <v>637</v>
      </c>
    </row>
    <row r="371" s="13" customFormat="1">
      <c r="A371" s="13"/>
      <c r="B371" s="255"/>
      <c r="C371" s="256"/>
      <c r="D371" s="257" t="s">
        <v>154</v>
      </c>
      <c r="E371" s="258" t="s">
        <v>1</v>
      </c>
      <c r="F371" s="259" t="s">
        <v>253</v>
      </c>
      <c r="G371" s="256"/>
      <c r="H371" s="260">
        <v>2</v>
      </c>
      <c r="I371" s="261"/>
      <c r="J371" s="261"/>
      <c r="K371" s="256"/>
      <c r="L371" s="256"/>
      <c r="M371" s="262"/>
      <c r="N371" s="263"/>
      <c r="O371" s="264"/>
      <c r="P371" s="264"/>
      <c r="Q371" s="264"/>
      <c r="R371" s="264"/>
      <c r="S371" s="264"/>
      <c r="T371" s="264"/>
      <c r="U371" s="264"/>
      <c r="V371" s="264"/>
      <c r="W371" s="264"/>
      <c r="X371" s="265"/>
      <c r="Y371" s="13"/>
      <c r="Z371" s="13"/>
      <c r="AA371" s="13"/>
      <c r="AB371" s="13"/>
      <c r="AC371" s="13"/>
      <c r="AD371" s="13"/>
      <c r="AE371" s="13"/>
      <c r="AT371" s="266" t="s">
        <v>154</v>
      </c>
      <c r="AU371" s="266" t="s">
        <v>91</v>
      </c>
      <c r="AV371" s="13" t="s">
        <v>91</v>
      </c>
      <c r="AW371" s="13" t="s">
        <v>5</v>
      </c>
      <c r="AX371" s="13" t="s">
        <v>89</v>
      </c>
      <c r="AY371" s="266" t="s">
        <v>144</v>
      </c>
    </row>
    <row r="372" s="2" customFormat="1" ht="16.5" customHeight="1">
      <c r="A372" s="37"/>
      <c r="B372" s="38"/>
      <c r="C372" s="282" t="s">
        <v>943</v>
      </c>
      <c r="D372" s="282" t="s">
        <v>352</v>
      </c>
      <c r="E372" s="283" t="s">
        <v>639</v>
      </c>
      <c r="F372" s="284" t="s">
        <v>640</v>
      </c>
      <c r="G372" s="285" t="s">
        <v>297</v>
      </c>
      <c r="H372" s="286">
        <v>1.6000000000000001</v>
      </c>
      <c r="I372" s="287"/>
      <c r="J372" s="288"/>
      <c r="K372" s="289">
        <f>ROUND(P372*H372,2)</f>
        <v>0</v>
      </c>
      <c r="L372" s="284" t="s">
        <v>378</v>
      </c>
      <c r="M372" s="290"/>
      <c r="N372" s="291" t="s">
        <v>1</v>
      </c>
      <c r="O372" s="249" t="s">
        <v>44</v>
      </c>
      <c r="P372" s="250">
        <f>I372+J372</f>
        <v>0</v>
      </c>
      <c r="Q372" s="250">
        <f>ROUND(I372*H372,2)</f>
        <v>0</v>
      </c>
      <c r="R372" s="250">
        <f>ROUND(J372*H372,2)</f>
        <v>0</v>
      </c>
      <c r="S372" s="90"/>
      <c r="T372" s="251">
        <f>S372*H372</f>
        <v>0</v>
      </c>
      <c r="U372" s="251">
        <v>0.00777</v>
      </c>
      <c r="V372" s="251">
        <f>U372*H372</f>
        <v>0.012432</v>
      </c>
      <c r="W372" s="251">
        <v>0</v>
      </c>
      <c r="X372" s="252">
        <f>W372*H372</f>
        <v>0</v>
      </c>
      <c r="Y372" s="37"/>
      <c r="Z372" s="37"/>
      <c r="AA372" s="37"/>
      <c r="AB372" s="37"/>
      <c r="AC372" s="37"/>
      <c r="AD372" s="37"/>
      <c r="AE372" s="37"/>
      <c r="AR372" s="253" t="s">
        <v>574</v>
      </c>
      <c r="AT372" s="253" t="s">
        <v>352</v>
      </c>
      <c r="AU372" s="253" t="s">
        <v>91</v>
      </c>
      <c r="AY372" s="16" t="s">
        <v>144</v>
      </c>
      <c r="BE372" s="254">
        <f>IF(O372="základní",K372,0)</f>
        <v>0</v>
      </c>
      <c r="BF372" s="254">
        <f>IF(O372="snížená",K372,0)</f>
        <v>0</v>
      </c>
      <c r="BG372" s="254">
        <f>IF(O372="zákl. přenesená",K372,0)</f>
        <v>0</v>
      </c>
      <c r="BH372" s="254">
        <f>IF(O372="sníž. přenesená",K372,0)</f>
        <v>0</v>
      </c>
      <c r="BI372" s="254">
        <f>IF(O372="nulová",K372,0)</f>
        <v>0</v>
      </c>
      <c r="BJ372" s="16" t="s">
        <v>89</v>
      </c>
      <c r="BK372" s="254">
        <f>ROUND(P372*H372,2)</f>
        <v>0</v>
      </c>
      <c r="BL372" s="16" t="s">
        <v>574</v>
      </c>
      <c r="BM372" s="253" t="s">
        <v>641</v>
      </c>
    </row>
    <row r="373" s="13" customFormat="1">
      <c r="A373" s="13"/>
      <c r="B373" s="255"/>
      <c r="C373" s="256"/>
      <c r="D373" s="257" t="s">
        <v>154</v>
      </c>
      <c r="E373" s="258" t="s">
        <v>1</v>
      </c>
      <c r="F373" s="259" t="s">
        <v>642</v>
      </c>
      <c r="G373" s="256"/>
      <c r="H373" s="260">
        <v>1.6000000000000001</v>
      </c>
      <c r="I373" s="261"/>
      <c r="J373" s="261"/>
      <c r="K373" s="256"/>
      <c r="L373" s="256"/>
      <c r="M373" s="262"/>
      <c r="N373" s="263"/>
      <c r="O373" s="264"/>
      <c r="P373" s="264"/>
      <c r="Q373" s="264"/>
      <c r="R373" s="264"/>
      <c r="S373" s="264"/>
      <c r="T373" s="264"/>
      <c r="U373" s="264"/>
      <c r="V373" s="264"/>
      <c r="W373" s="264"/>
      <c r="X373" s="265"/>
      <c r="Y373" s="13"/>
      <c r="Z373" s="13"/>
      <c r="AA373" s="13"/>
      <c r="AB373" s="13"/>
      <c r="AC373" s="13"/>
      <c r="AD373" s="13"/>
      <c r="AE373" s="13"/>
      <c r="AT373" s="266" t="s">
        <v>154</v>
      </c>
      <c r="AU373" s="266" t="s">
        <v>91</v>
      </c>
      <c r="AV373" s="13" t="s">
        <v>91</v>
      </c>
      <c r="AW373" s="13" t="s">
        <v>5</v>
      </c>
      <c r="AX373" s="13" t="s">
        <v>89</v>
      </c>
      <c r="AY373" s="266" t="s">
        <v>144</v>
      </c>
    </row>
    <row r="374" s="2" customFormat="1" ht="21.75" customHeight="1">
      <c r="A374" s="37"/>
      <c r="B374" s="38"/>
      <c r="C374" s="241" t="s">
        <v>944</v>
      </c>
      <c r="D374" s="241" t="s">
        <v>147</v>
      </c>
      <c r="E374" s="242" t="s">
        <v>644</v>
      </c>
      <c r="F374" s="243" t="s">
        <v>645</v>
      </c>
      <c r="G374" s="244" t="s">
        <v>302</v>
      </c>
      <c r="H374" s="245">
        <v>2.5859999999999999</v>
      </c>
      <c r="I374" s="246"/>
      <c r="J374" s="246"/>
      <c r="K374" s="247">
        <f>ROUND(P374*H374,2)</f>
        <v>0</v>
      </c>
      <c r="L374" s="243" t="s">
        <v>151</v>
      </c>
      <c r="M374" s="43"/>
      <c r="N374" s="248" t="s">
        <v>1</v>
      </c>
      <c r="O374" s="249" t="s">
        <v>44</v>
      </c>
      <c r="P374" s="250">
        <f>I374+J374</f>
        <v>0</v>
      </c>
      <c r="Q374" s="250">
        <f>ROUND(I374*H374,2)</f>
        <v>0</v>
      </c>
      <c r="R374" s="250">
        <f>ROUND(J374*H374,2)</f>
        <v>0</v>
      </c>
      <c r="S374" s="90"/>
      <c r="T374" s="251">
        <f>S374*H374</f>
        <v>0</v>
      </c>
      <c r="U374" s="251">
        <v>0</v>
      </c>
      <c r="V374" s="251">
        <f>U374*H374</f>
        <v>0</v>
      </c>
      <c r="W374" s="251">
        <v>0</v>
      </c>
      <c r="X374" s="252">
        <f>W374*H374</f>
        <v>0</v>
      </c>
      <c r="Y374" s="37"/>
      <c r="Z374" s="37"/>
      <c r="AA374" s="37"/>
      <c r="AB374" s="37"/>
      <c r="AC374" s="37"/>
      <c r="AD374" s="37"/>
      <c r="AE374" s="37"/>
      <c r="AR374" s="253" t="s">
        <v>553</v>
      </c>
      <c r="AT374" s="253" t="s">
        <v>147</v>
      </c>
      <c r="AU374" s="253" t="s">
        <v>91</v>
      </c>
      <c r="AY374" s="16" t="s">
        <v>144</v>
      </c>
      <c r="BE374" s="254">
        <f>IF(O374="základní",K374,0)</f>
        <v>0</v>
      </c>
      <c r="BF374" s="254">
        <f>IF(O374="snížená",K374,0)</f>
        <v>0</v>
      </c>
      <c r="BG374" s="254">
        <f>IF(O374="zákl. přenesená",K374,0)</f>
        <v>0</v>
      </c>
      <c r="BH374" s="254">
        <f>IF(O374="sníž. přenesená",K374,0)</f>
        <v>0</v>
      </c>
      <c r="BI374" s="254">
        <f>IF(O374="nulová",K374,0)</f>
        <v>0</v>
      </c>
      <c r="BJ374" s="16" t="s">
        <v>89</v>
      </c>
      <c r="BK374" s="254">
        <f>ROUND(P374*H374,2)</f>
        <v>0</v>
      </c>
      <c r="BL374" s="16" t="s">
        <v>553</v>
      </c>
      <c r="BM374" s="253" t="s">
        <v>646</v>
      </c>
    </row>
    <row r="375" s="13" customFormat="1">
      <c r="A375" s="13"/>
      <c r="B375" s="255"/>
      <c r="C375" s="256"/>
      <c r="D375" s="257" t="s">
        <v>154</v>
      </c>
      <c r="E375" s="258" t="s">
        <v>945</v>
      </c>
      <c r="F375" s="259" t="s">
        <v>946</v>
      </c>
      <c r="G375" s="256"/>
      <c r="H375" s="260">
        <v>2.5859999999999999</v>
      </c>
      <c r="I375" s="261"/>
      <c r="J375" s="261"/>
      <c r="K375" s="256"/>
      <c r="L375" s="256"/>
      <c r="M375" s="262"/>
      <c r="N375" s="278"/>
      <c r="O375" s="279"/>
      <c r="P375" s="279"/>
      <c r="Q375" s="279"/>
      <c r="R375" s="279"/>
      <c r="S375" s="279"/>
      <c r="T375" s="279"/>
      <c r="U375" s="279"/>
      <c r="V375" s="279"/>
      <c r="W375" s="279"/>
      <c r="X375" s="280"/>
      <c r="Y375" s="13"/>
      <c r="Z375" s="13"/>
      <c r="AA375" s="13"/>
      <c r="AB375" s="13"/>
      <c r="AC375" s="13"/>
      <c r="AD375" s="13"/>
      <c r="AE375" s="13"/>
      <c r="AT375" s="266" t="s">
        <v>154</v>
      </c>
      <c r="AU375" s="266" t="s">
        <v>91</v>
      </c>
      <c r="AV375" s="13" t="s">
        <v>91</v>
      </c>
      <c r="AW375" s="13" t="s">
        <v>5</v>
      </c>
      <c r="AX375" s="13" t="s">
        <v>89</v>
      </c>
      <c r="AY375" s="266" t="s">
        <v>144</v>
      </c>
    </row>
    <row r="376" s="2" customFormat="1" ht="6.96" customHeight="1">
      <c r="A376" s="37"/>
      <c r="B376" s="65"/>
      <c r="C376" s="66"/>
      <c r="D376" s="66"/>
      <c r="E376" s="66"/>
      <c r="F376" s="66"/>
      <c r="G376" s="66"/>
      <c r="H376" s="66"/>
      <c r="I376" s="185"/>
      <c r="J376" s="185"/>
      <c r="K376" s="66"/>
      <c r="L376" s="66"/>
      <c r="M376" s="43"/>
      <c r="N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</row>
  </sheetData>
  <sheetProtection sheet="1" autoFilter="0" formatColumns="0" formatRows="0" objects="1" scenarios="1" spinCount="100000" saltValue="O3dhRgrrsuMUriK95Nj89QcvVeBJZXVAIudk8NRfOAgRWPMH9TMuS4CidJ6oCDUxmJOvf1G7WnTKERiBkMMJEA==" hashValue="d2cWNO+ZdJYHwqB49GpgUMtsSYXVmJFIzpcRk8cZNP7E5EYN5FTmBF85SjJBFB6H7dbPq6qmehfQGsu+eIVwWg==" algorithmName="SHA-512" password="CC35"/>
  <autoFilter ref="C128:L375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25" style="1" customWidth="1"/>
    <col min="4" max="4" width="75.83203" style="1" customWidth="1"/>
    <col min="5" max="5" width="13.33203" style="1" customWidth="1"/>
    <col min="6" max="6" width="20" style="1" customWidth="1"/>
    <col min="7" max="7" width="1.667969" style="1" customWidth="1"/>
    <col min="8" max="8" width="8.332031" style="1" customWidth="1"/>
  </cols>
  <sheetData>
    <row r="1" s="1" customFormat="1" ht="11.28" customHeight="1"/>
    <row r="2" s="1" customFormat="1" ht="36.96" customHeight="1"/>
    <row r="3" s="1" customFormat="1" ht="6.96" customHeight="1">
      <c r="B3" s="138"/>
      <c r="C3" s="139"/>
      <c r="D3" s="139"/>
      <c r="E3" s="139"/>
      <c r="F3" s="139"/>
      <c r="G3" s="139"/>
      <c r="H3" s="19"/>
    </row>
    <row r="4" s="1" customFormat="1" ht="24.96" customHeight="1">
      <c r="B4" s="19"/>
      <c r="C4" s="141" t="s">
        <v>947</v>
      </c>
      <c r="H4" s="19"/>
    </row>
    <row r="5" s="1" customFormat="1" ht="12" customHeight="1">
      <c r="B5" s="19"/>
      <c r="C5" s="292" t="s">
        <v>14</v>
      </c>
      <c r="D5" s="153" t="s">
        <v>15</v>
      </c>
      <c r="E5" s="1"/>
      <c r="F5" s="1"/>
      <c r="H5" s="19"/>
    </row>
    <row r="6" s="1" customFormat="1" ht="36.96" customHeight="1">
      <c r="B6" s="19"/>
      <c r="C6" s="293" t="s">
        <v>17</v>
      </c>
      <c r="D6" s="294" t="s">
        <v>18</v>
      </c>
      <c r="E6" s="1"/>
      <c r="F6" s="1"/>
      <c r="H6" s="19"/>
    </row>
    <row r="7" s="1" customFormat="1" ht="16.5" customHeight="1">
      <c r="B7" s="19"/>
      <c r="C7" s="143" t="s">
        <v>23</v>
      </c>
      <c r="D7" s="295" t="str">
        <f>'Rekapitulace stavby'!AN8</f>
        <v>23. 2. 2020</v>
      </c>
      <c r="H7" s="19"/>
    </row>
    <row r="8" s="2" customFormat="1" ht="10.8" customHeight="1">
      <c r="A8" s="37"/>
      <c r="B8" s="43"/>
      <c r="C8" s="37"/>
      <c r="D8" s="37"/>
      <c r="E8" s="37"/>
      <c r="F8" s="37"/>
      <c r="G8" s="37"/>
      <c r="H8" s="43"/>
    </row>
    <row r="9" s="11" customFormat="1" ht="29.28" customHeight="1">
      <c r="A9" s="211"/>
      <c r="B9" s="296"/>
      <c r="C9" s="297" t="s">
        <v>60</v>
      </c>
      <c r="D9" s="298" t="s">
        <v>61</v>
      </c>
      <c r="E9" s="298" t="s">
        <v>127</v>
      </c>
      <c r="F9" s="299" t="s">
        <v>948</v>
      </c>
      <c r="G9" s="211"/>
      <c r="H9" s="296"/>
    </row>
    <row r="10" s="2" customFormat="1" ht="26.4" customHeight="1">
      <c r="A10" s="37"/>
      <c r="B10" s="43"/>
      <c r="C10" s="300" t="s">
        <v>949</v>
      </c>
      <c r="D10" s="300" t="s">
        <v>87</v>
      </c>
      <c r="E10" s="37"/>
      <c r="F10" s="37"/>
      <c r="G10" s="37"/>
      <c r="H10" s="43"/>
    </row>
    <row r="11" s="2" customFormat="1" ht="16.8" customHeight="1">
      <c r="A11" s="37"/>
      <c r="B11" s="43"/>
      <c r="C11" s="301" t="s">
        <v>101</v>
      </c>
      <c r="D11" s="302" t="s">
        <v>1</v>
      </c>
      <c r="E11" s="303" t="s">
        <v>1</v>
      </c>
      <c r="F11" s="304">
        <v>2</v>
      </c>
      <c r="G11" s="37"/>
      <c r="H11" s="43"/>
    </row>
    <row r="12" s="2" customFormat="1" ht="16.8" customHeight="1">
      <c r="A12" s="37"/>
      <c r="B12" s="43"/>
      <c r="C12" s="305" t="s">
        <v>101</v>
      </c>
      <c r="D12" s="305" t="s">
        <v>91</v>
      </c>
      <c r="E12" s="16" t="s">
        <v>1</v>
      </c>
      <c r="F12" s="306">
        <v>2</v>
      </c>
      <c r="G12" s="37"/>
      <c r="H12" s="43"/>
    </row>
    <row r="13" s="2" customFormat="1" ht="16.8" customHeight="1">
      <c r="A13" s="37"/>
      <c r="B13" s="43"/>
      <c r="C13" s="307" t="s">
        <v>950</v>
      </c>
      <c r="D13" s="37"/>
      <c r="E13" s="37"/>
      <c r="F13" s="37"/>
      <c r="G13" s="37"/>
      <c r="H13" s="43"/>
    </row>
    <row r="14" s="2" customFormat="1" ht="16.8" customHeight="1">
      <c r="A14" s="37"/>
      <c r="B14" s="43"/>
      <c r="C14" s="305" t="s">
        <v>148</v>
      </c>
      <c r="D14" s="305" t="s">
        <v>149</v>
      </c>
      <c r="E14" s="16" t="s">
        <v>150</v>
      </c>
      <c r="F14" s="306">
        <v>22</v>
      </c>
      <c r="G14" s="37"/>
      <c r="H14" s="43"/>
    </row>
    <row r="15" s="2" customFormat="1" ht="16.8" customHeight="1">
      <c r="A15" s="37"/>
      <c r="B15" s="43"/>
      <c r="C15" s="305" t="s">
        <v>156</v>
      </c>
      <c r="D15" s="305" t="s">
        <v>157</v>
      </c>
      <c r="E15" s="16" t="s">
        <v>150</v>
      </c>
      <c r="F15" s="306">
        <v>231</v>
      </c>
      <c r="G15" s="37"/>
      <c r="H15" s="43"/>
    </row>
    <row r="16" s="2" customFormat="1" ht="16.8" customHeight="1">
      <c r="A16" s="37"/>
      <c r="B16" s="43"/>
      <c r="C16" s="301" t="s">
        <v>102</v>
      </c>
      <c r="D16" s="302" t="s">
        <v>1</v>
      </c>
      <c r="E16" s="303" t="s">
        <v>1</v>
      </c>
      <c r="F16" s="304">
        <v>2</v>
      </c>
      <c r="G16" s="37"/>
      <c r="H16" s="43"/>
    </row>
    <row r="17" s="2" customFormat="1" ht="16.8" customHeight="1">
      <c r="A17" s="37"/>
      <c r="B17" s="43"/>
      <c r="C17" s="305" t="s">
        <v>102</v>
      </c>
      <c r="D17" s="305" t="s">
        <v>91</v>
      </c>
      <c r="E17" s="16" t="s">
        <v>1</v>
      </c>
      <c r="F17" s="306">
        <v>2</v>
      </c>
      <c r="G17" s="37"/>
      <c r="H17" s="43"/>
    </row>
    <row r="18" s="2" customFormat="1" ht="16.8" customHeight="1">
      <c r="A18" s="37"/>
      <c r="B18" s="43"/>
      <c r="C18" s="307" t="s">
        <v>950</v>
      </c>
      <c r="D18" s="37"/>
      <c r="E18" s="37"/>
      <c r="F18" s="37"/>
      <c r="G18" s="37"/>
      <c r="H18" s="43"/>
    </row>
    <row r="19" s="2" customFormat="1" ht="16.8" customHeight="1">
      <c r="A19" s="37"/>
      <c r="B19" s="43"/>
      <c r="C19" s="305" t="s">
        <v>148</v>
      </c>
      <c r="D19" s="305" t="s">
        <v>149</v>
      </c>
      <c r="E19" s="16" t="s">
        <v>150</v>
      </c>
      <c r="F19" s="306">
        <v>22</v>
      </c>
      <c r="G19" s="37"/>
      <c r="H19" s="43"/>
    </row>
    <row r="20" s="2" customFormat="1" ht="16.8" customHeight="1">
      <c r="A20" s="37"/>
      <c r="B20" s="43"/>
      <c r="C20" s="305" t="s">
        <v>156</v>
      </c>
      <c r="D20" s="305" t="s">
        <v>157</v>
      </c>
      <c r="E20" s="16" t="s">
        <v>150</v>
      </c>
      <c r="F20" s="306">
        <v>231</v>
      </c>
      <c r="G20" s="37"/>
      <c r="H20" s="43"/>
    </row>
    <row r="21" s="2" customFormat="1" ht="16.8" customHeight="1">
      <c r="A21" s="37"/>
      <c r="B21" s="43"/>
      <c r="C21" s="301" t="s">
        <v>104</v>
      </c>
      <c r="D21" s="302" t="s">
        <v>1</v>
      </c>
      <c r="E21" s="303" t="s">
        <v>1</v>
      </c>
      <c r="F21" s="304">
        <v>1</v>
      </c>
      <c r="G21" s="37"/>
      <c r="H21" s="43"/>
    </row>
    <row r="22" s="2" customFormat="1" ht="16.8" customHeight="1">
      <c r="A22" s="37"/>
      <c r="B22" s="43"/>
      <c r="C22" s="305" t="s">
        <v>104</v>
      </c>
      <c r="D22" s="305" t="s">
        <v>89</v>
      </c>
      <c r="E22" s="16" t="s">
        <v>1</v>
      </c>
      <c r="F22" s="306">
        <v>1</v>
      </c>
      <c r="G22" s="37"/>
      <c r="H22" s="43"/>
    </row>
    <row r="23" s="2" customFormat="1" ht="16.8" customHeight="1">
      <c r="A23" s="37"/>
      <c r="B23" s="43"/>
      <c r="C23" s="307" t="s">
        <v>950</v>
      </c>
      <c r="D23" s="37"/>
      <c r="E23" s="37"/>
      <c r="F23" s="37"/>
      <c r="G23" s="37"/>
      <c r="H23" s="43"/>
    </row>
    <row r="24" s="2" customFormat="1" ht="16.8" customHeight="1">
      <c r="A24" s="37"/>
      <c r="B24" s="43"/>
      <c r="C24" s="305" t="s">
        <v>148</v>
      </c>
      <c r="D24" s="305" t="s">
        <v>149</v>
      </c>
      <c r="E24" s="16" t="s">
        <v>150</v>
      </c>
      <c r="F24" s="306">
        <v>22</v>
      </c>
      <c r="G24" s="37"/>
      <c r="H24" s="43"/>
    </row>
    <row r="25" s="2" customFormat="1" ht="16.8" customHeight="1">
      <c r="A25" s="37"/>
      <c r="B25" s="43"/>
      <c r="C25" s="305" t="s">
        <v>156</v>
      </c>
      <c r="D25" s="305" t="s">
        <v>157</v>
      </c>
      <c r="E25" s="16" t="s">
        <v>150</v>
      </c>
      <c r="F25" s="306">
        <v>231</v>
      </c>
      <c r="G25" s="37"/>
      <c r="H25" s="43"/>
    </row>
    <row r="26" s="2" customFormat="1" ht="16.8" customHeight="1">
      <c r="A26" s="37"/>
      <c r="B26" s="43"/>
      <c r="C26" s="301" t="s">
        <v>105</v>
      </c>
      <c r="D26" s="302" t="s">
        <v>1</v>
      </c>
      <c r="E26" s="303" t="s">
        <v>1</v>
      </c>
      <c r="F26" s="304">
        <v>1</v>
      </c>
      <c r="G26" s="37"/>
      <c r="H26" s="43"/>
    </row>
    <row r="27" s="2" customFormat="1" ht="16.8" customHeight="1">
      <c r="A27" s="37"/>
      <c r="B27" s="43"/>
      <c r="C27" s="305" t="s">
        <v>105</v>
      </c>
      <c r="D27" s="305" t="s">
        <v>89</v>
      </c>
      <c r="E27" s="16" t="s">
        <v>1</v>
      </c>
      <c r="F27" s="306">
        <v>1</v>
      </c>
      <c r="G27" s="37"/>
      <c r="H27" s="43"/>
    </row>
    <row r="28" s="2" customFormat="1" ht="16.8" customHeight="1">
      <c r="A28" s="37"/>
      <c r="B28" s="43"/>
      <c r="C28" s="307" t="s">
        <v>950</v>
      </c>
      <c r="D28" s="37"/>
      <c r="E28" s="37"/>
      <c r="F28" s="37"/>
      <c r="G28" s="37"/>
      <c r="H28" s="43"/>
    </row>
    <row r="29" s="2" customFormat="1" ht="16.8" customHeight="1">
      <c r="A29" s="37"/>
      <c r="B29" s="43"/>
      <c r="C29" s="305" t="s">
        <v>148</v>
      </c>
      <c r="D29" s="305" t="s">
        <v>149</v>
      </c>
      <c r="E29" s="16" t="s">
        <v>150</v>
      </c>
      <c r="F29" s="306">
        <v>22</v>
      </c>
      <c r="G29" s="37"/>
      <c r="H29" s="43"/>
    </row>
    <row r="30" s="2" customFormat="1" ht="16.8" customHeight="1">
      <c r="A30" s="37"/>
      <c r="B30" s="43"/>
      <c r="C30" s="305" t="s">
        <v>156</v>
      </c>
      <c r="D30" s="305" t="s">
        <v>157</v>
      </c>
      <c r="E30" s="16" t="s">
        <v>150</v>
      </c>
      <c r="F30" s="306">
        <v>231</v>
      </c>
      <c r="G30" s="37"/>
      <c r="H30" s="43"/>
    </row>
    <row r="31" s="2" customFormat="1" ht="16.8" customHeight="1">
      <c r="A31" s="37"/>
      <c r="B31" s="43"/>
      <c r="C31" s="301" t="s">
        <v>106</v>
      </c>
      <c r="D31" s="302" t="s">
        <v>1</v>
      </c>
      <c r="E31" s="303" t="s">
        <v>1</v>
      </c>
      <c r="F31" s="304">
        <v>1</v>
      </c>
      <c r="G31" s="37"/>
      <c r="H31" s="43"/>
    </row>
    <row r="32" s="2" customFormat="1" ht="16.8" customHeight="1">
      <c r="A32" s="37"/>
      <c r="B32" s="43"/>
      <c r="C32" s="305" t="s">
        <v>106</v>
      </c>
      <c r="D32" s="305" t="s">
        <v>89</v>
      </c>
      <c r="E32" s="16" t="s">
        <v>1</v>
      </c>
      <c r="F32" s="306">
        <v>1</v>
      </c>
      <c r="G32" s="37"/>
      <c r="H32" s="43"/>
    </row>
    <row r="33" s="2" customFormat="1" ht="16.8" customHeight="1">
      <c r="A33" s="37"/>
      <c r="B33" s="43"/>
      <c r="C33" s="307" t="s">
        <v>950</v>
      </c>
      <c r="D33" s="37"/>
      <c r="E33" s="37"/>
      <c r="F33" s="37"/>
      <c r="G33" s="37"/>
      <c r="H33" s="43"/>
    </row>
    <row r="34" s="2" customFormat="1" ht="16.8" customHeight="1">
      <c r="A34" s="37"/>
      <c r="B34" s="43"/>
      <c r="C34" s="305" t="s">
        <v>148</v>
      </c>
      <c r="D34" s="305" t="s">
        <v>149</v>
      </c>
      <c r="E34" s="16" t="s">
        <v>150</v>
      </c>
      <c r="F34" s="306">
        <v>22</v>
      </c>
      <c r="G34" s="37"/>
      <c r="H34" s="43"/>
    </row>
    <row r="35" s="2" customFormat="1" ht="16.8" customHeight="1">
      <c r="A35" s="37"/>
      <c r="B35" s="43"/>
      <c r="C35" s="305" t="s">
        <v>156</v>
      </c>
      <c r="D35" s="305" t="s">
        <v>157</v>
      </c>
      <c r="E35" s="16" t="s">
        <v>150</v>
      </c>
      <c r="F35" s="306">
        <v>231</v>
      </c>
      <c r="G35" s="37"/>
      <c r="H35" s="43"/>
    </row>
    <row r="36" s="2" customFormat="1" ht="16.8" customHeight="1">
      <c r="A36" s="37"/>
      <c r="B36" s="43"/>
      <c r="C36" s="301" t="s">
        <v>107</v>
      </c>
      <c r="D36" s="302" t="s">
        <v>1</v>
      </c>
      <c r="E36" s="303" t="s">
        <v>1</v>
      </c>
      <c r="F36" s="304">
        <v>1</v>
      </c>
      <c r="G36" s="37"/>
      <c r="H36" s="43"/>
    </row>
    <row r="37" s="2" customFormat="1" ht="16.8" customHeight="1">
      <c r="A37" s="37"/>
      <c r="B37" s="43"/>
      <c r="C37" s="305" t="s">
        <v>107</v>
      </c>
      <c r="D37" s="305" t="s">
        <v>89</v>
      </c>
      <c r="E37" s="16" t="s">
        <v>1</v>
      </c>
      <c r="F37" s="306">
        <v>1</v>
      </c>
      <c r="G37" s="37"/>
      <c r="H37" s="43"/>
    </row>
    <row r="38" s="2" customFormat="1" ht="16.8" customHeight="1">
      <c r="A38" s="37"/>
      <c r="B38" s="43"/>
      <c r="C38" s="307" t="s">
        <v>950</v>
      </c>
      <c r="D38" s="37"/>
      <c r="E38" s="37"/>
      <c r="F38" s="37"/>
      <c r="G38" s="37"/>
      <c r="H38" s="43"/>
    </row>
    <row r="39" s="2" customFormat="1" ht="16.8" customHeight="1">
      <c r="A39" s="37"/>
      <c r="B39" s="43"/>
      <c r="C39" s="305" t="s">
        <v>167</v>
      </c>
      <c r="D39" s="305" t="s">
        <v>168</v>
      </c>
      <c r="E39" s="16" t="s">
        <v>150</v>
      </c>
      <c r="F39" s="306">
        <v>1</v>
      </c>
      <c r="G39" s="37"/>
      <c r="H39" s="43"/>
    </row>
    <row r="40" s="2" customFormat="1" ht="16.8" customHeight="1">
      <c r="A40" s="37"/>
      <c r="B40" s="43"/>
      <c r="C40" s="305" t="s">
        <v>170</v>
      </c>
      <c r="D40" s="305" t="s">
        <v>171</v>
      </c>
      <c r="E40" s="16" t="s">
        <v>150</v>
      </c>
      <c r="F40" s="306">
        <v>14</v>
      </c>
      <c r="G40" s="37"/>
      <c r="H40" s="43"/>
    </row>
    <row r="41" s="2" customFormat="1" ht="16.8" customHeight="1">
      <c r="A41" s="37"/>
      <c r="B41" s="43"/>
      <c r="C41" s="301" t="s">
        <v>109</v>
      </c>
      <c r="D41" s="302" t="s">
        <v>1</v>
      </c>
      <c r="E41" s="303" t="s">
        <v>1</v>
      </c>
      <c r="F41" s="304">
        <v>5</v>
      </c>
      <c r="G41" s="37"/>
      <c r="H41" s="43"/>
    </row>
    <row r="42" s="2" customFormat="1" ht="16.8" customHeight="1">
      <c r="A42" s="37"/>
      <c r="B42" s="43"/>
      <c r="C42" s="305" t="s">
        <v>109</v>
      </c>
      <c r="D42" s="305" t="s">
        <v>110</v>
      </c>
      <c r="E42" s="16" t="s">
        <v>1</v>
      </c>
      <c r="F42" s="306">
        <v>5</v>
      </c>
      <c r="G42" s="37"/>
      <c r="H42" s="43"/>
    </row>
    <row r="43" s="2" customFormat="1" ht="16.8" customHeight="1">
      <c r="A43" s="37"/>
      <c r="B43" s="43"/>
      <c r="C43" s="307" t="s">
        <v>950</v>
      </c>
      <c r="D43" s="37"/>
      <c r="E43" s="37"/>
      <c r="F43" s="37"/>
      <c r="G43" s="37"/>
      <c r="H43" s="43"/>
    </row>
    <row r="44" s="2" customFormat="1" ht="16.8" customHeight="1">
      <c r="A44" s="37"/>
      <c r="B44" s="43"/>
      <c r="C44" s="305" t="s">
        <v>148</v>
      </c>
      <c r="D44" s="305" t="s">
        <v>149</v>
      </c>
      <c r="E44" s="16" t="s">
        <v>150</v>
      </c>
      <c r="F44" s="306">
        <v>22</v>
      </c>
      <c r="G44" s="37"/>
      <c r="H44" s="43"/>
    </row>
    <row r="45" s="2" customFormat="1" ht="16.8" customHeight="1">
      <c r="A45" s="37"/>
      <c r="B45" s="43"/>
      <c r="C45" s="305" t="s">
        <v>156</v>
      </c>
      <c r="D45" s="305" t="s">
        <v>157</v>
      </c>
      <c r="E45" s="16" t="s">
        <v>150</v>
      </c>
      <c r="F45" s="306">
        <v>231</v>
      </c>
      <c r="G45" s="37"/>
      <c r="H45" s="43"/>
    </row>
    <row r="46" s="2" customFormat="1" ht="16.8" customHeight="1">
      <c r="A46" s="37"/>
      <c r="B46" s="43"/>
      <c r="C46" s="301" t="s">
        <v>112</v>
      </c>
      <c r="D46" s="302" t="s">
        <v>1</v>
      </c>
      <c r="E46" s="303" t="s">
        <v>1</v>
      </c>
      <c r="F46" s="304">
        <v>10</v>
      </c>
      <c r="G46" s="37"/>
      <c r="H46" s="43"/>
    </row>
    <row r="47" s="2" customFormat="1" ht="16.8" customHeight="1">
      <c r="A47" s="37"/>
      <c r="B47" s="43"/>
      <c r="C47" s="305" t="s">
        <v>112</v>
      </c>
      <c r="D47" s="305" t="s">
        <v>113</v>
      </c>
      <c r="E47" s="16" t="s">
        <v>1</v>
      </c>
      <c r="F47" s="306">
        <v>10</v>
      </c>
      <c r="G47" s="37"/>
      <c r="H47" s="43"/>
    </row>
    <row r="48" s="2" customFormat="1" ht="16.8" customHeight="1">
      <c r="A48" s="37"/>
      <c r="B48" s="43"/>
      <c r="C48" s="307" t="s">
        <v>950</v>
      </c>
      <c r="D48" s="37"/>
      <c r="E48" s="37"/>
      <c r="F48" s="37"/>
      <c r="G48" s="37"/>
      <c r="H48" s="43"/>
    </row>
    <row r="49" s="2" customFormat="1" ht="16.8" customHeight="1">
      <c r="A49" s="37"/>
      <c r="B49" s="43"/>
      <c r="C49" s="305" t="s">
        <v>148</v>
      </c>
      <c r="D49" s="305" t="s">
        <v>149</v>
      </c>
      <c r="E49" s="16" t="s">
        <v>150</v>
      </c>
      <c r="F49" s="306">
        <v>22</v>
      </c>
      <c r="G49" s="37"/>
      <c r="H49" s="43"/>
    </row>
    <row r="50" s="2" customFormat="1" ht="16.8" customHeight="1">
      <c r="A50" s="37"/>
      <c r="B50" s="43"/>
      <c r="C50" s="305" t="s">
        <v>156</v>
      </c>
      <c r="D50" s="305" t="s">
        <v>157</v>
      </c>
      <c r="E50" s="16" t="s">
        <v>150</v>
      </c>
      <c r="F50" s="306">
        <v>231</v>
      </c>
      <c r="G50" s="37"/>
      <c r="H50" s="43"/>
    </row>
    <row r="51" s="2" customFormat="1" ht="26.4" customHeight="1">
      <c r="A51" s="37"/>
      <c r="B51" s="43"/>
      <c r="C51" s="300" t="s">
        <v>951</v>
      </c>
      <c r="D51" s="300" t="s">
        <v>93</v>
      </c>
      <c r="E51" s="37"/>
      <c r="F51" s="37"/>
      <c r="G51" s="37"/>
      <c r="H51" s="43"/>
    </row>
    <row r="52" s="2" customFormat="1" ht="16.8" customHeight="1">
      <c r="A52" s="37"/>
      <c r="B52" s="43"/>
      <c r="C52" s="301" t="s">
        <v>101</v>
      </c>
      <c r="D52" s="302" t="s">
        <v>1</v>
      </c>
      <c r="E52" s="303" t="s">
        <v>1</v>
      </c>
      <c r="F52" s="304">
        <v>2</v>
      </c>
      <c r="G52" s="37"/>
      <c r="H52" s="43"/>
    </row>
    <row r="53" s="2" customFormat="1" ht="16.8" customHeight="1">
      <c r="A53" s="37"/>
      <c r="B53" s="43"/>
      <c r="C53" s="305" t="s">
        <v>101</v>
      </c>
      <c r="D53" s="305" t="s">
        <v>91</v>
      </c>
      <c r="E53" s="16" t="s">
        <v>1</v>
      </c>
      <c r="F53" s="306">
        <v>2</v>
      </c>
      <c r="G53" s="37"/>
      <c r="H53" s="43"/>
    </row>
    <row r="54" s="2" customFormat="1" ht="16.8" customHeight="1">
      <c r="A54" s="37"/>
      <c r="B54" s="43"/>
      <c r="C54" s="307" t="s">
        <v>950</v>
      </c>
      <c r="D54" s="37"/>
      <c r="E54" s="37"/>
      <c r="F54" s="37"/>
      <c r="G54" s="37"/>
      <c r="H54" s="43"/>
    </row>
    <row r="55" s="2" customFormat="1" ht="16.8" customHeight="1">
      <c r="A55" s="37"/>
      <c r="B55" s="43"/>
      <c r="C55" s="305" t="s">
        <v>148</v>
      </c>
      <c r="D55" s="305" t="s">
        <v>149</v>
      </c>
      <c r="E55" s="16" t="s">
        <v>150</v>
      </c>
      <c r="F55" s="306">
        <v>16</v>
      </c>
      <c r="G55" s="37"/>
      <c r="H55" s="43"/>
    </row>
    <row r="56" s="2" customFormat="1" ht="16.8" customHeight="1">
      <c r="A56" s="37"/>
      <c r="B56" s="43"/>
      <c r="C56" s="305" t="s">
        <v>156</v>
      </c>
      <c r="D56" s="305" t="s">
        <v>157</v>
      </c>
      <c r="E56" s="16" t="s">
        <v>150</v>
      </c>
      <c r="F56" s="306">
        <v>256</v>
      </c>
      <c r="G56" s="37"/>
      <c r="H56" s="43"/>
    </row>
    <row r="57" s="2" customFormat="1" ht="16.8" customHeight="1">
      <c r="A57" s="37"/>
      <c r="B57" s="43"/>
      <c r="C57" s="301" t="s">
        <v>174</v>
      </c>
      <c r="D57" s="302" t="s">
        <v>1</v>
      </c>
      <c r="E57" s="303" t="s">
        <v>1</v>
      </c>
      <c r="F57" s="304">
        <v>1</v>
      </c>
      <c r="G57" s="37"/>
      <c r="H57" s="43"/>
    </row>
    <row r="58" s="2" customFormat="1" ht="16.8" customHeight="1">
      <c r="A58" s="37"/>
      <c r="B58" s="43"/>
      <c r="C58" s="305" t="s">
        <v>174</v>
      </c>
      <c r="D58" s="305" t="s">
        <v>89</v>
      </c>
      <c r="E58" s="16" t="s">
        <v>1</v>
      </c>
      <c r="F58" s="306">
        <v>1</v>
      </c>
      <c r="G58" s="37"/>
      <c r="H58" s="43"/>
    </row>
    <row r="59" s="2" customFormat="1" ht="16.8" customHeight="1">
      <c r="A59" s="37"/>
      <c r="B59" s="43"/>
      <c r="C59" s="307" t="s">
        <v>950</v>
      </c>
      <c r="D59" s="37"/>
      <c r="E59" s="37"/>
      <c r="F59" s="37"/>
      <c r="G59" s="37"/>
      <c r="H59" s="43"/>
    </row>
    <row r="60" s="2" customFormat="1" ht="16.8" customHeight="1">
      <c r="A60" s="37"/>
      <c r="B60" s="43"/>
      <c r="C60" s="305" t="s">
        <v>148</v>
      </c>
      <c r="D60" s="305" t="s">
        <v>149</v>
      </c>
      <c r="E60" s="16" t="s">
        <v>150</v>
      </c>
      <c r="F60" s="306">
        <v>16</v>
      </c>
      <c r="G60" s="37"/>
      <c r="H60" s="43"/>
    </row>
    <row r="61" s="2" customFormat="1" ht="16.8" customHeight="1">
      <c r="A61" s="37"/>
      <c r="B61" s="43"/>
      <c r="C61" s="305" t="s">
        <v>156</v>
      </c>
      <c r="D61" s="305" t="s">
        <v>157</v>
      </c>
      <c r="E61" s="16" t="s">
        <v>150</v>
      </c>
      <c r="F61" s="306">
        <v>256</v>
      </c>
      <c r="G61" s="37"/>
      <c r="H61" s="43"/>
    </row>
    <row r="62" s="2" customFormat="1" ht="16.8" customHeight="1">
      <c r="A62" s="37"/>
      <c r="B62" s="43"/>
      <c r="C62" s="301" t="s">
        <v>175</v>
      </c>
      <c r="D62" s="302" t="s">
        <v>1</v>
      </c>
      <c r="E62" s="303" t="s">
        <v>1</v>
      </c>
      <c r="F62" s="304">
        <v>1</v>
      </c>
      <c r="G62" s="37"/>
      <c r="H62" s="43"/>
    </row>
    <row r="63" s="2" customFormat="1" ht="16.8" customHeight="1">
      <c r="A63" s="37"/>
      <c r="B63" s="43"/>
      <c r="C63" s="305" t="s">
        <v>175</v>
      </c>
      <c r="D63" s="305" t="s">
        <v>89</v>
      </c>
      <c r="E63" s="16" t="s">
        <v>1</v>
      </c>
      <c r="F63" s="306">
        <v>1</v>
      </c>
      <c r="G63" s="37"/>
      <c r="H63" s="43"/>
    </row>
    <row r="64" s="2" customFormat="1" ht="16.8" customHeight="1">
      <c r="A64" s="37"/>
      <c r="B64" s="43"/>
      <c r="C64" s="307" t="s">
        <v>950</v>
      </c>
      <c r="D64" s="37"/>
      <c r="E64" s="37"/>
      <c r="F64" s="37"/>
      <c r="G64" s="37"/>
      <c r="H64" s="43"/>
    </row>
    <row r="65" s="2" customFormat="1" ht="16.8" customHeight="1">
      <c r="A65" s="37"/>
      <c r="B65" s="43"/>
      <c r="C65" s="305" t="s">
        <v>148</v>
      </c>
      <c r="D65" s="305" t="s">
        <v>149</v>
      </c>
      <c r="E65" s="16" t="s">
        <v>150</v>
      </c>
      <c r="F65" s="306">
        <v>16</v>
      </c>
      <c r="G65" s="37"/>
      <c r="H65" s="43"/>
    </row>
    <row r="66" s="2" customFormat="1" ht="16.8" customHeight="1">
      <c r="A66" s="37"/>
      <c r="B66" s="43"/>
      <c r="C66" s="305" t="s">
        <v>156</v>
      </c>
      <c r="D66" s="305" t="s">
        <v>157</v>
      </c>
      <c r="E66" s="16" t="s">
        <v>150</v>
      </c>
      <c r="F66" s="306">
        <v>256</v>
      </c>
      <c r="G66" s="37"/>
      <c r="H66" s="43"/>
    </row>
    <row r="67" s="2" customFormat="1" ht="16.8" customHeight="1">
      <c r="A67" s="37"/>
      <c r="B67" s="43"/>
      <c r="C67" s="301" t="s">
        <v>176</v>
      </c>
      <c r="D67" s="302" t="s">
        <v>1</v>
      </c>
      <c r="E67" s="303" t="s">
        <v>1</v>
      </c>
      <c r="F67" s="304">
        <v>1</v>
      </c>
      <c r="G67" s="37"/>
      <c r="H67" s="43"/>
    </row>
    <row r="68" s="2" customFormat="1" ht="16.8" customHeight="1">
      <c r="A68" s="37"/>
      <c r="B68" s="43"/>
      <c r="C68" s="305" t="s">
        <v>176</v>
      </c>
      <c r="D68" s="305" t="s">
        <v>89</v>
      </c>
      <c r="E68" s="16" t="s">
        <v>1</v>
      </c>
      <c r="F68" s="306">
        <v>1</v>
      </c>
      <c r="G68" s="37"/>
      <c r="H68" s="43"/>
    </row>
    <row r="69" s="2" customFormat="1" ht="16.8" customHeight="1">
      <c r="A69" s="37"/>
      <c r="B69" s="43"/>
      <c r="C69" s="307" t="s">
        <v>950</v>
      </c>
      <c r="D69" s="37"/>
      <c r="E69" s="37"/>
      <c r="F69" s="37"/>
      <c r="G69" s="37"/>
      <c r="H69" s="43"/>
    </row>
    <row r="70" s="2" customFormat="1" ht="16.8" customHeight="1">
      <c r="A70" s="37"/>
      <c r="B70" s="43"/>
      <c r="C70" s="305" t="s">
        <v>148</v>
      </c>
      <c r="D70" s="305" t="s">
        <v>149</v>
      </c>
      <c r="E70" s="16" t="s">
        <v>150</v>
      </c>
      <c r="F70" s="306">
        <v>16</v>
      </c>
      <c r="G70" s="37"/>
      <c r="H70" s="43"/>
    </row>
    <row r="71" s="2" customFormat="1" ht="16.8" customHeight="1">
      <c r="A71" s="37"/>
      <c r="B71" s="43"/>
      <c r="C71" s="305" t="s">
        <v>156</v>
      </c>
      <c r="D71" s="305" t="s">
        <v>157</v>
      </c>
      <c r="E71" s="16" t="s">
        <v>150</v>
      </c>
      <c r="F71" s="306">
        <v>256</v>
      </c>
      <c r="G71" s="37"/>
      <c r="H71" s="43"/>
    </row>
    <row r="72" s="2" customFormat="1" ht="16.8" customHeight="1">
      <c r="A72" s="37"/>
      <c r="B72" s="43"/>
      <c r="C72" s="301" t="s">
        <v>177</v>
      </c>
      <c r="D72" s="302" t="s">
        <v>1</v>
      </c>
      <c r="E72" s="303" t="s">
        <v>1</v>
      </c>
      <c r="F72" s="304">
        <v>1</v>
      </c>
      <c r="G72" s="37"/>
      <c r="H72" s="43"/>
    </row>
    <row r="73" s="2" customFormat="1" ht="16.8" customHeight="1">
      <c r="A73" s="37"/>
      <c r="B73" s="43"/>
      <c r="C73" s="305" t="s">
        <v>177</v>
      </c>
      <c r="D73" s="305" t="s">
        <v>89</v>
      </c>
      <c r="E73" s="16" t="s">
        <v>1</v>
      </c>
      <c r="F73" s="306">
        <v>1</v>
      </c>
      <c r="G73" s="37"/>
      <c r="H73" s="43"/>
    </row>
    <row r="74" s="2" customFormat="1" ht="16.8" customHeight="1">
      <c r="A74" s="37"/>
      <c r="B74" s="43"/>
      <c r="C74" s="307" t="s">
        <v>950</v>
      </c>
      <c r="D74" s="37"/>
      <c r="E74" s="37"/>
      <c r="F74" s="37"/>
      <c r="G74" s="37"/>
      <c r="H74" s="43"/>
    </row>
    <row r="75" s="2" customFormat="1" ht="16.8" customHeight="1">
      <c r="A75" s="37"/>
      <c r="B75" s="43"/>
      <c r="C75" s="305" t="s">
        <v>148</v>
      </c>
      <c r="D75" s="305" t="s">
        <v>149</v>
      </c>
      <c r="E75" s="16" t="s">
        <v>150</v>
      </c>
      <c r="F75" s="306">
        <v>16</v>
      </c>
      <c r="G75" s="37"/>
      <c r="H75" s="43"/>
    </row>
    <row r="76" s="2" customFormat="1" ht="16.8" customHeight="1">
      <c r="A76" s="37"/>
      <c r="B76" s="43"/>
      <c r="C76" s="305" t="s">
        <v>156</v>
      </c>
      <c r="D76" s="305" t="s">
        <v>157</v>
      </c>
      <c r="E76" s="16" t="s">
        <v>150</v>
      </c>
      <c r="F76" s="306">
        <v>256</v>
      </c>
      <c r="G76" s="37"/>
      <c r="H76" s="43"/>
    </row>
    <row r="77" s="2" customFormat="1" ht="16.8" customHeight="1">
      <c r="A77" s="37"/>
      <c r="B77" s="43"/>
      <c r="C77" s="301" t="s">
        <v>178</v>
      </c>
      <c r="D77" s="302" t="s">
        <v>1</v>
      </c>
      <c r="E77" s="303" t="s">
        <v>1</v>
      </c>
      <c r="F77" s="304">
        <v>1</v>
      </c>
      <c r="G77" s="37"/>
      <c r="H77" s="43"/>
    </row>
    <row r="78" s="2" customFormat="1" ht="16.8" customHeight="1">
      <c r="A78" s="37"/>
      <c r="B78" s="43"/>
      <c r="C78" s="305" t="s">
        <v>178</v>
      </c>
      <c r="D78" s="305" t="s">
        <v>89</v>
      </c>
      <c r="E78" s="16" t="s">
        <v>1</v>
      </c>
      <c r="F78" s="306">
        <v>1</v>
      </c>
      <c r="G78" s="37"/>
      <c r="H78" s="43"/>
    </row>
    <row r="79" s="2" customFormat="1" ht="16.8" customHeight="1">
      <c r="A79" s="37"/>
      <c r="B79" s="43"/>
      <c r="C79" s="307" t="s">
        <v>950</v>
      </c>
      <c r="D79" s="37"/>
      <c r="E79" s="37"/>
      <c r="F79" s="37"/>
      <c r="G79" s="37"/>
      <c r="H79" s="43"/>
    </row>
    <row r="80" s="2" customFormat="1" ht="16.8" customHeight="1">
      <c r="A80" s="37"/>
      <c r="B80" s="43"/>
      <c r="C80" s="305" t="s">
        <v>148</v>
      </c>
      <c r="D80" s="305" t="s">
        <v>149</v>
      </c>
      <c r="E80" s="16" t="s">
        <v>150</v>
      </c>
      <c r="F80" s="306">
        <v>16</v>
      </c>
      <c r="G80" s="37"/>
      <c r="H80" s="43"/>
    </row>
    <row r="81" s="2" customFormat="1" ht="16.8" customHeight="1">
      <c r="A81" s="37"/>
      <c r="B81" s="43"/>
      <c r="C81" s="305" t="s">
        <v>156</v>
      </c>
      <c r="D81" s="305" t="s">
        <v>157</v>
      </c>
      <c r="E81" s="16" t="s">
        <v>150</v>
      </c>
      <c r="F81" s="306">
        <v>256</v>
      </c>
      <c r="G81" s="37"/>
      <c r="H81" s="43"/>
    </row>
    <row r="82" s="2" customFormat="1" ht="16.8" customHeight="1">
      <c r="A82" s="37"/>
      <c r="B82" s="43"/>
      <c r="C82" s="301" t="s">
        <v>102</v>
      </c>
      <c r="D82" s="302" t="s">
        <v>1</v>
      </c>
      <c r="E82" s="303" t="s">
        <v>1</v>
      </c>
      <c r="F82" s="304">
        <v>1</v>
      </c>
      <c r="G82" s="37"/>
      <c r="H82" s="43"/>
    </row>
    <row r="83" s="2" customFormat="1" ht="16.8" customHeight="1">
      <c r="A83" s="37"/>
      <c r="B83" s="43"/>
      <c r="C83" s="305" t="s">
        <v>102</v>
      </c>
      <c r="D83" s="305" t="s">
        <v>89</v>
      </c>
      <c r="E83" s="16" t="s">
        <v>1</v>
      </c>
      <c r="F83" s="306">
        <v>1</v>
      </c>
      <c r="G83" s="37"/>
      <c r="H83" s="43"/>
    </row>
    <row r="84" s="2" customFormat="1" ht="16.8" customHeight="1">
      <c r="A84" s="37"/>
      <c r="B84" s="43"/>
      <c r="C84" s="307" t="s">
        <v>950</v>
      </c>
      <c r="D84" s="37"/>
      <c r="E84" s="37"/>
      <c r="F84" s="37"/>
      <c r="G84" s="37"/>
      <c r="H84" s="43"/>
    </row>
    <row r="85" s="2" customFormat="1" ht="16.8" customHeight="1">
      <c r="A85" s="37"/>
      <c r="B85" s="43"/>
      <c r="C85" s="305" t="s">
        <v>148</v>
      </c>
      <c r="D85" s="305" t="s">
        <v>149</v>
      </c>
      <c r="E85" s="16" t="s">
        <v>150</v>
      </c>
      <c r="F85" s="306">
        <v>16</v>
      </c>
      <c r="G85" s="37"/>
      <c r="H85" s="43"/>
    </row>
    <row r="86" s="2" customFormat="1" ht="16.8" customHeight="1">
      <c r="A86" s="37"/>
      <c r="B86" s="43"/>
      <c r="C86" s="305" t="s">
        <v>156</v>
      </c>
      <c r="D86" s="305" t="s">
        <v>157</v>
      </c>
      <c r="E86" s="16" t="s">
        <v>150</v>
      </c>
      <c r="F86" s="306">
        <v>256</v>
      </c>
      <c r="G86" s="37"/>
      <c r="H86" s="43"/>
    </row>
    <row r="87" s="2" customFormat="1" ht="16.8" customHeight="1">
      <c r="A87" s="37"/>
      <c r="B87" s="43"/>
      <c r="C87" s="301" t="s">
        <v>180</v>
      </c>
      <c r="D87" s="302" t="s">
        <v>1</v>
      </c>
      <c r="E87" s="303" t="s">
        <v>1</v>
      </c>
      <c r="F87" s="304">
        <v>1</v>
      </c>
      <c r="G87" s="37"/>
      <c r="H87" s="43"/>
    </row>
    <row r="88" s="2" customFormat="1" ht="16.8" customHeight="1">
      <c r="A88" s="37"/>
      <c r="B88" s="43"/>
      <c r="C88" s="305" t="s">
        <v>180</v>
      </c>
      <c r="D88" s="305" t="s">
        <v>89</v>
      </c>
      <c r="E88" s="16" t="s">
        <v>1</v>
      </c>
      <c r="F88" s="306">
        <v>1</v>
      </c>
      <c r="G88" s="37"/>
      <c r="H88" s="43"/>
    </row>
    <row r="89" s="2" customFormat="1" ht="16.8" customHeight="1">
      <c r="A89" s="37"/>
      <c r="B89" s="43"/>
      <c r="C89" s="307" t="s">
        <v>950</v>
      </c>
      <c r="D89" s="37"/>
      <c r="E89" s="37"/>
      <c r="F89" s="37"/>
      <c r="G89" s="37"/>
      <c r="H89" s="43"/>
    </row>
    <row r="90" s="2" customFormat="1" ht="16.8" customHeight="1">
      <c r="A90" s="37"/>
      <c r="B90" s="43"/>
      <c r="C90" s="305" t="s">
        <v>148</v>
      </c>
      <c r="D90" s="305" t="s">
        <v>149</v>
      </c>
      <c r="E90" s="16" t="s">
        <v>150</v>
      </c>
      <c r="F90" s="306">
        <v>16</v>
      </c>
      <c r="G90" s="37"/>
      <c r="H90" s="43"/>
    </row>
    <row r="91" s="2" customFormat="1" ht="16.8" customHeight="1">
      <c r="A91" s="37"/>
      <c r="B91" s="43"/>
      <c r="C91" s="305" t="s">
        <v>156</v>
      </c>
      <c r="D91" s="305" t="s">
        <v>157</v>
      </c>
      <c r="E91" s="16" t="s">
        <v>150</v>
      </c>
      <c r="F91" s="306">
        <v>256</v>
      </c>
      <c r="G91" s="37"/>
      <c r="H91" s="43"/>
    </row>
    <row r="92" s="2" customFormat="1" ht="16.8" customHeight="1">
      <c r="A92" s="37"/>
      <c r="B92" s="43"/>
      <c r="C92" s="301" t="s">
        <v>107</v>
      </c>
      <c r="D92" s="302" t="s">
        <v>1</v>
      </c>
      <c r="E92" s="303" t="s">
        <v>1</v>
      </c>
      <c r="F92" s="304">
        <v>2</v>
      </c>
      <c r="G92" s="37"/>
      <c r="H92" s="43"/>
    </row>
    <row r="93" s="2" customFormat="1" ht="16.8" customHeight="1">
      <c r="A93" s="37"/>
      <c r="B93" s="43"/>
      <c r="C93" s="305" t="s">
        <v>107</v>
      </c>
      <c r="D93" s="305" t="s">
        <v>91</v>
      </c>
      <c r="E93" s="16" t="s">
        <v>1</v>
      </c>
      <c r="F93" s="306">
        <v>2</v>
      </c>
      <c r="G93" s="37"/>
      <c r="H93" s="43"/>
    </row>
    <row r="94" s="2" customFormat="1" ht="16.8" customHeight="1">
      <c r="A94" s="37"/>
      <c r="B94" s="43"/>
      <c r="C94" s="307" t="s">
        <v>950</v>
      </c>
      <c r="D94" s="37"/>
      <c r="E94" s="37"/>
      <c r="F94" s="37"/>
      <c r="G94" s="37"/>
      <c r="H94" s="43"/>
    </row>
    <row r="95" s="2" customFormat="1" ht="16.8" customHeight="1">
      <c r="A95" s="37"/>
      <c r="B95" s="43"/>
      <c r="C95" s="305" t="s">
        <v>167</v>
      </c>
      <c r="D95" s="305" t="s">
        <v>168</v>
      </c>
      <c r="E95" s="16" t="s">
        <v>150</v>
      </c>
      <c r="F95" s="306">
        <v>2</v>
      </c>
      <c r="G95" s="37"/>
      <c r="H95" s="43"/>
    </row>
    <row r="96" s="2" customFormat="1" ht="16.8" customHeight="1">
      <c r="A96" s="37"/>
      <c r="B96" s="43"/>
      <c r="C96" s="305" t="s">
        <v>170</v>
      </c>
      <c r="D96" s="305" t="s">
        <v>171</v>
      </c>
      <c r="E96" s="16" t="s">
        <v>150</v>
      </c>
      <c r="F96" s="306">
        <v>20</v>
      </c>
      <c r="G96" s="37"/>
      <c r="H96" s="43"/>
    </row>
    <row r="97" s="2" customFormat="1" ht="16.8" customHeight="1">
      <c r="A97" s="37"/>
      <c r="B97" s="43"/>
      <c r="C97" s="301" t="s">
        <v>181</v>
      </c>
      <c r="D97" s="302" t="s">
        <v>1</v>
      </c>
      <c r="E97" s="303" t="s">
        <v>1</v>
      </c>
      <c r="F97" s="304">
        <v>7</v>
      </c>
      <c r="G97" s="37"/>
      <c r="H97" s="43"/>
    </row>
    <row r="98" s="2" customFormat="1" ht="16.8" customHeight="1">
      <c r="A98" s="37"/>
      <c r="B98" s="43"/>
      <c r="C98" s="305" t="s">
        <v>181</v>
      </c>
      <c r="D98" s="305" t="s">
        <v>182</v>
      </c>
      <c r="E98" s="16" t="s">
        <v>1</v>
      </c>
      <c r="F98" s="306">
        <v>7</v>
      </c>
      <c r="G98" s="37"/>
      <c r="H98" s="43"/>
    </row>
    <row r="99" s="2" customFormat="1" ht="16.8" customHeight="1">
      <c r="A99" s="37"/>
      <c r="B99" s="43"/>
      <c r="C99" s="307" t="s">
        <v>950</v>
      </c>
      <c r="D99" s="37"/>
      <c r="E99" s="37"/>
      <c r="F99" s="37"/>
      <c r="G99" s="37"/>
      <c r="H99" s="43"/>
    </row>
    <row r="100" s="2" customFormat="1" ht="16.8" customHeight="1">
      <c r="A100" s="37"/>
      <c r="B100" s="43"/>
      <c r="C100" s="305" t="s">
        <v>148</v>
      </c>
      <c r="D100" s="305" t="s">
        <v>149</v>
      </c>
      <c r="E100" s="16" t="s">
        <v>150</v>
      </c>
      <c r="F100" s="306">
        <v>16</v>
      </c>
      <c r="G100" s="37"/>
      <c r="H100" s="43"/>
    </row>
    <row r="101" s="2" customFormat="1" ht="16.8" customHeight="1">
      <c r="A101" s="37"/>
      <c r="B101" s="43"/>
      <c r="C101" s="305" t="s">
        <v>156</v>
      </c>
      <c r="D101" s="305" t="s">
        <v>157</v>
      </c>
      <c r="E101" s="16" t="s">
        <v>150</v>
      </c>
      <c r="F101" s="306">
        <v>256</v>
      </c>
      <c r="G101" s="37"/>
      <c r="H101" s="43"/>
    </row>
    <row r="102" s="2" customFormat="1" ht="26.4" customHeight="1">
      <c r="A102" s="37"/>
      <c r="B102" s="43"/>
      <c r="C102" s="300" t="s">
        <v>952</v>
      </c>
      <c r="D102" s="300" t="s">
        <v>96</v>
      </c>
      <c r="E102" s="37"/>
      <c r="F102" s="37"/>
      <c r="G102" s="37"/>
      <c r="H102" s="43"/>
    </row>
    <row r="103" s="2" customFormat="1" ht="16.8" customHeight="1">
      <c r="A103" s="37"/>
      <c r="B103" s="43"/>
      <c r="C103" s="301" t="s">
        <v>191</v>
      </c>
      <c r="D103" s="302" t="s">
        <v>1</v>
      </c>
      <c r="E103" s="303" t="s">
        <v>1</v>
      </c>
      <c r="F103" s="304">
        <v>16.535</v>
      </c>
      <c r="G103" s="37"/>
      <c r="H103" s="43"/>
    </row>
    <row r="104" s="2" customFormat="1" ht="16.8" customHeight="1">
      <c r="A104" s="37"/>
      <c r="B104" s="43"/>
      <c r="C104" s="305" t="s">
        <v>191</v>
      </c>
      <c r="D104" s="305" t="s">
        <v>347</v>
      </c>
      <c r="E104" s="16" t="s">
        <v>1</v>
      </c>
      <c r="F104" s="306">
        <v>16.535</v>
      </c>
      <c r="G104" s="37"/>
      <c r="H104" s="43"/>
    </row>
    <row r="105" s="2" customFormat="1" ht="16.8" customHeight="1">
      <c r="A105" s="37"/>
      <c r="B105" s="43"/>
      <c r="C105" s="307" t="s">
        <v>950</v>
      </c>
      <c r="D105" s="37"/>
      <c r="E105" s="37"/>
      <c r="F105" s="37"/>
      <c r="G105" s="37"/>
      <c r="H105" s="43"/>
    </row>
    <row r="106" s="2" customFormat="1">
      <c r="A106" s="37"/>
      <c r="B106" s="43"/>
      <c r="C106" s="305" t="s">
        <v>344</v>
      </c>
      <c r="D106" s="305" t="s">
        <v>345</v>
      </c>
      <c r="E106" s="16" t="s">
        <v>269</v>
      </c>
      <c r="F106" s="306">
        <v>16.535</v>
      </c>
      <c r="G106" s="37"/>
      <c r="H106" s="43"/>
    </row>
    <row r="107" s="2" customFormat="1" ht="16.8" customHeight="1">
      <c r="A107" s="37"/>
      <c r="B107" s="43"/>
      <c r="C107" s="305" t="s">
        <v>336</v>
      </c>
      <c r="D107" s="305" t="s">
        <v>337</v>
      </c>
      <c r="E107" s="16" t="s">
        <v>269</v>
      </c>
      <c r="F107" s="306">
        <v>16.535</v>
      </c>
      <c r="G107" s="37"/>
      <c r="H107" s="43"/>
    </row>
    <row r="108" s="2" customFormat="1" ht="16.8" customHeight="1">
      <c r="A108" s="37"/>
      <c r="B108" s="43"/>
      <c r="C108" s="301" t="s">
        <v>193</v>
      </c>
      <c r="D108" s="302" t="s">
        <v>1</v>
      </c>
      <c r="E108" s="303" t="s">
        <v>1</v>
      </c>
      <c r="F108" s="304">
        <v>0.76800000000000002</v>
      </c>
      <c r="G108" s="37"/>
      <c r="H108" s="43"/>
    </row>
    <row r="109" s="2" customFormat="1" ht="16.8" customHeight="1">
      <c r="A109" s="37"/>
      <c r="B109" s="43"/>
      <c r="C109" s="305" t="s">
        <v>193</v>
      </c>
      <c r="D109" s="305" t="s">
        <v>468</v>
      </c>
      <c r="E109" s="16" t="s">
        <v>1</v>
      </c>
      <c r="F109" s="306">
        <v>0.76800000000000002</v>
      </c>
      <c r="G109" s="37"/>
      <c r="H109" s="43"/>
    </row>
    <row r="110" s="2" customFormat="1" ht="16.8" customHeight="1">
      <c r="A110" s="37"/>
      <c r="B110" s="43"/>
      <c r="C110" s="307" t="s">
        <v>950</v>
      </c>
      <c r="D110" s="37"/>
      <c r="E110" s="37"/>
      <c r="F110" s="37"/>
      <c r="G110" s="37"/>
      <c r="H110" s="43"/>
    </row>
    <row r="111" s="2" customFormat="1" ht="16.8" customHeight="1">
      <c r="A111" s="37"/>
      <c r="B111" s="43"/>
      <c r="C111" s="305" t="s">
        <v>465</v>
      </c>
      <c r="D111" s="305" t="s">
        <v>466</v>
      </c>
      <c r="E111" s="16" t="s">
        <v>302</v>
      </c>
      <c r="F111" s="306">
        <v>0.76800000000000002</v>
      </c>
      <c r="G111" s="37"/>
      <c r="H111" s="43"/>
    </row>
    <row r="112" s="2" customFormat="1" ht="16.8" customHeight="1">
      <c r="A112" s="37"/>
      <c r="B112" s="43"/>
      <c r="C112" s="305" t="s">
        <v>644</v>
      </c>
      <c r="D112" s="305" t="s">
        <v>645</v>
      </c>
      <c r="E112" s="16" t="s">
        <v>302</v>
      </c>
      <c r="F112" s="306">
        <v>6.5780000000000003</v>
      </c>
      <c r="G112" s="37"/>
      <c r="H112" s="43"/>
    </row>
    <row r="113" s="2" customFormat="1" ht="16.8" customHeight="1">
      <c r="A113" s="37"/>
      <c r="B113" s="43"/>
      <c r="C113" s="301" t="s">
        <v>195</v>
      </c>
      <c r="D113" s="302" t="s">
        <v>1</v>
      </c>
      <c r="E113" s="303" t="s">
        <v>1</v>
      </c>
      <c r="F113" s="304">
        <v>38</v>
      </c>
      <c r="G113" s="37"/>
      <c r="H113" s="43"/>
    </row>
    <row r="114" s="2" customFormat="1" ht="16.8" customHeight="1">
      <c r="A114" s="37"/>
      <c r="B114" s="43"/>
      <c r="C114" s="305" t="s">
        <v>195</v>
      </c>
      <c r="D114" s="305" t="s">
        <v>196</v>
      </c>
      <c r="E114" s="16" t="s">
        <v>1</v>
      </c>
      <c r="F114" s="306">
        <v>38</v>
      </c>
      <c r="G114" s="37"/>
      <c r="H114" s="43"/>
    </row>
    <row r="115" s="2" customFormat="1" ht="16.8" customHeight="1">
      <c r="A115" s="37"/>
      <c r="B115" s="43"/>
      <c r="C115" s="307" t="s">
        <v>950</v>
      </c>
      <c r="D115" s="37"/>
      <c r="E115" s="37"/>
      <c r="F115" s="37"/>
      <c r="G115" s="37"/>
      <c r="H115" s="43"/>
    </row>
    <row r="116" s="2" customFormat="1" ht="16.8" customHeight="1">
      <c r="A116" s="37"/>
      <c r="B116" s="43"/>
      <c r="C116" s="305" t="s">
        <v>530</v>
      </c>
      <c r="D116" s="305" t="s">
        <v>531</v>
      </c>
      <c r="E116" s="16" t="s">
        <v>297</v>
      </c>
      <c r="F116" s="306">
        <v>38</v>
      </c>
      <c r="G116" s="37"/>
      <c r="H116" s="43"/>
    </row>
    <row r="117" s="2" customFormat="1" ht="16.8" customHeight="1">
      <c r="A117" s="37"/>
      <c r="B117" s="43"/>
      <c r="C117" s="305" t="s">
        <v>534</v>
      </c>
      <c r="D117" s="305" t="s">
        <v>535</v>
      </c>
      <c r="E117" s="16" t="s">
        <v>297</v>
      </c>
      <c r="F117" s="306">
        <v>38</v>
      </c>
      <c r="G117" s="37"/>
      <c r="H117" s="43"/>
    </row>
    <row r="118" s="2" customFormat="1" ht="16.8" customHeight="1">
      <c r="A118" s="37"/>
      <c r="B118" s="43"/>
      <c r="C118" s="301" t="s">
        <v>197</v>
      </c>
      <c r="D118" s="302" t="s">
        <v>1</v>
      </c>
      <c r="E118" s="303" t="s">
        <v>1</v>
      </c>
      <c r="F118" s="304">
        <v>12</v>
      </c>
      <c r="G118" s="37"/>
      <c r="H118" s="43"/>
    </row>
    <row r="119" s="2" customFormat="1" ht="16.8" customHeight="1">
      <c r="A119" s="37"/>
      <c r="B119" s="43"/>
      <c r="C119" s="305" t="s">
        <v>197</v>
      </c>
      <c r="D119" s="305" t="s">
        <v>523</v>
      </c>
      <c r="E119" s="16" t="s">
        <v>1</v>
      </c>
      <c r="F119" s="306">
        <v>12</v>
      </c>
      <c r="G119" s="37"/>
      <c r="H119" s="43"/>
    </row>
    <row r="120" s="2" customFormat="1" ht="16.8" customHeight="1">
      <c r="A120" s="37"/>
      <c r="B120" s="43"/>
      <c r="C120" s="307" t="s">
        <v>950</v>
      </c>
      <c r="D120" s="37"/>
      <c r="E120" s="37"/>
      <c r="F120" s="37"/>
      <c r="G120" s="37"/>
      <c r="H120" s="43"/>
    </row>
    <row r="121" s="2" customFormat="1" ht="16.8" customHeight="1">
      <c r="A121" s="37"/>
      <c r="B121" s="43"/>
      <c r="C121" s="305" t="s">
        <v>520</v>
      </c>
      <c r="D121" s="305" t="s">
        <v>521</v>
      </c>
      <c r="E121" s="16" t="s">
        <v>297</v>
      </c>
      <c r="F121" s="306">
        <v>12</v>
      </c>
      <c r="G121" s="37"/>
      <c r="H121" s="43"/>
    </row>
    <row r="122" s="2" customFormat="1" ht="16.8" customHeight="1">
      <c r="A122" s="37"/>
      <c r="B122" s="43"/>
      <c r="C122" s="305" t="s">
        <v>525</v>
      </c>
      <c r="D122" s="305" t="s">
        <v>526</v>
      </c>
      <c r="E122" s="16" t="s">
        <v>297</v>
      </c>
      <c r="F122" s="306">
        <v>14.4</v>
      </c>
      <c r="G122" s="37"/>
      <c r="H122" s="43"/>
    </row>
    <row r="123" s="2" customFormat="1" ht="16.8" customHeight="1">
      <c r="A123" s="37"/>
      <c r="B123" s="43"/>
      <c r="C123" s="301" t="s">
        <v>199</v>
      </c>
      <c r="D123" s="302" t="s">
        <v>1</v>
      </c>
      <c r="E123" s="303" t="s">
        <v>1</v>
      </c>
      <c r="F123" s="304">
        <v>1</v>
      </c>
      <c r="G123" s="37"/>
      <c r="H123" s="43"/>
    </row>
    <row r="124" s="2" customFormat="1" ht="16.8" customHeight="1">
      <c r="A124" s="37"/>
      <c r="B124" s="43"/>
      <c r="C124" s="305" t="s">
        <v>199</v>
      </c>
      <c r="D124" s="305" t="s">
        <v>89</v>
      </c>
      <c r="E124" s="16" t="s">
        <v>1</v>
      </c>
      <c r="F124" s="306">
        <v>1</v>
      </c>
      <c r="G124" s="37"/>
      <c r="H124" s="43"/>
    </row>
    <row r="125" s="2" customFormat="1" ht="16.8" customHeight="1">
      <c r="A125" s="37"/>
      <c r="B125" s="43"/>
      <c r="C125" s="307" t="s">
        <v>950</v>
      </c>
      <c r="D125" s="37"/>
      <c r="E125" s="37"/>
      <c r="F125" s="37"/>
      <c r="G125" s="37"/>
      <c r="H125" s="43"/>
    </row>
    <row r="126" s="2" customFormat="1" ht="16.8" customHeight="1">
      <c r="A126" s="37"/>
      <c r="B126" s="43"/>
      <c r="C126" s="305" t="s">
        <v>577</v>
      </c>
      <c r="D126" s="305" t="s">
        <v>578</v>
      </c>
      <c r="E126" s="16" t="s">
        <v>150</v>
      </c>
      <c r="F126" s="306">
        <v>1</v>
      </c>
      <c r="G126" s="37"/>
      <c r="H126" s="43"/>
    </row>
    <row r="127" s="2" customFormat="1" ht="16.8" customHeight="1">
      <c r="A127" s="37"/>
      <c r="B127" s="43"/>
      <c r="C127" s="305" t="s">
        <v>565</v>
      </c>
      <c r="D127" s="305" t="s">
        <v>566</v>
      </c>
      <c r="E127" s="16" t="s">
        <v>150</v>
      </c>
      <c r="F127" s="306">
        <v>1</v>
      </c>
      <c r="G127" s="37"/>
      <c r="H127" s="43"/>
    </row>
    <row r="128" s="2" customFormat="1" ht="16.8" customHeight="1">
      <c r="A128" s="37"/>
      <c r="B128" s="43"/>
      <c r="C128" s="305" t="s">
        <v>581</v>
      </c>
      <c r="D128" s="305" t="s">
        <v>582</v>
      </c>
      <c r="E128" s="16" t="s">
        <v>150</v>
      </c>
      <c r="F128" s="306">
        <v>1</v>
      </c>
      <c r="G128" s="37"/>
      <c r="H128" s="43"/>
    </row>
    <row r="129" s="2" customFormat="1" ht="16.8" customHeight="1">
      <c r="A129" s="37"/>
      <c r="B129" s="43"/>
      <c r="C129" s="305" t="s">
        <v>465</v>
      </c>
      <c r="D129" s="305" t="s">
        <v>466</v>
      </c>
      <c r="E129" s="16" t="s">
        <v>302</v>
      </c>
      <c r="F129" s="306">
        <v>0.76800000000000002</v>
      </c>
      <c r="G129" s="37"/>
      <c r="H129" s="43"/>
    </row>
    <row r="130" s="2" customFormat="1" ht="16.8" customHeight="1">
      <c r="A130" s="37"/>
      <c r="B130" s="43"/>
      <c r="C130" s="301" t="s">
        <v>285</v>
      </c>
      <c r="D130" s="302" t="s">
        <v>1</v>
      </c>
      <c r="E130" s="303" t="s">
        <v>1</v>
      </c>
      <c r="F130" s="304">
        <v>3.0600000000000001</v>
      </c>
      <c r="G130" s="37"/>
      <c r="H130" s="43"/>
    </row>
    <row r="131" s="2" customFormat="1" ht="16.8" customHeight="1">
      <c r="A131" s="37"/>
      <c r="B131" s="43"/>
      <c r="C131" s="305" t="s">
        <v>285</v>
      </c>
      <c r="D131" s="305" t="s">
        <v>286</v>
      </c>
      <c r="E131" s="16" t="s">
        <v>1</v>
      </c>
      <c r="F131" s="306">
        <v>3.0600000000000001</v>
      </c>
      <c r="G131" s="37"/>
      <c r="H131" s="43"/>
    </row>
    <row r="132" s="2" customFormat="1" ht="16.8" customHeight="1">
      <c r="A132" s="37"/>
      <c r="B132" s="43"/>
      <c r="C132" s="301" t="s">
        <v>294</v>
      </c>
      <c r="D132" s="302" t="s">
        <v>1</v>
      </c>
      <c r="E132" s="303" t="s">
        <v>1</v>
      </c>
      <c r="F132" s="304">
        <v>68.094999999999999</v>
      </c>
      <c r="G132" s="37"/>
      <c r="H132" s="43"/>
    </row>
    <row r="133" s="2" customFormat="1" ht="16.8" customHeight="1">
      <c r="A133" s="37"/>
      <c r="B133" s="43"/>
      <c r="C133" s="305" t="s">
        <v>256</v>
      </c>
      <c r="D133" s="305" t="s">
        <v>281</v>
      </c>
      <c r="E133" s="16" t="s">
        <v>1</v>
      </c>
      <c r="F133" s="306">
        <v>10</v>
      </c>
      <c r="G133" s="37"/>
      <c r="H133" s="43"/>
    </row>
    <row r="134" s="2" customFormat="1" ht="16.8" customHeight="1">
      <c r="A134" s="37"/>
      <c r="B134" s="43"/>
      <c r="C134" s="305" t="s">
        <v>254</v>
      </c>
      <c r="D134" s="305" t="s">
        <v>291</v>
      </c>
      <c r="E134" s="16" t="s">
        <v>1</v>
      </c>
      <c r="F134" s="306">
        <v>6.5350000000000001</v>
      </c>
      <c r="G134" s="37"/>
      <c r="H134" s="43"/>
    </row>
    <row r="135" s="2" customFormat="1" ht="16.8" customHeight="1">
      <c r="A135" s="37"/>
      <c r="B135" s="43"/>
      <c r="C135" s="305" t="s">
        <v>292</v>
      </c>
      <c r="D135" s="305" t="s">
        <v>293</v>
      </c>
      <c r="E135" s="16" t="s">
        <v>1</v>
      </c>
      <c r="F135" s="306">
        <v>51.560000000000002</v>
      </c>
      <c r="G135" s="37"/>
      <c r="H135" s="43"/>
    </row>
    <row r="136" s="2" customFormat="1" ht="16.8" customHeight="1">
      <c r="A136" s="37"/>
      <c r="B136" s="43"/>
      <c r="C136" s="305" t="s">
        <v>294</v>
      </c>
      <c r="D136" s="305" t="s">
        <v>155</v>
      </c>
      <c r="E136" s="16" t="s">
        <v>1</v>
      </c>
      <c r="F136" s="306">
        <v>68.094999999999999</v>
      </c>
      <c r="G136" s="37"/>
      <c r="H136" s="43"/>
    </row>
    <row r="137" s="2" customFormat="1" ht="16.8" customHeight="1">
      <c r="A137" s="37"/>
      <c r="B137" s="43"/>
      <c r="C137" s="301" t="s">
        <v>200</v>
      </c>
      <c r="D137" s="302" t="s">
        <v>1</v>
      </c>
      <c r="E137" s="303" t="s">
        <v>1</v>
      </c>
      <c r="F137" s="304">
        <v>60.030000000000001</v>
      </c>
      <c r="G137" s="37"/>
      <c r="H137" s="43"/>
    </row>
    <row r="138" s="2" customFormat="1" ht="16.8" customHeight="1">
      <c r="A138" s="37"/>
      <c r="B138" s="43"/>
      <c r="C138" s="305" t="s">
        <v>202</v>
      </c>
      <c r="D138" s="305" t="s">
        <v>203</v>
      </c>
      <c r="E138" s="16" t="s">
        <v>1</v>
      </c>
      <c r="F138" s="306">
        <v>49.810000000000002</v>
      </c>
      <c r="G138" s="37"/>
      <c r="H138" s="43"/>
    </row>
    <row r="139" s="2" customFormat="1" ht="16.8" customHeight="1">
      <c r="A139" s="37"/>
      <c r="B139" s="43"/>
      <c r="C139" s="305" t="s">
        <v>205</v>
      </c>
      <c r="D139" s="305" t="s">
        <v>206</v>
      </c>
      <c r="E139" s="16" t="s">
        <v>1</v>
      </c>
      <c r="F139" s="306">
        <v>10.220000000000001</v>
      </c>
      <c r="G139" s="37"/>
      <c r="H139" s="43"/>
    </row>
    <row r="140" s="2" customFormat="1" ht="16.8" customHeight="1">
      <c r="A140" s="37"/>
      <c r="B140" s="43"/>
      <c r="C140" s="305" t="s">
        <v>200</v>
      </c>
      <c r="D140" s="305" t="s">
        <v>155</v>
      </c>
      <c r="E140" s="16" t="s">
        <v>1</v>
      </c>
      <c r="F140" s="306">
        <v>60.030000000000001</v>
      </c>
      <c r="G140" s="37"/>
      <c r="H140" s="43"/>
    </row>
    <row r="141" s="2" customFormat="1" ht="16.8" customHeight="1">
      <c r="A141" s="37"/>
      <c r="B141" s="43"/>
      <c r="C141" s="307" t="s">
        <v>950</v>
      </c>
      <c r="D141" s="37"/>
      <c r="E141" s="37"/>
      <c r="F141" s="37"/>
      <c r="G141" s="37"/>
      <c r="H141" s="43"/>
    </row>
    <row r="142" s="2" customFormat="1" ht="16.8" customHeight="1">
      <c r="A142" s="37"/>
      <c r="B142" s="43"/>
      <c r="C142" s="305" t="s">
        <v>349</v>
      </c>
      <c r="D142" s="305" t="s">
        <v>350</v>
      </c>
      <c r="E142" s="16" t="s">
        <v>269</v>
      </c>
      <c r="F142" s="306">
        <v>60.030000000000001</v>
      </c>
      <c r="G142" s="37"/>
      <c r="H142" s="43"/>
    </row>
    <row r="143" s="2" customFormat="1" ht="16.8" customHeight="1">
      <c r="A143" s="37"/>
      <c r="B143" s="43"/>
      <c r="C143" s="305" t="s">
        <v>267</v>
      </c>
      <c r="D143" s="305" t="s">
        <v>268</v>
      </c>
      <c r="E143" s="16" t="s">
        <v>269</v>
      </c>
      <c r="F143" s="306">
        <v>60.030000000000001</v>
      </c>
      <c r="G143" s="37"/>
      <c r="H143" s="43"/>
    </row>
    <row r="144" s="2" customFormat="1" ht="16.8" customHeight="1">
      <c r="A144" s="37"/>
      <c r="B144" s="43"/>
      <c r="C144" s="305" t="s">
        <v>274</v>
      </c>
      <c r="D144" s="305" t="s">
        <v>275</v>
      </c>
      <c r="E144" s="16" t="s">
        <v>269</v>
      </c>
      <c r="F144" s="306">
        <v>92.650000000000006</v>
      </c>
      <c r="G144" s="37"/>
      <c r="H144" s="43"/>
    </row>
    <row r="145" s="2" customFormat="1" ht="16.8" customHeight="1">
      <c r="A145" s="37"/>
      <c r="B145" s="43"/>
      <c r="C145" s="305" t="s">
        <v>309</v>
      </c>
      <c r="D145" s="305" t="s">
        <v>310</v>
      </c>
      <c r="E145" s="16" t="s">
        <v>269</v>
      </c>
      <c r="F145" s="306">
        <v>102.65000000000001</v>
      </c>
      <c r="G145" s="37"/>
      <c r="H145" s="43"/>
    </row>
    <row r="146" s="2" customFormat="1" ht="16.8" customHeight="1">
      <c r="A146" s="37"/>
      <c r="B146" s="43"/>
      <c r="C146" s="305" t="s">
        <v>315</v>
      </c>
      <c r="D146" s="305" t="s">
        <v>316</v>
      </c>
      <c r="E146" s="16" t="s">
        <v>269</v>
      </c>
      <c r="F146" s="306">
        <v>25.760000000000002</v>
      </c>
      <c r="G146" s="37"/>
      <c r="H146" s="43"/>
    </row>
    <row r="147" s="2" customFormat="1" ht="16.8" customHeight="1">
      <c r="A147" s="37"/>
      <c r="B147" s="43"/>
      <c r="C147" s="301" t="s">
        <v>202</v>
      </c>
      <c r="D147" s="302" t="s">
        <v>1</v>
      </c>
      <c r="E147" s="303" t="s">
        <v>1</v>
      </c>
      <c r="F147" s="304">
        <v>49.810000000000002</v>
      </c>
      <c r="G147" s="37"/>
      <c r="H147" s="43"/>
    </row>
    <row r="148" s="2" customFormat="1" ht="16.8" customHeight="1">
      <c r="A148" s="37"/>
      <c r="B148" s="43"/>
      <c r="C148" s="305" t="s">
        <v>202</v>
      </c>
      <c r="D148" s="305" t="s">
        <v>203</v>
      </c>
      <c r="E148" s="16" t="s">
        <v>1</v>
      </c>
      <c r="F148" s="306">
        <v>49.810000000000002</v>
      </c>
      <c r="G148" s="37"/>
      <c r="H148" s="43"/>
    </row>
    <row r="149" s="2" customFormat="1" ht="16.8" customHeight="1">
      <c r="A149" s="37"/>
      <c r="B149" s="43"/>
      <c r="C149" s="307" t="s">
        <v>950</v>
      </c>
      <c r="D149" s="37"/>
      <c r="E149" s="37"/>
      <c r="F149" s="37"/>
      <c r="G149" s="37"/>
      <c r="H149" s="43"/>
    </row>
    <row r="150" s="2" customFormat="1" ht="16.8" customHeight="1">
      <c r="A150" s="37"/>
      <c r="B150" s="43"/>
      <c r="C150" s="305" t="s">
        <v>349</v>
      </c>
      <c r="D150" s="305" t="s">
        <v>350</v>
      </c>
      <c r="E150" s="16" t="s">
        <v>269</v>
      </c>
      <c r="F150" s="306">
        <v>60.030000000000001</v>
      </c>
      <c r="G150" s="37"/>
      <c r="H150" s="43"/>
    </row>
    <row r="151" s="2" customFormat="1" ht="16.8" customHeight="1">
      <c r="A151" s="37"/>
      <c r="B151" s="43"/>
      <c r="C151" s="305" t="s">
        <v>353</v>
      </c>
      <c r="D151" s="305" t="s">
        <v>354</v>
      </c>
      <c r="E151" s="16" t="s">
        <v>269</v>
      </c>
      <c r="F151" s="306">
        <v>51.304000000000002</v>
      </c>
      <c r="G151" s="37"/>
      <c r="H151" s="43"/>
    </row>
    <row r="152" s="2" customFormat="1" ht="16.8" customHeight="1">
      <c r="A152" s="37"/>
      <c r="B152" s="43"/>
      <c r="C152" s="301" t="s">
        <v>205</v>
      </c>
      <c r="D152" s="302" t="s">
        <v>1</v>
      </c>
      <c r="E152" s="303" t="s">
        <v>1</v>
      </c>
      <c r="F152" s="304">
        <v>10.220000000000001</v>
      </c>
      <c r="G152" s="37"/>
      <c r="H152" s="43"/>
    </row>
    <row r="153" s="2" customFormat="1" ht="16.8" customHeight="1">
      <c r="A153" s="37"/>
      <c r="B153" s="43"/>
      <c r="C153" s="305" t="s">
        <v>205</v>
      </c>
      <c r="D153" s="305" t="s">
        <v>206</v>
      </c>
      <c r="E153" s="16" t="s">
        <v>1</v>
      </c>
      <c r="F153" s="306">
        <v>10.220000000000001</v>
      </c>
      <c r="G153" s="37"/>
      <c r="H153" s="43"/>
    </row>
    <row r="154" s="2" customFormat="1" ht="16.8" customHeight="1">
      <c r="A154" s="37"/>
      <c r="B154" s="43"/>
      <c r="C154" s="307" t="s">
        <v>950</v>
      </c>
      <c r="D154" s="37"/>
      <c r="E154" s="37"/>
      <c r="F154" s="37"/>
      <c r="G154" s="37"/>
      <c r="H154" s="43"/>
    </row>
    <row r="155" s="2" customFormat="1" ht="16.8" customHeight="1">
      <c r="A155" s="37"/>
      <c r="B155" s="43"/>
      <c r="C155" s="305" t="s">
        <v>349</v>
      </c>
      <c r="D155" s="305" t="s">
        <v>350</v>
      </c>
      <c r="E155" s="16" t="s">
        <v>269</v>
      </c>
      <c r="F155" s="306">
        <v>60.030000000000001</v>
      </c>
      <c r="G155" s="37"/>
      <c r="H155" s="43"/>
    </row>
    <row r="156" s="2" customFormat="1" ht="16.8" customHeight="1">
      <c r="A156" s="37"/>
      <c r="B156" s="43"/>
      <c r="C156" s="305" t="s">
        <v>357</v>
      </c>
      <c r="D156" s="305" t="s">
        <v>358</v>
      </c>
      <c r="E156" s="16" t="s">
        <v>269</v>
      </c>
      <c r="F156" s="306">
        <v>10.526999999999999</v>
      </c>
      <c r="G156" s="37"/>
      <c r="H156" s="43"/>
    </row>
    <row r="157" s="2" customFormat="1" ht="16.8" customHeight="1">
      <c r="A157" s="37"/>
      <c r="B157" s="43"/>
      <c r="C157" s="301" t="s">
        <v>207</v>
      </c>
      <c r="D157" s="302" t="s">
        <v>1</v>
      </c>
      <c r="E157" s="303" t="s">
        <v>1</v>
      </c>
      <c r="F157" s="304">
        <v>32.619999999999997</v>
      </c>
      <c r="G157" s="37"/>
      <c r="H157" s="43"/>
    </row>
    <row r="158" s="2" customFormat="1" ht="16.8" customHeight="1">
      <c r="A158" s="37"/>
      <c r="B158" s="43"/>
      <c r="C158" s="305" t="s">
        <v>209</v>
      </c>
      <c r="D158" s="305" t="s">
        <v>210</v>
      </c>
      <c r="E158" s="16" t="s">
        <v>1</v>
      </c>
      <c r="F158" s="306">
        <v>21.07</v>
      </c>
      <c r="G158" s="37"/>
      <c r="H158" s="43"/>
    </row>
    <row r="159" s="2" customFormat="1" ht="16.8" customHeight="1">
      <c r="A159" s="37"/>
      <c r="B159" s="43"/>
      <c r="C159" s="305" t="s">
        <v>211</v>
      </c>
      <c r="D159" s="305" t="s">
        <v>212</v>
      </c>
      <c r="E159" s="16" t="s">
        <v>1</v>
      </c>
      <c r="F159" s="306">
        <v>5.46</v>
      </c>
      <c r="G159" s="37"/>
      <c r="H159" s="43"/>
    </row>
    <row r="160" s="2" customFormat="1" ht="16.8" customHeight="1">
      <c r="A160" s="37"/>
      <c r="B160" s="43"/>
      <c r="C160" s="305" t="s">
        <v>213</v>
      </c>
      <c r="D160" s="305" t="s">
        <v>214</v>
      </c>
      <c r="E160" s="16" t="s">
        <v>1</v>
      </c>
      <c r="F160" s="306">
        <v>6.0899999999999999</v>
      </c>
      <c r="G160" s="37"/>
      <c r="H160" s="43"/>
    </row>
    <row r="161" s="2" customFormat="1" ht="16.8" customHeight="1">
      <c r="A161" s="37"/>
      <c r="B161" s="43"/>
      <c r="C161" s="305" t="s">
        <v>207</v>
      </c>
      <c r="D161" s="305" t="s">
        <v>155</v>
      </c>
      <c r="E161" s="16" t="s">
        <v>1</v>
      </c>
      <c r="F161" s="306">
        <v>32.619999999999997</v>
      </c>
      <c r="G161" s="37"/>
      <c r="H161" s="43"/>
    </row>
    <row r="162" s="2" customFormat="1" ht="16.8" customHeight="1">
      <c r="A162" s="37"/>
      <c r="B162" s="43"/>
      <c r="C162" s="307" t="s">
        <v>950</v>
      </c>
      <c r="D162" s="37"/>
      <c r="E162" s="37"/>
      <c r="F162" s="37"/>
      <c r="G162" s="37"/>
      <c r="H162" s="43"/>
    </row>
    <row r="163" s="2" customFormat="1" ht="16.8" customHeight="1">
      <c r="A163" s="37"/>
      <c r="B163" s="43"/>
      <c r="C163" s="305" t="s">
        <v>362</v>
      </c>
      <c r="D163" s="305" t="s">
        <v>363</v>
      </c>
      <c r="E163" s="16" t="s">
        <v>269</v>
      </c>
      <c r="F163" s="306">
        <v>32.619999999999997</v>
      </c>
      <c r="G163" s="37"/>
      <c r="H163" s="43"/>
    </row>
    <row r="164" s="2" customFormat="1" ht="16.8" customHeight="1">
      <c r="A164" s="37"/>
      <c r="B164" s="43"/>
      <c r="C164" s="305" t="s">
        <v>274</v>
      </c>
      <c r="D164" s="305" t="s">
        <v>275</v>
      </c>
      <c r="E164" s="16" t="s">
        <v>269</v>
      </c>
      <c r="F164" s="306">
        <v>92.650000000000006</v>
      </c>
      <c r="G164" s="37"/>
      <c r="H164" s="43"/>
    </row>
    <row r="165" s="2" customFormat="1" ht="16.8" customHeight="1">
      <c r="A165" s="37"/>
      <c r="B165" s="43"/>
      <c r="C165" s="305" t="s">
        <v>309</v>
      </c>
      <c r="D165" s="305" t="s">
        <v>310</v>
      </c>
      <c r="E165" s="16" t="s">
        <v>269</v>
      </c>
      <c r="F165" s="306">
        <v>102.65000000000001</v>
      </c>
      <c r="G165" s="37"/>
      <c r="H165" s="43"/>
    </row>
    <row r="166" s="2" customFormat="1" ht="16.8" customHeight="1">
      <c r="A166" s="37"/>
      <c r="B166" s="43"/>
      <c r="C166" s="305" t="s">
        <v>319</v>
      </c>
      <c r="D166" s="305" t="s">
        <v>320</v>
      </c>
      <c r="E166" s="16" t="s">
        <v>269</v>
      </c>
      <c r="F166" s="306">
        <v>42.619999999999997</v>
      </c>
      <c r="G166" s="37"/>
      <c r="H166" s="43"/>
    </row>
    <row r="167" s="2" customFormat="1" ht="16.8" customHeight="1">
      <c r="A167" s="37"/>
      <c r="B167" s="43"/>
      <c r="C167" s="301" t="s">
        <v>209</v>
      </c>
      <c r="D167" s="302" t="s">
        <v>1</v>
      </c>
      <c r="E167" s="303" t="s">
        <v>1</v>
      </c>
      <c r="F167" s="304">
        <v>21.07</v>
      </c>
      <c r="G167" s="37"/>
      <c r="H167" s="43"/>
    </row>
    <row r="168" s="2" customFormat="1" ht="16.8" customHeight="1">
      <c r="A168" s="37"/>
      <c r="B168" s="43"/>
      <c r="C168" s="305" t="s">
        <v>209</v>
      </c>
      <c r="D168" s="305" t="s">
        <v>210</v>
      </c>
      <c r="E168" s="16" t="s">
        <v>1</v>
      </c>
      <c r="F168" s="306">
        <v>21.07</v>
      </c>
      <c r="G168" s="37"/>
      <c r="H168" s="43"/>
    </row>
    <row r="169" s="2" customFormat="1" ht="16.8" customHeight="1">
      <c r="A169" s="37"/>
      <c r="B169" s="43"/>
      <c r="C169" s="307" t="s">
        <v>950</v>
      </c>
      <c r="D169" s="37"/>
      <c r="E169" s="37"/>
      <c r="F169" s="37"/>
      <c r="G169" s="37"/>
      <c r="H169" s="43"/>
    </row>
    <row r="170" s="2" customFormat="1" ht="16.8" customHeight="1">
      <c r="A170" s="37"/>
      <c r="B170" s="43"/>
      <c r="C170" s="305" t="s">
        <v>362</v>
      </c>
      <c r="D170" s="305" t="s">
        <v>363</v>
      </c>
      <c r="E170" s="16" t="s">
        <v>269</v>
      </c>
      <c r="F170" s="306">
        <v>32.619999999999997</v>
      </c>
      <c r="G170" s="37"/>
      <c r="H170" s="43"/>
    </row>
    <row r="171" s="2" customFormat="1" ht="16.8" customHeight="1">
      <c r="A171" s="37"/>
      <c r="B171" s="43"/>
      <c r="C171" s="305" t="s">
        <v>366</v>
      </c>
      <c r="D171" s="305" t="s">
        <v>367</v>
      </c>
      <c r="E171" s="16" t="s">
        <v>269</v>
      </c>
      <c r="F171" s="306">
        <v>21.491</v>
      </c>
      <c r="G171" s="37"/>
      <c r="H171" s="43"/>
    </row>
    <row r="172" s="2" customFormat="1" ht="16.8" customHeight="1">
      <c r="A172" s="37"/>
      <c r="B172" s="43"/>
      <c r="C172" s="301" t="s">
        <v>211</v>
      </c>
      <c r="D172" s="302" t="s">
        <v>1</v>
      </c>
      <c r="E172" s="303" t="s">
        <v>1</v>
      </c>
      <c r="F172" s="304">
        <v>5.46</v>
      </c>
      <c r="G172" s="37"/>
      <c r="H172" s="43"/>
    </row>
    <row r="173" s="2" customFormat="1" ht="16.8" customHeight="1">
      <c r="A173" s="37"/>
      <c r="B173" s="43"/>
      <c r="C173" s="305" t="s">
        <v>211</v>
      </c>
      <c r="D173" s="305" t="s">
        <v>212</v>
      </c>
      <c r="E173" s="16" t="s">
        <v>1</v>
      </c>
      <c r="F173" s="306">
        <v>5.46</v>
      </c>
      <c r="G173" s="37"/>
      <c r="H173" s="43"/>
    </row>
    <row r="174" s="2" customFormat="1" ht="16.8" customHeight="1">
      <c r="A174" s="37"/>
      <c r="B174" s="43"/>
      <c r="C174" s="307" t="s">
        <v>950</v>
      </c>
      <c r="D174" s="37"/>
      <c r="E174" s="37"/>
      <c r="F174" s="37"/>
      <c r="G174" s="37"/>
      <c r="H174" s="43"/>
    </row>
    <row r="175" s="2" customFormat="1" ht="16.8" customHeight="1">
      <c r="A175" s="37"/>
      <c r="B175" s="43"/>
      <c r="C175" s="305" t="s">
        <v>362</v>
      </c>
      <c r="D175" s="305" t="s">
        <v>363</v>
      </c>
      <c r="E175" s="16" t="s">
        <v>269</v>
      </c>
      <c r="F175" s="306">
        <v>32.619999999999997</v>
      </c>
      <c r="G175" s="37"/>
      <c r="H175" s="43"/>
    </row>
    <row r="176" s="2" customFormat="1" ht="16.8" customHeight="1">
      <c r="A176" s="37"/>
      <c r="B176" s="43"/>
      <c r="C176" s="305" t="s">
        <v>371</v>
      </c>
      <c r="D176" s="305" t="s">
        <v>372</v>
      </c>
      <c r="E176" s="16" t="s">
        <v>269</v>
      </c>
      <c r="F176" s="306">
        <v>5.6239999999999997</v>
      </c>
      <c r="G176" s="37"/>
      <c r="H176" s="43"/>
    </row>
    <row r="177" s="2" customFormat="1" ht="16.8" customHeight="1">
      <c r="A177" s="37"/>
      <c r="B177" s="43"/>
      <c r="C177" s="301" t="s">
        <v>213</v>
      </c>
      <c r="D177" s="302" t="s">
        <v>1</v>
      </c>
      <c r="E177" s="303" t="s">
        <v>1</v>
      </c>
      <c r="F177" s="304">
        <v>6.0899999999999999</v>
      </c>
      <c r="G177" s="37"/>
      <c r="H177" s="43"/>
    </row>
    <row r="178" s="2" customFormat="1" ht="16.8" customHeight="1">
      <c r="A178" s="37"/>
      <c r="B178" s="43"/>
      <c r="C178" s="305" t="s">
        <v>213</v>
      </c>
      <c r="D178" s="305" t="s">
        <v>214</v>
      </c>
      <c r="E178" s="16" t="s">
        <v>1</v>
      </c>
      <c r="F178" s="306">
        <v>6.0899999999999999</v>
      </c>
      <c r="G178" s="37"/>
      <c r="H178" s="43"/>
    </row>
    <row r="179" s="2" customFormat="1" ht="16.8" customHeight="1">
      <c r="A179" s="37"/>
      <c r="B179" s="43"/>
      <c r="C179" s="307" t="s">
        <v>950</v>
      </c>
      <c r="D179" s="37"/>
      <c r="E179" s="37"/>
      <c r="F179" s="37"/>
      <c r="G179" s="37"/>
      <c r="H179" s="43"/>
    </row>
    <row r="180" s="2" customFormat="1" ht="16.8" customHeight="1">
      <c r="A180" s="37"/>
      <c r="B180" s="43"/>
      <c r="C180" s="305" t="s">
        <v>362</v>
      </c>
      <c r="D180" s="305" t="s">
        <v>363</v>
      </c>
      <c r="E180" s="16" t="s">
        <v>269</v>
      </c>
      <c r="F180" s="306">
        <v>32.619999999999997</v>
      </c>
      <c r="G180" s="37"/>
      <c r="H180" s="43"/>
    </row>
    <row r="181" s="2" customFormat="1" ht="16.8" customHeight="1">
      <c r="A181" s="37"/>
      <c r="B181" s="43"/>
      <c r="C181" s="305" t="s">
        <v>376</v>
      </c>
      <c r="D181" s="305" t="s">
        <v>377</v>
      </c>
      <c r="E181" s="16" t="s">
        <v>269</v>
      </c>
      <c r="F181" s="306">
        <v>6.2119999999999997</v>
      </c>
      <c r="G181" s="37"/>
      <c r="H181" s="43"/>
    </row>
    <row r="182" s="2" customFormat="1" ht="16.8" customHeight="1">
      <c r="A182" s="37"/>
      <c r="B182" s="43"/>
      <c r="C182" s="301" t="s">
        <v>215</v>
      </c>
      <c r="D182" s="302" t="s">
        <v>1</v>
      </c>
      <c r="E182" s="303" t="s">
        <v>1</v>
      </c>
      <c r="F182" s="304">
        <v>20</v>
      </c>
      <c r="G182" s="37"/>
      <c r="H182" s="43"/>
    </row>
    <row r="183" s="2" customFormat="1" ht="16.8" customHeight="1">
      <c r="A183" s="37"/>
      <c r="B183" s="43"/>
      <c r="C183" s="305" t="s">
        <v>215</v>
      </c>
      <c r="D183" s="305" t="s">
        <v>216</v>
      </c>
      <c r="E183" s="16" t="s">
        <v>1</v>
      </c>
      <c r="F183" s="306">
        <v>20</v>
      </c>
      <c r="G183" s="37"/>
      <c r="H183" s="43"/>
    </row>
    <row r="184" s="2" customFormat="1" ht="16.8" customHeight="1">
      <c r="A184" s="37"/>
      <c r="B184" s="43"/>
      <c r="C184" s="307" t="s">
        <v>950</v>
      </c>
      <c r="D184" s="37"/>
      <c r="E184" s="37"/>
      <c r="F184" s="37"/>
      <c r="G184" s="37"/>
      <c r="H184" s="43"/>
    </row>
    <row r="185" s="2" customFormat="1" ht="16.8" customHeight="1">
      <c r="A185" s="37"/>
      <c r="B185" s="43"/>
      <c r="C185" s="305" t="s">
        <v>538</v>
      </c>
      <c r="D185" s="305" t="s">
        <v>539</v>
      </c>
      <c r="E185" s="16" t="s">
        <v>297</v>
      </c>
      <c r="F185" s="306">
        <v>20</v>
      </c>
      <c r="G185" s="37"/>
      <c r="H185" s="43"/>
    </row>
    <row r="186" s="2" customFormat="1" ht="16.8" customHeight="1">
      <c r="A186" s="37"/>
      <c r="B186" s="43"/>
      <c r="C186" s="305" t="s">
        <v>542</v>
      </c>
      <c r="D186" s="305" t="s">
        <v>543</v>
      </c>
      <c r="E186" s="16" t="s">
        <v>544</v>
      </c>
      <c r="F186" s="306">
        <v>8</v>
      </c>
      <c r="G186" s="37"/>
      <c r="H186" s="43"/>
    </row>
    <row r="187" s="2" customFormat="1" ht="16.8" customHeight="1">
      <c r="A187" s="37"/>
      <c r="B187" s="43"/>
      <c r="C187" s="301" t="s">
        <v>217</v>
      </c>
      <c r="D187" s="302" t="s">
        <v>1</v>
      </c>
      <c r="E187" s="303" t="s">
        <v>1</v>
      </c>
      <c r="F187" s="304">
        <v>34</v>
      </c>
      <c r="G187" s="37"/>
      <c r="H187" s="43"/>
    </row>
    <row r="188" s="2" customFormat="1" ht="16.8" customHeight="1">
      <c r="A188" s="37"/>
      <c r="B188" s="43"/>
      <c r="C188" s="305" t="s">
        <v>217</v>
      </c>
      <c r="D188" s="305" t="s">
        <v>218</v>
      </c>
      <c r="E188" s="16" t="s">
        <v>1</v>
      </c>
      <c r="F188" s="306">
        <v>34</v>
      </c>
      <c r="G188" s="37"/>
      <c r="H188" s="43"/>
    </row>
    <row r="189" s="2" customFormat="1" ht="16.8" customHeight="1">
      <c r="A189" s="37"/>
      <c r="B189" s="43"/>
      <c r="C189" s="307" t="s">
        <v>950</v>
      </c>
      <c r="D189" s="37"/>
      <c r="E189" s="37"/>
      <c r="F189" s="37"/>
      <c r="G189" s="37"/>
      <c r="H189" s="43"/>
    </row>
    <row r="190" s="2" customFormat="1" ht="16.8" customHeight="1">
      <c r="A190" s="37"/>
      <c r="B190" s="43"/>
      <c r="C190" s="305" t="s">
        <v>619</v>
      </c>
      <c r="D190" s="305" t="s">
        <v>620</v>
      </c>
      <c r="E190" s="16" t="s">
        <v>297</v>
      </c>
      <c r="F190" s="306">
        <v>34</v>
      </c>
      <c r="G190" s="37"/>
      <c r="H190" s="43"/>
    </row>
    <row r="191" s="2" customFormat="1">
      <c r="A191" s="37"/>
      <c r="B191" s="43"/>
      <c r="C191" s="305" t="s">
        <v>623</v>
      </c>
      <c r="D191" s="305" t="s">
        <v>624</v>
      </c>
      <c r="E191" s="16" t="s">
        <v>297</v>
      </c>
      <c r="F191" s="306">
        <v>34</v>
      </c>
      <c r="G191" s="37"/>
      <c r="H191" s="43"/>
    </row>
    <row r="192" s="2" customFormat="1" ht="16.8" customHeight="1">
      <c r="A192" s="37"/>
      <c r="B192" s="43"/>
      <c r="C192" s="301" t="s">
        <v>219</v>
      </c>
      <c r="D192" s="302" t="s">
        <v>1</v>
      </c>
      <c r="E192" s="303" t="s">
        <v>1</v>
      </c>
      <c r="F192" s="304">
        <v>10.5</v>
      </c>
      <c r="G192" s="37"/>
      <c r="H192" s="43"/>
    </row>
    <row r="193" s="2" customFormat="1" ht="16.8" customHeight="1">
      <c r="A193" s="37"/>
      <c r="B193" s="43"/>
      <c r="C193" s="305" t="s">
        <v>219</v>
      </c>
      <c r="D193" s="305" t="s">
        <v>220</v>
      </c>
      <c r="E193" s="16" t="s">
        <v>1</v>
      </c>
      <c r="F193" s="306">
        <v>10.5</v>
      </c>
      <c r="G193" s="37"/>
      <c r="H193" s="43"/>
    </row>
    <row r="194" s="2" customFormat="1" ht="16.8" customHeight="1">
      <c r="A194" s="37"/>
      <c r="B194" s="43"/>
      <c r="C194" s="307" t="s">
        <v>950</v>
      </c>
      <c r="D194" s="37"/>
      <c r="E194" s="37"/>
      <c r="F194" s="37"/>
      <c r="G194" s="37"/>
      <c r="H194" s="43"/>
    </row>
    <row r="195" s="2" customFormat="1" ht="16.8" customHeight="1">
      <c r="A195" s="37"/>
      <c r="B195" s="43"/>
      <c r="C195" s="305" t="s">
        <v>627</v>
      </c>
      <c r="D195" s="305" t="s">
        <v>628</v>
      </c>
      <c r="E195" s="16" t="s">
        <v>297</v>
      </c>
      <c r="F195" s="306">
        <v>10.5</v>
      </c>
      <c r="G195" s="37"/>
      <c r="H195" s="43"/>
    </row>
    <row r="196" s="2" customFormat="1">
      <c r="A196" s="37"/>
      <c r="B196" s="43"/>
      <c r="C196" s="305" t="s">
        <v>631</v>
      </c>
      <c r="D196" s="305" t="s">
        <v>632</v>
      </c>
      <c r="E196" s="16" t="s">
        <v>297</v>
      </c>
      <c r="F196" s="306">
        <v>10.5</v>
      </c>
      <c r="G196" s="37"/>
      <c r="H196" s="43"/>
    </row>
    <row r="197" s="2" customFormat="1" ht="16.8" customHeight="1">
      <c r="A197" s="37"/>
      <c r="B197" s="43"/>
      <c r="C197" s="301" t="s">
        <v>221</v>
      </c>
      <c r="D197" s="302" t="s">
        <v>1</v>
      </c>
      <c r="E197" s="303" t="s">
        <v>1</v>
      </c>
      <c r="F197" s="304">
        <v>2</v>
      </c>
      <c r="G197" s="37"/>
      <c r="H197" s="43"/>
    </row>
    <row r="198" s="2" customFormat="1" ht="16.8" customHeight="1">
      <c r="A198" s="37"/>
      <c r="B198" s="43"/>
      <c r="C198" s="305" t="s">
        <v>221</v>
      </c>
      <c r="D198" s="305" t="s">
        <v>91</v>
      </c>
      <c r="E198" s="16" t="s">
        <v>1</v>
      </c>
      <c r="F198" s="306">
        <v>2</v>
      </c>
      <c r="G198" s="37"/>
      <c r="H198" s="43"/>
    </row>
    <row r="199" s="2" customFormat="1" ht="16.8" customHeight="1">
      <c r="A199" s="37"/>
      <c r="B199" s="43"/>
      <c r="C199" s="307" t="s">
        <v>950</v>
      </c>
      <c r="D199" s="37"/>
      <c r="E199" s="37"/>
      <c r="F199" s="37"/>
      <c r="G199" s="37"/>
      <c r="H199" s="43"/>
    </row>
    <row r="200" s="2" customFormat="1" ht="16.8" customHeight="1">
      <c r="A200" s="37"/>
      <c r="B200" s="43"/>
      <c r="C200" s="305" t="s">
        <v>386</v>
      </c>
      <c r="D200" s="305" t="s">
        <v>387</v>
      </c>
      <c r="E200" s="16" t="s">
        <v>150</v>
      </c>
      <c r="F200" s="306">
        <v>2</v>
      </c>
      <c r="G200" s="37"/>
      <c r="H200" s="43"/>
    </row>
    <row r="201" s="2" customFormat="1" ht="16.8" customHeight="1">
      <c r="A201" s="37"/>
      <c r="B201" s="43"/>
      <c r="C201" s="305" t="s">
        <v>474</v>
      </c>
      <c r="D201" s="305" t="s">
        <v>475</v>
      </c>
      <c r="E201" s="16" t="s">
        <v>150</v>
      </c>
      <c r="F201" s="306">
        <v>2</v>
      </c>
      <c r="G201" s="37"/>
      <c r="H201" s="43"/>
    </row>
    <row r="202" s="2" customFormat="1" ht="16.8" customHeight="1">
      <c r="A202" s="37"/>
      <c r="B202" s="43"/>
      <c r="C202" s="305" t="s">
        <v>478</v>
      </c>
      <c r="D202" s="305" t="s">
        <v>479</v>
      </c>
      <c r="E202" s="16" t="s">
        <v>150</v>
      </c>
      <c r="F202" s="306">
        <v>2</v>
      </c>
      <c r="G202" s="37"/>
      <c r="H202" s="43"/>
    </row>
    <row r="203" s="2" customFormat="1" ht="16.8" customHeight="1">
      <c r="A203" s="37"/>
      <c r="B203" s="43"/>
      <c r="C203" s="305" t="s">
        <v>390</v>
      </c>
      <c r="D203" s="305" t="s">
        <v>391</v>
      </c>
      <c r="E203" s="16" t="s">
        <v>150</v>
      </c>
      <c r="F203" s="306">
        <v>2</v>
      </c>
      <c r="G203" s="37"/>
      <c r="H203" s="43"/>
    </row>
    <row r="204" s="2" customFormat="1" ht="16.8" customHeight="1">
      <c r="A204" s="37"/>
      <c r="B204" s="43"/>
      <c r="C204" s="301" t="s">
        <v>222</v>
      </c>
      <c r="D204" s="302" t="s">
        <v>1</v>
      </c>
      <c r="E204" s="303" t="s">
        <v>1</v>
      </c>
      <c r="F204" s="304">
        <v>4.5599999999999996</v>
      </c>
      <c r="G204" s="37"/>
      <c r="H204" s="43"/>
    </row>
    <row r="205" s="2" customFormat="1" ht="16.8" customHeight="1">
      <c r="A205" s="37"/>
      <c r="B205" s="43"/>
      <c r="C205" s="305" t="s">
        <v>222</v>
      </c>
      <c r="D205" s="305" t="s">
        <v>223</v>
      </c>
      <c r="E205" s="16" t="s">
        <v>1</v>
      </c>
      <c r="F205" s="306">
        <v>4.5599999999999996</v>
      </c>
      <c r="G205" s="37"/>
      <c r="H205" s="43"/>
    </row>
    <row r="206" s="2" customFormat="1" ht="16.8" customHeight="1">
      <c r="A206" s="37"/>
      <c r="B206" s="43"/>
      <c r="C206" s="307" t="s">
        <v>950</v>
      </c>
      <c r="D206" s="37"/>
      <c r="E206" s="37"/>
      <c r="F206" s="37"/>
      <c r="G206" s="37"/>
      <c r="H206" s="43"/>
    </row>
    <row r="207" s="2" customFormat="1">
      <c r="A207" s="37"/>
      <c r="B207" s="43"/>
      <c r="C207" s="305" t="s">
        <v>433</v>
      </c>
      <c r="D207" s="305" t="s">
        <v>434</v>
      </c>
      <c r="E207" s="16" t="s">
        <v>297</v>
      </c>
      <c r="F207" s="306">
        <v>4.5599999999999996</v>
      </c>
      <c r="G207" s="37"/>
      <c r="H207" s="43"/>
    </row>
    <row r="208" s="2" customFormat="1" ht="16.8" customHeight="1">
      <c r="A208" s="37"/>
      <c r="B208" s="43"/>
      <c r="C208" s="305" t="s">
        <v>437</v>
      </c>
      <c r="D208" s="305" t="s">
        <v>438</v>
      </c>
      <c r="E208" s="16" t="s">
        <v>150</v>
      </c>
      <c r="F208" s="306">
        <v>9.3019999999999996</v>
      </c>
      <c r="G208" s="37"/>
      <c r="H208" s="43"/>
    </row>
    <row r="209" s="2" customFormat="1" ht="16.8" customHeight="1">
      <c r="A209" s="37"/>
      <c r="B209" s="43"/>
      <c r="C209" s="301" t="s">
        <v>224</v>
      </c>
      <c r="D209" s="302" t="s">
        <v>1</v>
      </c>
      <c r="E209" s="303" t="s">
        <v>1</v>
      </c>
      <c r="F209" s="304">
        <v>68.549999999999997</v>
      </c>
      <c r="G209" s="37"/>
      <c r="H209" s="43"/>
    </row>
    <row r="210" s="2" customFormat="1" ht="16.8" customHeight="1">
      <c r="A210" s="37"/>
      <c r="B210" s="43"/>
      <c r="C210" s="305" t="s">
        <v>226</v>
      </c>
      <c r="D210" s="305" t="s">
        <v>411</v>
      </c>
      <c r="E210" s="16" t="s">
        <v>1</v>
      </c>
      <c r="F210" s="306">
        <v>39.939999999999998</v>
      </c>
      <c r="G210" s="37"/>
      <c r="H210" s="43"/>
    </row>
    <row r="211" s="2" customFormat="1" ht="16.8" customHeight="1">
      <c r="A211" s="37"/>
      <c r="B211" s="43"/>
      <c r="C211" s="305" t="s">
        <v>230</v>
      </c>
      <c r="D211" s="305" t="s">
        <v>231</v>
      </c>
      <c r="E211" s="16" t="s">
        <v>1</v>
      </c>
      <c r="F211" s="306">
        <v>8</v>
      </c>
      <c r="G211" s="37"/>
      <c r="H211" s="43"/>
    </row>
    <row r="212" s="2" customFormat="1" ht="16.8" customHeight="1">
      <c r="A212" s="37"/>
      <c r="B212" s="43"/>
      <c r="C212" s="305" t="s">
        <v>228</v>
      </c>
      <c r="D212" s="305" t="s">
        <v>412</v>
      </c>
      <c r="E212" s="16" t="s">
        <v>1</v>
      </c>
      <c r="F212" s="306">
        <v>17.600000000000001</v>
      </c>
      <c r="G212" s="37"/>
      <c r="H212" s="43"/>
    </row>
    <row r="213" s="2" customFormat="1" ht="16.8" customHeight="1">
      <c r="A213" s="37"/>
      <c r="B213" s="43"/>
      <c r="C213" s="305" t="s">
        <v>232</v>
      </c>
      <c r="D213" s="305" t="s">
        <v>233</v>
      </c>
      <c r="E213" s="16" t="s">
        <v>1</v>
      </c>
      <c r="F213" s="306">
        <v>3.0099999999999998</v>
      </c>
      <c r="G213" s="37"/>
      <c r="H213" s="43"/>
    </row>
    <row r="214" s="2" customFormat="1" ht="16.8" customHeight="1">
      <c r="A214" s="37"/>
      <c r="B214" s="43"/>
      <c r="C214" s="305" t="s">
        <v>224</v>
      </c>
      <c r="D214" s="305" t="s">
        <v>155</v>
      </c>
      <c r="E214" s="16" t="s">
        <v>1</v>
      </c>
      <c r="F214" s="306">
        <v>68.549999999999997</v>
      </c>
      <c r="G214" s="37"/>
      <c r="H214" s="43"/>
    </row>
    <row r="215" s="2" customFormat="1" ht="16.8" customHeight="1">
      <c r="A215" s="37"/>
      <c r="B215" s="43"/>
      <c r="C215" s="307" t="s">
        <v>950</v>
      </c>
      <c r="D215" s="37"/>
      <c r="E215" s="37"/>
      <c r="F215" s="37"/>
      <c r="G215" s="37"/>
      <c r="H215" s="43"/>
    </row>
    <row r="216" s="2" customFormat="1">
      <c r="A216" s="37"/>
      <c r="B216" s="43"/>
      <c r="C216" s="305" t="s">
        <v>408</v>
      </c>
      <c r="D216" s="305" t="s">
        <v>409</v>
      </c>
      <c r="E216" s="16" t="s">
        <v>297</v>
      </c>
      <c r="F216" s="306">
        <v>68.549999999999997</v>
      </c>
      <c r="G216" s="37"/>
      <c r="H216" s="43"/>
    </row>
    <row r="217" s="2" customFormat="1" ht="16.8" customHeight="1">
      <c r="A217" s="37"/>
      <c r="B217" s="43"/>
      <c r="C217" s="305" t="s">
        <v>455</v>
      </c>
      <c r="D217" s="305" t="s">
        <v>456</v>
      </c>
      <c r="E217" s="16" t="s">
        <v>297</v>
      </c>
      <c r="F217" s="306">
        <v>85.349999999999994</v>
      </c>
      <c r="G217" s="37"/>
      <c r="H217" s="43"/>
    </row>
    <row r="218" s="2" customFormat="1" ht="16.8" customHeight="1">
      <c r="A218" s="37"/>
      <c r="B218" s="43"/>
      <c r="C218" s="301" t="s">
        <v>226</v>
      </c>
      <c r="D218" s="302" t="s">
        <v>1</v>
      </c>
      <c r="E218" s="303" t="s">
        <v>1</v>
      </c>
      <c r="F218" s="304">
        <v>39.939999999999998</v>
      </c>
      <c r="G218" s="37"/>
      <c r="H218" s="43"/>
    </row>
    <row r="219" s="2" customFormat="1" ht="16.8" customHeight="1">
      <c r="A219" s="37"/>
      <c r="B219" s="43"/>
      <c r="C219" s="305" t="s">
        <v>226</v>
      </c>
      <c r="D219" s="305" t="s">
        <v>411</v>
      </c>
      <c r="E219" s="16" t="s">
        <v>1</v>
      </c>
      <c r="F219" s="306">
        <v>39.939999999999998</v>
      </c>
      <c r="G219" s="37"/>
      <c r="H219" s="43"/>
    </row>
    <row r="220" s="2" customFormat="1" ht="16.8" customHeight="1">
      <c r="A220" s="37"/>
      <c r="B220" s="43"/>
      <c r="C220" s="307" t="s">
        <v>950</v>
      </c>
      <c r="D220" s="37"/>
      <c r="E220" s="37"/>
      <c r="F220" s="37"/>
      <c r="G220" s="37"/>
      <c r="H220" s="43"/>
    </row>
    <row r="221" s="2" customFormat="1">
      <c r="A221" s="37"/>
      <c r="B221" s="43"/>
      <c r="C221" s="305" t="s">
        <v>408</v>
      </c>
      <c r="D221" s="305" t="s">
        <v>409</v>
      </c>
      <c r="E221" s="16" t="s">
        <v>297</v>
      </c>
      <c r="F221" s="306">
        <v>68.549999999999997</v>
      </c>
      <c r="G221" s="37"/>
      <c r="H221" s="43"/>
    </row>
    <row r="222" s="2" customFormat="1" ht="16.8" customHeight="1">
      <c r="A222" s="37"/>
      <c r="B222" s="43"/>
      <c r="C222" s="305" t="s">
        <v>414</v>
      </c>
      <c r="D222" s="305" t="s">
        <v>415</v>
      </c>
      <c r="E222" s="16" t="s">
        <v>150</v>
      </c>
      <c r="F222" s="306">
        <v>40.738999999999997</v>
      </c>
      <c r="G222" s="37"/>
      <c r="H222" s="43"/>
    </row>
    <row r="223" s="2" customFormat="1" ht="16.8" customHeight="1">
      <c r="A223" s="37"/>
      <c r="B223" s="43"/>
      <c r="C223" s="301" t="s">
        <v>228</v>
      </c>
      <c r="D223" s="302" t="s">
        <v>1</v>
      </c>
      <c r="E223" s="303" t="s">
        <v>1</v>
      </c>
      <c r="F223" s="304">
        <v>17.600000000000001</v>
      </c>
      <c r="G223" s="37"/>
      <c r="H223" s="43"/>
    </row>
    <row r="224" s="2" customFormat="1" ht="16.8" customHeight="1">
      <c r="A224" s="37"/>
      <c r="B224" s="43"/>
      <c r="C224" s="305" t="s">
        <v>228</v>
      </c>
      <c r="D224" s="305" t="s">
        <v>412</v>
      </c>
      <c r="E224" s="16" t="s">
        <v>1</v>
      </c>
      <c r="F224" s="306">
        <v>17.600000000000001</v>
      </c>
      <c r="G224" s="37"/>
      <c r="H224" s="43"/>
    </row>
    <row r="225" s="2" customFormat="1" ht="16.8" customHeight="1">
      <c r="A225" s="37"/>
      <c r="B225" s="43"/>
      <c r="C225" s="307" t="s">
        <v>950</v>
      </c>
      <c r="D225" s="37"/>
      <c r="E225" s="37"/>
      <c r="F225" s="37"/>
      <c r="G225" s="37"/>
      <c r="H225" s="43"/>
    </row>
    <row r="226" s="2" customFormat="1">
      <c r="A226" s="37"/>
      <c r="B226" s="43"/>
      <c r="C226" s="305" t="s">
        <v>408</v>
      </c>
      <c r="D226" s="305" t="s">
        <v>409</v>
      </c>
      <c r="E226" s="16" t="s">
        <v>297</v>
      </c>
      <c r="F226" s="306">
        <v>68.549999999999997</v>
      </c>
      <c r="G226" s="37"/>
      <c r="H226" s="43"/>
    </row>
    <row r="227" s="2" customFormat="1" ht="16.8" customHeight="1">
      <c r="A227" s="37"/>
      <c r="B227" s="43"/>
      <c r="C227" s="305" t="s">
        <v>419</v>
      </c>
      <c r="D227" s="305" t="s">
        <v>420</v>
      </c>
      <c r="E227" s="16" t="s">
        <v>150</v>
      </c>
      <c r="F227" s="306">
        <v>17.952000000000002</v>
      </c>
      <c r="G227" s="37"/>
      <c r="H227" s="43"/>
    </row>
    <row r="228" s="2" customFormat="1" ht="16.8" customHeight="1">
      <c r="A228" s="37"/>
      <c r="B228" s="43"/>
      <c r="C228" s="301" t="s">
        <v>230</v>
      </c>
      <c r="D228" s="302" t="s">
        <v>1</v>
      </c>
      <c r="E228" s="303" t="s">
        <v>1</v>
      </c>
      <c r="F228" s="304">
        <v>8</v>
      </c>
      <c r="G228" s="37"/>
      <c r="H228" s="43"/>
    </row>
    <row r="229" s="2" customFormat="1" ht="16.8" customHeight="1">
      <c r="A229" s="37"/>
      <c r="B229" s="43"/>
      <c r="C229" s="305" t="s">
        <v>230</v>
      </c>
      <c r="D229" s="305" t="s">
        <v>231</v>
      </c>
      <c r="E229" s="16" t="s">
        <v>1</v>
      </c>
      <c r="F229" s="306">
        <v>8</v>
      </c>
      <c r="G229" s="37"/>
      <c r="H229" s="43"/>
    </row>
    <row r="230" s="2" customFormat="1" ht="16.8" customHeight="1">
      <c r="A230" s="37"/>
      <c r="B230" s="43"/>
      <c r="C230" s="307" t="s">
        <v>950</v>
      </c>
      <c r="D230" s="37"/>
      <c r="E230" s="37"/>
      <c r="F230" s="37"/>
      <c r="G230" s="37"/>
      <c r="H230" s="43"/>
    </row>
    <row r="231" s="2" customFormat="1">
      <c r="A231" s="37"/>
      <c r="B231" s="43"/>
      <c r="C231" s="305" t="s">
        <v>408</v>
      </c>
      <c r="D231" s="305" t="s">
        <v>409</v>
      </c>
      <c r="E231" s="16" t="s">
        <v>297</v>
      </c>
      <c r="F231" s="306">
        <v>68.549999999999997</v>
      </c>
      <c r="G231" s="37"/>
      <c r="H231" s="43"/>
    </row>
    <row r="232" s="2" customFormat="1" ht="16.8" customHeight="1">
      <c r="A232" s="37"/>
      <c r="B232" s="43"/>
      <c r="C232" s="305" t="s">
        <v>423</v>
      </c>
      <c r="D232" s="305" t="s">
        <v>424</v>
      </c>
      <c r="E232" s="16" t="s">
        <v>150</v>
      </c>
      <c r="F232" s="306">
        <v>8.1600000000000001</v>
      </c>
      <c r="G232" s="37"/>
      <c r="H232" s="43"/>
    </row>
    <row r="233" s="2" customFormat="1" ht="16.8" customHeight="1">
      <c r="A233" s="37"/>
      <c r="B233" s="43"/>
      <c r="C233" s="301" t="s">
        <v>232</v>
      </c>
      <c r="D233" s="302" t="s">
        <v>1</v>
      </c>
      <c r="E233" s="303" t="s">
        <v>1</v>
      </c>
      <c r="F233" s="304">
        <v>3.0099999999999998</v>
      </c>
      <c r="G233" s="37"/>
      <c r="H233" s="43"/>
    </row>
    <row r="234" s="2" customFormat="1" ht="16.8" customHeight="1">
      <c r="A234" s="37"/>
      <c r="B234" s="43"/>
      <c r="C234" s="305" t="s">
        <v>232</v>
      </c>
      <c r="D234" s="305" t="s">
        <v>233</v>
      </c>
      <c r="E234" s="16" t="s">
        <v>1</v>
      </c>
      <c r="F234" s="306">
        <v>3.0099999999999998</v>
      </c>
      <c r="G234" s="37"/>
      <c r="H234" s="43"/>
    </row>
    <row r="235" s="2" customFormat="1" ht="16.8" customHeight="1">
      <c r="A235" s="37"/>
      <c r="B235" s="43"/>
      <c r="C235" s="307" t="s">
        <v>950</v>
      </c>
      <c r="D235" s="37"/>
      <c r="E235" s="37"/>
      <c r="F235" s="37"/>
      <c r="G235" s="37"/>
      <c r="H235" s="43"/>
    </row>
    <row r="236" s="2" customFormat="1">
      <c r="A236" s="37"/>
      <c r="B236" s="43"/>
      <c r="C236" s="305" t="s">
        <v>408</v>
      </c>
      <c r="D236" s="305" t="s">
        <v>409</v>
      </c>
      <c r="E236" s="16" t="s">
        <v>297</v>
      </c>
      <c r="F236" s="306">
        <v>68.549999999999997</v>
      </c>
      <c r="G236" s="37"/>
      <c r="H236" s="43"/>
    </row>
    <row r="237" s="2" customFormat="1" ht="16.8" customHeight="1">
      <c r="A237" s="37"/>
      <c r="B237" s="43"/>
      <c r="C237" s="305" t="s">
        <v>428</v>
      </c>
      <c r="D237" s="305" t="s">
        <v>429</v>
      </c>
      <c r="E237" s="16" t="s">
        <v>150</v>
      </c>
      <c r="F237" s="306">
        <v>3.9750000000000001</v>
      </c>
      <c r="G237" s="37"/>
      <c r="H237" s="43"/>
    </row>
    <row r="238" s="2" customFormat="1" ht="16.8" customHeight="1">
      <c r="A238" s="37"/>
      <c r="B238" s="43"/>
      <c r="C238" s="301" t="s">
        <v>234</v>
      </c>
      <c r="D238" s="302" t="s">
        <v>1</v>
      </c>
      <c r="E238" s="303" t="s">
        <v>1</v>
      </c>
      <c r="F238" s="304">
        <v>0.28799999999999998</v>
      </c>
      <c r="G238" s="37"/>
      <c r="H238" s="43"/>
    </row>
    <row r="239" s="2" customFormat="1" ht="16.8" customHeight="1">
      <c r="A239" s="37"/>
      <c r="B239" s="43"/>
      <c r="C239" s="305" t="s">
        <v>234</v>
      </c>
      <c r="D239" s="305" t="s">
        <v>304</v>
      </c>
      <c r="E239" s="16" t="s">
        <v>1</v>
      </c>
      <c r="F239" s="306">
        <v>0.28799999999999998</v>
      </c>
      <c r="G239" s="37"/>
      <c r="H239" s="43"/>
    </row>
    <row r="240" s="2" customFormat="1" ht="16.8" customHeight="1">
      <c r="A240" s="37"/>
      <c r="B240" s="43"/>
      <c r="C240" s="307" t="s">
        <v>950</v>
      </c>
      <c r="D240" s="37"/>
      <c r="E240" s="37"/>
      <c r="F240" s="37"/>
      <c r="G240" s="37"/>
      <c r="H240" s="43"/>
    </row>
    <row r="241" s="2" customFormat="1">
      <c r="A241" s="37"/>
      <c r="B241" s="43"/>
      <c r="C241" s="305" t="s">
        <v>300</v>
      </c>
      <c r="D241" s="305" t="s">
        <v>301</v>
      </c>
      <c r="E241" s="16" t="s">
        <v>302</v>
      </c>
      <c r="F241" s="306">
        <v>0.28799999999999998</v>
      </c>
      <c r="G241" s="37"/>
      <c r="H241" s="43"/>
    </row>
    <row r="242" s="2" customFormat="1">
      <c r="A242" s="37"/>
      <c r="B242" s="43"/>
      <c r="C242" s="305" t="s">
        <v>305</v>
      </c>
      <c r="D242" s="305" t="s">
        <v>306</v>
      </c>
      <c r="E242" s="16" t="s">
        <v>302</v>
      </c>
      <c r="F242" s="306">
        <v>0.28799999999999998</v>
      </c>
      <c r="G242" s="37"/>
      <c r="H242" s="43"/>
    </row>
    <row r="243" s="2" customFormat="1">
      <c r="A243" s="37"/>
      <c r="B243" s="43"/>
      <c r="C243" s="305" t="s">
        <v>501</v>
      </c>
      <c r="D243" s="305" t="s">
        <v>502</v>
      </c>
      <c r="E243" s="16" t="s">
        <v>486</v>
      </c>
      <c r="F243" s="306">
        <v>31.73</v>
      </c>
      <c r="G243" s="37"/>
      <c r="H243" s="43"/>
    </row>
    <row r="244" s="2" customFormat="1" ht="16.8" customHeight="1">
      <c r="A244" s="37"/>
      <c r="B244" s="43"/>
      <c r="C244" s="301" t="s">
        <v>292</v>
      </c>
      <c r="D244" s="302" t="s">
        <v>1</v>
      </c>
      <c r="E244" s="303" t="s">
        <v>1</v>
      </c>
      <c r="F244" s="304">
        <v>51.560000000000002</v>
      </c>
      <c r="G244" s="37"/>
      <c r="H244" s="43"/>
    </row>
    <row r="245" s="2" customFormat="1" ht="16.8" customHeight="1">
      <c r="A245" s="37"/>
      <c r="B245" s="43"/>
      <c r="C245" s="305" t="s">
        <v>292</v>
      </c>
      <c r="D245" s="305" t="s">
        <v>293</v>
      </c>
      <c r="E245" s="16" t="s">
        <v>1</v>
      </c>
      <c r="F245" s="306">
        <v>51.560000000000002</v>
      </c>
      <c r="G245" s="37"/>
      <c r="H245" s="43"/>
    </row>
    <row r="246" s="2" customFormat="1" ht="16.8" customHeight="1">
      <c r="A246" s="37"/>
      <c r="B246" s="43"/>
      <c r="C246" s="301" t="s">
        <v>452</v>
      </c>
      <c r="D246" s="302" t="s">
        <v>1</v>
      </c>
      <c r="E246" s="303" t="s">
        <v>1</v>
      </c>
      <c r="F246" s="304">
        <v>7.9000000000000004</v>
      </c>
      <c r="G246" s="37"/>
      <c r="H246" s="43"/>
    </row>
    <row r="247" s="2" customFormat="1" ht="16.8" customHeight="1">
      <c r="A247" s="37"/>
      <c r="B247" s="43"/>
      <c r="C247" s="305" t="s">
        <v>452</v>
      </c>
      <c r="D247" s="305" t="s">
        <v>453</v>
      </c>
      <c r="E247" s="16" t="s">
        <v>1</v>
      </c>
      <c r="F247" s="306">
        <v>7.9000000000000004</v>
      </c>
      <c r="G247" s="37"/>
      <c r="H247" s="43"/>
    </row>
    <row r="248" s="2" customFormat="1" ht="16.8" customHeight="1">
      <c r="A248" s="37"/>
      <c r="B248" s="43"/>
      <c r="C248" s="301" t="s">
        <v>236</v>
      </c>
      <c r="D248" s="302" t="s">
        <v>1</v>
      </c>
      <c r="E248" s="303" t="s">
        <v>1</v>
      </c>
      <c r="F248" s="304">
        <v>20</v>
      </c>
      <c r="G248" s="37"/>
      <c r="H248" s="43"/>
    </row>
    <row r="249" s="2" customFormat="1" ht="16.8" customHeight="1">
      <c r="A249" s="37"/>
      <c r="B249" s="43"/>
      <c r="C249" s="305" t="s">
        <v>236</v>
      </c>
      <c r="D249" s="305" t="s">
        <v>458</v>
      </c>
      <c r="E249" s="16" t="s">
        <v>1</v>
      </c>
      <c r="F249" s="306">
        <v>20</v>
      </c>
      <c r="G249" s="37"/>
      <c r="H249" s="43"/>
    </row>
    <row r="250" s="2" customFormat="1" ht="16.8" customHeight="1">
      <c r="A250" s="37"/>
      <c r="B250" s="43"/>
      <c r="C250" s="307" t="s">
        <v>950</v>
      </c>
      <c r="D250" s="37"/>
      <c r="E250" s="37"/>
      <c r="F250" s="37"/>
      <c r="G250" s="37"/>
      <c r="H250" s="43"/>
    </row>
    <row r="251" s="2" customFormat="1" ht="16.8" customHeight="1">
      <c r="A251" s="37"/>
      <c r="B251" s="43"/>
      <c r="C251" s="305" t="s">
        <v>455</v>
      </c>
      <c r="D251" s="305" t="s">
        <v>456</v>
      </c>
      <c r="E251" s="16" t="s">
        <v>297</v>
      </c>
      <c r="F251" s="306">
        <v>85.349999999999994</v>
      </c>
      <c r="G251" s="37"/>
      <c r="H251" s="43"/>
    </row>
    <row r="252" s="2" customFormat="1" ht="16.8" customHeight="1">
      <c r="A252" s="37"/>
      <c r="B252" s="43"/>
      <c r="C252" s="305" t="s">
        <v>278</v>
      </c>
      <c r="D252" s="305" t="s">
        <v>279</v>
      </c>
      <c r="E252" s="16" t="s">
        <v>269</v>
      </c>
      <c r="F252" s="306">
        <v>10</v>
      </c>
      <c r="G252" s="37"/>
      <c r="H252" s="43"/>
    </row>
    <row r="253" s="2" customFormat="1" ht="16.8" customHeight="1">
      <c r="A253" s="37"/>
      <c r="B253" s="43"/>
      <c r="C253" s="305" t="s">
        <v>288</v>
      </c>
      <c r="D253" s="305" t="s">
        <v>289</v>
      </c>
      <c r="E253" s="16" t="s">
        <v>269</v>
      </c>
      <c r="F253" s="306">
        <v>68.094999999999999</v>
      </c>
      <c r="G253" s="37"/>
      <c r="H253" s="43"/>
    </row>
    <row r="254" s="2" customFormat="1" ht="16.8" customHeight="1">
      <c r="A254" s="37"/>
      <c r="B254" s="43"/>
      <c r="C254" s="305" t="s">
        <v>610</v>
      </c>
      <c r="D254" s="305" t="s">
        <v>611</v>
      </c>
      <c r="E254" s="16" t="s">
        <v>297</v>
      </c>
      <c r="F254" s="306">
        <v>10</v>
      </c>
      <c r="G254" s="37"/>
      <c r="H254" s="43"/>
    </row>
    <row r="255" s="2" customFormat="1" ht="16.8" customHeight="1">
      <c r="A255" s="37"/>
      <c r="B255" s="43"/>
      <c r="C255" s="301" t="s">
        <v>237</v>
      </c>
      <c r="D255" s="302" t="s">
        <v>1</v>
      </c>
      <c r="E255" s="303" t="s">
        <v>1</v>
      </c>
      <c r="F255" s="304">
        <v>65.349999999999994</v>
      </c>
      <c r="G255" s="37"/>
      <c r="H255" s="43"/>
    </row>
    <row r="256" s="2" customFormat="1" ht="16.8" customHeight="1">
      <c r="A256" s="37"/>
      <c r="B256" s="43"/>
      <c r="C256" s="305" t="s">
        <v>237</v>
      </c>
      <c r="D256" s="305" t="s">
        <v>459</v>
      </c>
      <c r="E256" s="16" t="s">
        <v>1</v>
      </c>
      <c r="F256" s="306">
        <v>65.349999999999994</v>
      </c>
      <c r="G256" s="37"/>
      <c r="H256" s="43"/>
    </row>
    <row r="257" s="2" customFormat="1" ht="16.8" customHeight="1">
      <c r="A257" s="37"/>
      <c r="B257" s="43"/>
      <c r="C257" s="307" t="s">
        <v>950</v>
      </c>
      <c r="D257" s="37"/>
      <c r="E257" s="37"/>
      <c r="F257" s="37"/>
      <c r="G257" s="37"/>
      <c r="H257" s="43"/>
    </row>
    <row r="258" s="2" customFormat="1" ht="16.8" customHeight="1">
      <c r="A258" s="37"/>
      <c r="B258" s="43"/>
      <c r="C258" s="305" t="s">
        <v>455</v>
      </c>
      <c r="D258" s="305" t="s">
        <v>456</v>
      </c>
      <c r="E258" s="16" t="s">
        <v>297</v>
      </c>
      <c r="F258" s="306">
        <v>85.349999999999994</v>
      </c>
      <c r="G258" s="37"/>
      <c r="H258" s="43"/>
    </row>
    <row r="259" s="2" customFormat="1" ht="16.8" customHeight="1">
      <c r="A259" s="37"/>
      <c r="B259" s="43"/>
      <c r="C259" s="305" t="s">
        <v>288</v>
      </c>
      <c r="D259" s="305" t="s">
        <v>289</v>
      </c>
      <c r="E259" s="16" t="s">
        <v>269</v>
      </c>
      <c r="F259" s="306">
        <v>68.094999999999999</v>
      </c>
      <c r="G259" s="37"/>
      <c r="H259" s="43"/>
    </row>
    <row r="260" s="2" customFormat="1" ht="16.8" customHeight="1">
      <c r="A260" s="37"/>
      <c r="B260" s="43"/>
      <c r="C260" s="301" t="s">
        <v>239</v>
      </c>
      <c r="D260" s="302" t="s">
        <v>1</v>
      </c>
      <c r="E260" s="303" t="s">
        <v>1</v>
      </c>
      <c r="F260" s="304">
        <v>12</v>
      </c>
      <c r="G260" s="37"/>
      <c r="H260" s="43"/>
    </row>
    <row r="261" s="2" customFormat="1" ht="16.8" customHeight="1">
      <c r="A261" s="37"/>
      <c r="B261" s="43"/>
      <c r="C261" s="305" t="s">
        <v>239</v>
      </c>
      <c r="D261" s="305" t="s">
        <v>198</v>
      </c>
      <c r="E261" s="16" t="s">
        <v>1</v>
      </c>
      <c r="F261" s="306">
        <v>12</v>
      </c>
      <c r="G261" s="37"/>
      <c r="H261" s="43"/>
    </row>
    <row r="262" s="2" customFormat="1" ht="16.8" customHeight="1">
      <c r="A262" s="37"/>
      <c r="B262" s="43"/>
      <c r="C262" s="307" t="s">
        <v>950</v>
      </c>
      <c r="D262" s="37"/>
      <c r="E262" s="37"/>
      <c r="F262" s="37"/>
      <c r="G262" s="37"/>
      <c r="H262" s="43"/>
    </row>
    <row r="263" s="2" customFormat="1" ht="16.8" customHeight="1">
      <c r="A263" s="37"/>
      <c r="B263" s="43"/>
      <c r="C263" s="305" t="s">
        <v>606</v>
      </c>
      <c r="D263" s="305" t="s">
        <v>607</v>
      </c>
      <c r="E263" s="16" t="s">
        <v>297</v>
      </c>
      <c r="F263" s="306">
        <v>12</v>
      </c>
      <c r="G263" s="37"/>
      <c r="H263" s="43"/>
    </row>
    <row r="264" s="2" customFormat="1" ht="16.8" customHeight="1">
      <c r="A264" s="37"/>
      <c r="B264" s="43"/>
      <c r="C264" s="305" t="s">
        <v>644</v>
      </c>
      <c r="D264" s="305" t="s">
        <v>645</v>
      </c>
      <c r="E264" s="16" t="s">
        <v>302</v>
      </c>
      <c r="F264" s="306">
        <v>6.5780000000000003</v>
      </c>
      <c r="G264" s="37"/>
      <c r="H264" s="43"/>
    </row>
    <row r="265" s="2" customFormat="1" ht="16.8" customHeight="1">
      <c r="A265" s="37"/>
      <c r="B265" s="43"/>
      <c r="C265" s="301" t="s">
        <v>240</v>
      </c>
      <c r="D265" s="302" t="s">
        <v>1</v>
      </c>
      <c r="E265" s="303" t="s">
        <v>1</v>
      </c>
      <c r="F265" s="304">
        <v>10</v>
      </c>
      <c r="G265" s="37"/>
      <c r="H265" s="43"/>
    </row>
    <row r="266" s="2" customFormat="1" ht="16.8" customHeight="1">
      <c r="A266" s="37"/>
      <c r="B266" s="43"/>
      <c r="C266" s="305" t="s">
        <v>240</v>
      </c>
      <c r="D266" s="305" t="s">
        <v>613</v>
      </c>
      <c r="E266" s="16" t="s">
        <v>1</v>
      </c>
      <c r="F266" s="306">
        <v>10</v>
      </c>
      <c r="G266" s="37"/>
      <c r="H266" s="43"/>
    </row>
    <row r="267" s="2" customFormat="1" ht="16.8" customHeight="1">
      <c r="A267" s="37"/>
      <c r="B267" s="43"/>
      <c r="C267" s="307" t="s">
        <v>950</v>
      </c>
      <c r="D267" s="37"/>
      <c r="E267" s="37"/>
      <c r="F267" s="37"/>
      <c r="G267" s="37"/>
      <c r="H267" s="43"/>
    </row>
    <row r="268" s="2" customFormat="1" ht="16.8" customHeight="1">
      <c r="A268" s="37"/>
      <c r="B268" s="43"/>
      <c r="C268" s="305" t="s">
        <v>610</v>
      </c>
      <c r="D268" s="305" t="s">
        <v>611</v>
      </c>
      <c r="E268" s="16" t="s">
        <v>297</v>
      </c>
      <c r="F268" s="306">
        <v>10</v>
      </c>
      <c r="G268" s="37"/>
      <c r="H268" s="43"/>
    </row>
    <row r="269" s="2" customFormat="1" ht="16.8" customHeight="1">
      <c r="A269" s="37"/>
      <c r="B269" s="43"/>
      <c r="C269" s="305" t="s">
        <v>644</v>
      </c>
      <c r="D269" s="305" t="s">
        <v>645</v>
      </c>
      <c r="E269" s="16" t="s">
        <v>302</v>
      </c>
      <c r="F269" s="306">
        <v>6.5780000000000003</v>
      </c>
      <c r="G269" s="37"/>
      <c r="H269" s="43"/>
    </row>
    <row r="270" s="2" customFormat="1" ht="16.8" customHeight="1">
      <c r="A270" s="37"/>
      <c r="B270" s="43"/>
      <c r="C270" s="301" t="s">
        <v>241</v>
      </c>
      <c r="D270" s="302" t="s">
        <v>1</v>
      </c>
      <c r="E270" s="303" t="s">
        <v>1</v>
      </c>
      <c r="F270" s="304">
        <v>34.270000000000003</v>
      </c>
      <c r="G270" s="37"/>
      <c r="H270" s="43"/>
    </row>
    <row r="271" s="2" customFormat="1" ht="16.8" customHeight="1">
      <c r="A271" s="37"/>
      <c r="B271" s="43"/>
      <c r="C271" s="305" t="s">
        <v>241</v>
      </c>
      <c r="D271" s="305" t="s">
        <v>327</v>
      </c>
      <c r="E271" s="16" t="s">
        <v>1</v>
      </c>
      <c r="F271" s="306">
        <v>34.270000000000003</v>
      </c>
      <c r="G271" s="37"/>
      <c r="H271" s="43"/>
    </row>
    <row r="272" s="2" customFormat="1" ht="16.8" customHeight="1">
      <c r="A272" s="37"/>
      <c r="B272" s="43"/>
      <c r="C272" s="307" t="s">
        <v>950</v>
      </c>
      <c r="D272" s="37"/>
      <c r="E272" s="37"/>
      <c r="F272" s="37"/>
      <c r="G272" s="37"/>
      <c r="H272" s="43"/>
    </row>
    <row r="273" s="2" customFormat="1" ht="16.8" customHeight="1">
      <c r="A273" s="37"/>
      <c r="B273" s="43"/>
      <c r="C273" s="305" t="s">
        <v>324</v>
      </c>
      <c r="D273" s="305" t="s">
        <v>325</v>
      </c>
      <c r="E273" s="16" t="s">
        <v>269</v>
      </c>
      <c r="F273" s="306">
        <v>34.270000000000003</v>
      </c>
      <c r="G273" s="37"/>
      <c r="H273" s="43"/>
    </row>
    <row r="274" s="2" customFormat="1" ht="16.8" customHeight="1">
      <c r="A274" s="37"/>
      <c r="B274" s="43"/>
      <c r="C274" s="305" t="s">
        <v>315</v>
      </c>
      <c r="D274" s="305" t="s">
        <v>316</v>
      </c>
      <c r="E274" s="16" t="s">
        <v>269</v>
      </c>
      <c r="F274" s="306">
        <v>25.760000000000002</v>
      </c>
      <c r="G274" s="37"/>
      <c r="H274" s="43"/>
    </row>
    <row r="275" s="2" customFormat="1" ht="16.8" customHeight="1">
      <c r="A275" s="37"/>
      <c r="B275" s="43"/>
      <c r="C275" s="301" t="s">
        <v>243</v>
      </c>
      <c r="D275" s="302" t="s">
        <v>1</v>
      </c>
      <c r="E275" s="303" t="s">
        <v>1</v>
      </c>
      <c r="F275" s="304">
        <v>14.23</v>
      </c>
      <c r="G275" s="37"/>
      <c r="H275" s="43"/>
    </row>
    <row r="276" s="2" customFormat="1" ht="16.8" customHeight="1">
      <c r="A276" s="37"/>
      <c r="B276" s="43"/>
      <c r="C276" s="305" t="s">
        <v>243</v>
      </c>
      <c r="D276" s="305" t="s">
        <v>244</v>
      </c>
      <c r="E276" s="16" t="s">
        <v>1</v>
      </c>
      <c r="F276" s="306">
        <v>14.23</v>
      </c>
      <c r="G276" s="37"/>
      <c r="H276" s="43"/>
    </row>
    <row r="277" s="2" customFormat="1" ht="16.8" customHeight="1">
      <c r="A277" s="37"/>
      <c r="B277" s="43"/>
      <c r="C277" s="307" t="s">
        <v>950</v>
      </c>
      <c r="D277" s="37"/>
      <c r="E277" s="37"/>
      <c r="F277" s="37"/>
      <c r="G277" s="37"/>
      <c r="H277" s="43"/>
    </row>
    <row r="278" s="2" customFormat="1" ht="16.8" customHeight="1">
      <c r="A278" s="37"/>
      <c r="B278" s="43"/>
      <c r="C278" s="305" t="s">
        <v>441</v>
      </c>
      <c r="D278" s="305" t="s">
        <v>442</v>
      </c>
      <c r="E278" s="16" t="s">
        <v>297</v>
      </c>
      <c r="F278" s="306">
        <v>14.23</v>
      </c>
      <c r="G278" s="37"/>
      <c r="H278" s="43"/>
    </row>
    <row r="279" s="2" customFormat="1" ht="16.8" customHeight="1">
      <c r="A279" s="37"/>
      <c r="B279" s="43"/>
      <c r="C279" s="305" t="s">
        <v>445</v>
      </c>
      <c r="D279" s="305" t="s">
        <v>446</v>
      </c>
      <c r="E279" s="16" t="s">
        <v>297</v>
      </c>
      <c r="F279" s="306">
        <v>14.23</v>
      </c>
      <c r="G279" s="37"/>
      <c r="H279" s="43"/>
    </row>
    <row r="280" s="2" customFormat="1" ht="16.8" customHeight="1">
      <c r="A280" s="37"/>
      <c r="B280" s="43"/>
      <c r="C280" s="301" t="s">
        <v>245</v>
      </c>
      <c r="D280" s="302" t="s">
        <v>1</v>
      </c>
      <c r="E280" s="303" t="s">
        <v>1</v>
      </c>
      <c r="F280" s="304">
        <v>83.090000000000003</v>
      </c>
      <c r="G280" s="37"/>
      <c r="H280" s="43"/>
    </row>
    <row r="281" s="2" customFormat="1" ht="16.8" customHeight="1">
      <c r="A281" s="37"/>
      <c r="B281" s="43"/>
      <c r="C281" s="305" t="s">
        <v>247</v>
      </c>
      <c r="D281" s="305" t="s">
        <v>488</v>
      </c>
      <c r="E281" s="16" t="s">
        <v>1</v>
      </c>
      <c r="F281" s="306">
        <v>29.629999999999999</v>
      </c>
      <c r="G281" s="37"/>
      <c r="H281" s="43"/>
    </row>
    <row r="282" s="2" customFormat="1" ht="16.8" customHeight="1">
      <c r="A282" s="37"/>
      <c r="B282" s="43"/>
      <c r="C282" s="305" t="s">
        <v>249</v>
      </c>
      <c r="D282" s="305" t="s">
        <v>489</v>
      </c>
      <c r="E282" s="16" t="s">
        <v>1</v>
      </c>
      <c r="F282" s="306">
        <v>31.268999999999998</v>
      </c>
      <c r="G282" s="37"/>
      <c r="H282" s="43"/>
    </row>
    <row r="283" s="2" customFormat="1" ht="16.8" customHeight="1">
      <c r="A283" s="37"/>
      <c r="B283" s="43"/>
      <c r="C283" s="305" t="s">
        <v>251</v>
      </c>
      <c r="D283" s="305" t="s">
        <v>490</v>
      </c>
      <c r="E283" s="16" t="s">
        <v>1</v>
      </c>
      <c r="F283" s="306">
        <v>22.190999999999999</v>
      </c>
      <c r="G283" s="37"/>
      <c r="H283" s="43"/>
    </row>
    <row r="284" s="2" customFormat="1" ht="16.8" customHeight="1">
      <c r="A284" s="37"/>
      <c r="B284" s="43"/>
      <c r="C284" s="305" t="s">
        <v>245</v>
      </c>
      <c r="D284" s="305" t="s">
        <v>155</v>
      </c>
      <c r="E284" s="16" t="s">
        <v>1</v>
      </c>
      <c r="F284" s="306">
        <v>83.090000000000003</v>
      </c>
      <c r="G284" s="37"/>
      <c r="H284" s="43"/>
    </row>
    <row r="285" s="2" customFormat="1" ht="16.8" customHeight="1">
      <c r="A285" s="37"/>
      <c r="B285" s="43"/>
      <c r="C285" s="307" t="s">
        <v>950</v>
      </c>
      <c r="D285" s="37"/>
      <c r="E285" s="37"/>
      <c r="F285" s="37"/>
      <c r="G285" s="37"/>
      <c r="H285" s="43"/>
    </row>
    <row r="286" s="2" customFormat="1" ht="16.8" customHeight="1">
      <c r="A286" s="37"/>
      <c r="B286" s="43"/>
      <c r="C286" s="305" t="s">
        <v>484</v>
      </c>
      <c r="D286" s="305" t="s">
        <v>485</v>
      </c>
      <c r="E286" s="16" t="s">
        <v>486</v>
      </c>
      <c r="F286" s="306">
        <v>83.090000000000003</v>
      </c>
      <c r="G286" s="37"/>
      <c r="H286" s="43"/>
    </row>
    <row r="287" s="2" customFormat="1" ht="16.8" customHeight="1">
      <c r="A287" s="37"/>
      <c r="B287" s="43"/>
      <c r="C287" s="305" t="s">
        <v>492</v>
      </c>
      <c r="D287" s="305" t="s">
        <v>493</v>
      </c>
      <c r="E287" s="16" t="s">
        <v>486</v>
      </c>
      <c r="F287" s="306">
        <v>830.89999999999998</v>
      </c>
      <c r="G287" s="37"/>
      <c r="H287" s="43"/>
    </row>
    <row r="288" s="2" customFormat="1" ht="16.8" customHeight="1">
      <c r="A288" s="37"/>
      <c r="B288" s="43"/>
      <c r="C288" s="301" t="s">
        <v>247</v>
      </c>
      <c r="D288" s="302" t="s">
        <v>1</v>
      </c>
      <c r="E288" s="303" t="s">
        <v>1</v>
      </c>
      <c r="F288" s="304">
        <v>29.629999999999999</v>
      </c>
      <c r="G288" s="37"/>
      <c r="H288" s="43"/>
    </row>
    <row r="289" s="2" customFormat="1" ht="16.8" customHeight="1">
      <c r="A289" s="37"/>
      <c r="B289" s="43"/>
      <c r="C289" s="305" t="s">
        <v>247</v>
      </c>
      <c r="D289" s="305" t="s">
        <v>488</v>
      </c>
      <c r="E289" s="16" t="s">
        <v>1</v>
      </c>
      <c r="F289" s="306">
        <v>29.629999999999999</v>
      </c>
      <c r="G289" s="37"/>
      <c r="H289" s="43"/>
    </row>
    <row r="290" s="2" customFormat="1" ht="16.8" customHeight="1">
      <c r="A290" s="37"/>
      <c r="B290" s="43"/>
      <c r="C290" s="307" t="s">
        <v>950</v>
      </c>
      <c r="D290" s="37"/>
      <c r="E290" s="37"/>
      <c r="F290" s="37"/>
      <c r="G290" s="37"/>
      <c r="H290" s="43"/>
    </row>
    <row r="291" s="2" customFormat="1" ht="16.8" customHeight="1">
      <c r="A291" s="37"/>
      <c r="B291" s="43"/>
      <c r="C291" s="305" t="s">
        <v>484</v>
      </c>
      <c r="D291" s="305" t="s">
        <v>485</v>
      </c>
      <c r="E291" s="16" t="s">
        <v>486</v>
      </c>
      <c r="F291" s="306">
        <v>83.090000000000003</v>
      </c>
      <c r="G291" s="37"/>
      <c r="H291" s="43"/>
    </row>
    <row r="292" s="2" customFormat="1">
      <c r="A292" s="37"/>
      <c r="B292" s="43"/>
      <c r="C292" s="305" t="s">
        <v>497</v>
      </c>
      <c r="D292" s="305" t="s">
        <v>498</v>
      </c>
      <c r="E292" s="16" t="s">
        <v>486</v>
      </c>
      <c r="F292" s="306">
        <v>29.629999999999999</v>
      </c>
      <c r="G292" s="37"/>
      <c r="H292" s="43"/>
    </row>
    <row r="293" s="2" customFormat="1" ht="16.8" customHeight="1">
      <c r="A293" s="37"/>
      <c r="B293" s="43"/>
      <c r="C293" s="301" t="s">
        <v>249</v>
      </c>
      <c r="D293" s="302" t="s">
        <v>1</v>
      </c>
      <c r="E293" s="303" t="s">
        <v>1</v>
      </c>
      <c r="F293" s="304">
        <v>31.268999999999998</v>
      </c>
      <c r="G293" s="37"/>
      <c r="H293" s="43"/>
    </row>
    <row r="294" s="2" customFormat="1" ht="16.8" customHeight="1">
      <c r="A294" s="37"/>
      <c r="B294" s="43"/>
      <c r="C294" s="305" t="s">
        <v>249</v>
      </c>
      <c r="D294" s="305" t="s">
        <v>489</v>
      </c>
      <c r="E294" s="16" t="s">
        <v>1</v>
      </c>
      <c r="F294" s="306">
        <v>31.268999999999998</v>
      </c>
      <c r="G294" s="37"/>
      <c r="H294" s="43"/>
    </row>
    <row r="295" s="2" customFormat="1" ht="16.8" customHeight="1">
      <c r="A295" s="37"/>
      <c r="B295" s="43"/>
      <c r="C295" s="307" t="s">
        <v>950</v>
      </c>
      <c r="D295" s="37"/>
      <c r="E295" s="37"/>
      <c r="F295" s="37"/>
      <c r="G295" s="37"/>
      <c r="H295" s="43"/>
    </row>
    <row r="296" s="2" customFormat="1" ht="16.8" customHeight="1">
      <c r="A296" s="37"/>
      <c r="B296" s="43"/>
      <c r="C296" s="305" t="s">
        <v>484</v>
      </c>
      <c r="D296" s="305" t="s">
        <v>485</v>
      </c>
      <c r="E296" s="16" t="s">
        <v>486</v>
      </c>
      <c r="F296" s="306">
        <v>83.090000000000003</v>
      </c>
      <c r="G296" s="37"/>
      <c r="H296" s="43"/>
    </row>
    <row r="297" s="2" customFormat="1">
      <c r="A297" s="37"/>
      <c r="B297" s="43"/>
      <c r="C297" s="305" t="s">
        <v>501</v>
      </c>
      <c r="D297" s="305" t="s">
        <v>502</v>
      </c>
      <c r="E297" s="16" t="s">
        <v>486</v>
      </c>
      <c r="F297" s="306">
        <v>31.73</v>
      </c>
      <c r="G297" s="37"/>
      <c r="H297" s="43"/>
    </row>
    <row r="298" s="2" customFormat="1" ht="16.8" customHeight="1">
      <c r="A298" s="37"/>
      <c r="B298" s="43"/>
      <c r="C298" s="301" t="s">
        <v>251</v>
      </c>
      <c r="D298" s="302" t="s">
        <v>1</v>
      </c>
      <c r="E298" s="303" t="s">
        <v>1</v>
      </c>
      <c r="F298" s="304">
        <v>22.190999999999999</v>
      </c>
      <c r="G298" s="37"/>
      <c r="H298" s="43"/>
    </row>
    <row r="299" s="2" customFormat="1" ht="16.8" customHeight="1">
      <c r="A299" s="37"/>
      <c r="B299" s="43"/>
      <c r="C299" s="305" t="s">
        <v>251</v>
      </c>
      <c r="D299" s="305" t="s">
        <v>490</v>
      </c>
      <c r="E299" s="16" t="s">
        <v>1</v>
      </c>
      <c r="F299" s="306">
        <v>22.190999999999999</v>
      </c>
      <c r="G299" s="37"/>
      <c r="H299" s="43"/>
    </row>
    <row r="300" s="2" customFormat="1" ht="16.8" customHeight="1">
      <c r="A300" s="37"/>
      <c r="B300" s="43"/>
      <c r="C300" s="307" t="s">
        <v>950</v>
      </c>
      <c r="D300" s="37"/>
      <c r="E300" s="37"/>
      <c r="F300" s="37"/>
      <c r="G300" s="37"/>
      <c r="H300" s="43"/>
    </row>
    <row r="301" s="2" customFormat="1" ht="16.8" customHeight="1">
      <c r="A301" s="37"/>
      <c r="B301" s="43"/>
      <c r="C301" s="305" t="s">
        <v>484</v>
      </c>
      <c r="D301" s="305" t="s">
        <v>485</v>
      </c>
      <c r="E301" s="16" t="s">
        <v>486</v>
      </c>
      <c r="F301" s="306">
        <v>83.090000000000003</v>
      </c>
      <c r="G301" s="37"/>
      <c r="H301" s="43"/>
    </row>
    <row r="302" s="2" customFormat="1">
      <c r="A302" s="37"/>
      <c r="B302" s="43"/>
      <c r="C302" s="305" t="s">
        <v>506</v>
      </c>
      <c r="D302" s="305" t="s">
        <v>507</v>
      </c>
      <c r="E302" s="16" t="s">
        <v>486</v>
      </c>
      <c r="F302" s="306">
        <v>22.190999999999999</v>
      </c>
      <c r="G302" s="37"/>
      <c r="H302" s="43"/>
    </row>
    <row r="303" s="2" customFormat="1" ht="16.8" customHeight="1">
      <c r="A303" s="37"/>
      <c r="B303" s="43"/>
      <c r="C303" s="301" t="s">
        <v>405</v>
      </c>
      <c r="D303" s="302" t="s">
        <v>1</v>
      </c>
      <c r="E303" s="303" t="s">
        <v>1</v>
      </c>
      <c r="F303" s="304">
        <v>27.16</v>
      </c>
      <c r="G303" s="37"/>
      <c r="H303" s="43"/>
    </row>
    <row r="304" s="2" customFormat="1" ht="16.8" customHeight="1">
      <c r="A304" s="37"/>
      <c r="B304" s="43"/>
      <c r="C304" s="305" t="s">
        <v>405</v>
      </c>
      <c r="D304" s="305" t="s">
        <v>406</v>
      </c>
      <c r="E304" s="16" t="s">
        <v>1</v>
      </c>
      <c r="F304" s="306">
        <v>27.16</v>
      </c>
      <c r="G304" s="37"/>
      <c r="H304" s="43"/>
    </row>
    <row r="305" s="2" customFormat="1" ht="16.8" customHeight="1">
      <c r="A305" s="37"/>
      <c r="B305" s="43"/>
      <c r="C305" s="301" t="s">
        <v>397</v>
      </c>
      <c r="D305" s="302" t="s">
        <v>1</v>
      </c>
      <c r="E305" s="303" t="s">
        <v>1</v>
      </c>
      <c r="F305" s="304">
        <v>44</v>
      </c>
      <c r="G305" s="37"/>
      <c r="H305" s="43"/>
    </row>
    <row r="306" s="2" customFormat="1" ht="16.8" customHeight="1">
      <c r="A306" s="37"/>
      <c r="B306" s="43"/>
      <c r="C306" s="305" t="s">
        <v>397</v>
      </c>
      <c r="D306" s="305" t="s">
        <v>398</v>
      </c>
      <c r="E306" s="16" t="s">
        <v>1</v>
      </c>
      <c r="F306" s="306">
        <v>44</v>
      </c>
      <c r="G306" s="37"/>
      <c r="H306" s="43"/>
    </row>
    <row r="307" s="2" customFormat="1" ht="16.8" customHeight="1">
      <c r="A307" s="37"/>
      <c r="B307" s="43"/>
      <c r="C307" s="301" t="s">
        <v>403</v>
      </c>
      <c r="D307" s="302" t="s">
        <v>1</v>
      </c>
      <c r="E307" s="303" t="s">
        <v>1</v>
      </c>
      <c r="F307" s="304">
        <v>21</v>
      </c>
      <c r="G307" s="37"/>
      <c r="H307" s="43"/>
    </row>
    <row r="308" s="2" customFormat="1" ht="16.8" customHeight="1">
      <c r="A308" s="37"/>
      <c r="B308" s="43"/>
      <c r="C308" s="305" t="s">
        <v>403</v>
      </c>
      <c r="D308" s="305" t="s">
        <v>404</v>
      </c>
      <c r="E308" s="16" t="s">
        <v>1</v>
      </c>
      <c r="F308" s="306">
        <v>21</v>
      </c>
      <c r="G308" s="37"/>
      <c r="H308" s="43"/>
    </row>
    <row r="309" s="2" customFormat="1" ht="16.8" customHeight="1">
      <c r="A309" s="37"/>
      <c r="B309" s="43"/>
      <c r="C309" s="301" t="s">
        <v>253</v>
      </c>
      <c r="D309" s="302" t="s">
        <v>1</v>
      </c>
      <c r="E309" s="303" t="s">
        <v>1</v>
      </c>
      <c r="F309" s="304">
        <v>2</v>
      </c>
      <c r="G309" s="37"/>
      <c r="H309" s="43"/>
    </row>
    <row r="310" s="2" customFormat="1" ht="16.8" customHeight="1">
      <c r="A310" s="37"/>
      <c r="B310" s="43"/>
      <c r="C310" s="305" t="s">
        <v>253</v>
      </c>
      <c r="D310" s="305" t="s">
        <v>91</v>
      </c>
      <c r="E310" s="16" t="s">
        <v>1</v>
      </c>
      <c r="F310" s="306">
        <v>2</v>
      </c>
      <c r="G310" s="37"/>
      <c r="H310" s="43"/>
    </row>
    <row r="311" s="2" customFormat="1" ht="16.8" customHeight="1">
      <c r="A311" s="37"/>
      <c r="B311" s="43"/>
      <c r="C311" s="307" t="s">
        <v>950</v>
      </c>
      <c r="D311" s="37"/>
      <c r="E311" s="37"/>
      <c r="F311" s="37"/>
      <c r="G311" s="37"/>
      <c r="H311" s="43"/>
    </row>
    <row r="312" s="2" customFormat="1" ht="16.8" customHeight="1">
      <c r="A312" s="37"/>
      <c r="B312" s="43"/>
      <c r="C312" s="305" t="s">
        <v>569</v>
      </c>
      <c r="D312" s="305" t="s">
        <v>570</v>
      </c>
      <c r="E312" s="16" t="s">
        <v>150</v>
      </c>
      <c r="F312" s="306">
        <v>2</v>
      </c>
      <c r="G312" s="37"/>
      <c r="H312" s="43"/>
    </row>
    <row r="313" s="2" customFormat="1" ht="16.8" customHeight="1">
      <c r="A313" s="37"/>
      <c r="B313" s="43"/>
      <c r="C313" s="305" t="s">
        <v>551</v>
      </c>
      <c r="D313" s="305" t="s">
        <v>552</v>
      </c>
      <c r="E313" s="16" t="s">
        <v>150</v>
      </c>
      <c r="F313" s="306">
        <v>2</v>
      </c>
      <c r="G313" s="37"/>
      <c r="H313" s="43"/>
    </row>
    <row r="314" s="2" customFormat="1">
      <c r="A314" s="37"/>
      <c r="B314" s="43"/>
      <c r="C314" s="305" t="s">
        <v>596</v>
      </c>
      <c r="D314" s="305" t="s">
        <v>597</v>
      </c>
      <c r="E314" s="16" t="s">
        <v>150</v>
      </c>
      <c r="F314" s="306">
        <v>2</v>
      </c>
      <c r="G314" s="37"/>
      <c r="H314" s="43"/>
    </row>
    <row r="315" s="2" customFormat="1" ht="16.8" customHeight="1">
      <c r="A315" s="37"/>
      <c r="B315" s="43"/>
      <c r="C315" s="305" t="s">
        <v>600</v>
      </c>
      <c r="D315" s="305" t="s">
        <v>601</v>
      </c>
      <c r="E315" s="16" t="s">
        <v>302</v>
      </c>
      <c r="F315" s="306">
        <v>0.57599999999999996</v>
      </c>
      <c r="G315" s="37"/>
      <c r="H315" s="43"/>
    </row>
    <row r="316" s="2" customFormat="1" ht="16.8" customHeight="1">
      <c r="A316" s="37"/>
      <c r="B316" s="43"/>
      <c r="C316" s="305" t="s">
        <v>635</v>
      </c>
      <c r="D316" s="305" t="s">
        <v>636</v>
      </c>
      <c r="E316" s="16" t="s">
        <v>150</v>
      </c>
      <c r="F316" s="306">
        <v>2</v>
      </c>
      <c r="G316" s="37"/>
      <c r="H316" s="43"/>
    </row>
    <row r="317" s="2" customFormat="1" ht="16.8" customHeight="1">
      <c r="A317" s="37"/>
      <c r="B317" s="43"/>
      <c r="C317" s="305" t="s">
        <v>520</v>
      </c>
      <c r="D317" s="305" t="s">
        <v>521</v>
      </c>
      <c r="E317" s="16" t="s">
        <v>297</v>
      </c>
      <c r="F317" s="306">
        <v>12</v>
      </c>
      <c r="G317" s="37"/>
      <c r="H317" s="43"/>
    </row>
    <row r="318" s="2" customFormat="1" ht="16.8" customHeight="1">
      <c r="A318" s="37"/>
      <c r="B318" s="43"/>
      <c r="C318" s="305" t="s">
        <v>639</v>
      </c>
      <c r="D318" s="305" t="s">
        <v>640</v>
      </c>
      <c r="E318" s="16" t="s">
        <v>297</v>
      </c>
      <c r="F318" s="306">
        <v>1.6000000000000001</v>
      </c>
      <c r="G318" s="37"/>
      <c r="H318" s="43"/>
    </row>
    <row r="319" s="2" customFormat="1" ht="16.8" customHeight="1">
      <c r="A319" s="37"/>
      <c r="B319" s="43"/>
      <c r="C319" s="305" t="s">
        <v>572</v>
      </c>
      <c r="D319" s="305" t="s">
        <v>573</v>
      </c>
      <c r="E319" s="16" t="s">
        <v>150</v>
      </c>
      <c r="F319" s="306">
        <v>2</v>
      </c>
      <c r="G319" s="37"/>
      <c r="H319" s="43"/>
    </row>
    <row r="320" s="2" customFormat="1" ht="16.8" customHeight="1">
      <c r="A320" s="37"/>
      <c r="B320" s="43"/>
      <c r="C320" s="305" t="s">
        <v>556</v>
      </c>
      <c r="D320" s="305" t="s">
        <v>557</v>
      </c>
      <c r="E320" s="16" t="s">
        <v>150</v>
      </c>
      <c r="F320" s="306">
        <v>2</v>
      </c>
      <c r="G320" s="37"/>
      <c r="H320" s="43"/>
    </row>
    <row r="321" s="2" customFormat="1" ht="16.8" customHeight="1">
      <c r="A321" s="37"/>
      <c r="B321" s="43"/>
      <c r="C321" s="305" t="s">
        <v>561</v>
      </c>
      <c r="D321" s="305" t="s">
        <v>562</v>
      </c>
      <c r="E321" s="16" t="s">
        <v>150</v>
      </c>
      <c r="F321" s="306">
        <v>2</v>
      </c>
      <c r="G321" s="37"/>
      <c r="H321" s="43"/>
    </row>
    <row r="322" s="2" customFormat="1" ht="16.8" customHeight="1">
      <c r="A322" s="37"/>
      <c r="B322" s="43"/>
      <c r="C322" s="301" t="s">
        <v>603</v>
      </c>
      <c r="D322" s="302" t="s">
        <v>1</v>
      </c>
      <c r="E322" s="303" t="s">
        <v>1</v>
      </c>
      <c r="F322" s="304">
        <v>0.57599999999999996</v>
      </c>
      <c r="G322" s="37"/>
      <c r="H322" s="43"/>
    </row>
    <row r="323" s="2" customFormat="1" ht="16.8" customHeight="1">
      <c r="A323" s="37"/>
      <c r="B323" s="43"/>
      <c r="C323" s="305" t="s">
        <v>603</v>
      </c>
      <c r="D323" s="305" t="s">
        <v>604</v>
      </c>
      <c r="E323" s="16" t="s">
        <v>1</v>
      </c>
      <c r="F323" s="306">
        <v>0.57599999999999996</v>
      </c>
      <c r="G323" s="37"/>
      <c r="H323" s="43"/>
    </row>
    <row r="324" s="2" customFormat="1" ht="16.8" customHeight="1">
      <c r="A324" s="37"/>
      <c r="B324" s="43"/>
      <c r="C324" s="301" t="s">
        <v>647</v>
      </c>
      <c r="D324" s="302" t="s">
        <v>1</v>
      </c>
      <c r="E324" s="303" t="s">
        <v>1</v>
      </c>
      <c r="F324" s="304">
        <v>6.5780000000000003</v>
      </c>
      <c r="G324" s="37"/>
      <c r="H324" s="43"/>
    </row>
    <row r="325" s="2" customFormat="1" ht="16.8" customHeight="1">
      <c r="A325" s="37"/>
      <c r="B325" s="43"/>
      <c r="C325" s="305" t="s">
        <v>647</v>
      </c>
      <c r="D325" s="305" t="s">
        <v>648</v>
      </c>
      <c r="E325" s="16" t="s">
        <v>1</v>
      </c>
      <c r="F325" s="306">
        <v>6.5780000000000003</v>
      </c>
      <c r="G325" s="37"/>
      <c r="H325" s="43"/>
    </row>
    <row r="326" s="2" customFormat="1" ht="16.8" customHeight="1">
      <c r="A326" s="37"/>
      <c r="B326" s="43"/>
      <c r="C326" s="301" t="s">
        <v>254</v>
      </c>
      <c r="D326" s="302" t="s">
        <v>1</v>
      </c>
      <c r="E326" s="303" t="s">
        <v>1</v>
      </c>
      <c r="F326" s="304">
        <v>6.5350000000000001</v>
      </c>
      <c r="G326" s="37"/>
      <c r="H326" s="43"/>
    </row>
    <row r="327" s="2" customFormat="1" ht="16.8" customHeight="1">
      <c r="A327" s="37"/>
      <c r="B327" s="43"/>
      <c r="C327" s="305" t="s">
        <v>254</v>
      </c>
      <c r="D327" s="305" t="s">
        <v>291</v>
      </c>
      <c r="E327" s="16" t="s">
        <v>1</v>
      </c>
      <c r="F327" s="306">
        <v>6.5350000000000001</v>
      </c>
      <c r="G327" s="37"/>
      <c r="H327" s="43"/>
    </row>
    <row r="328" s="2" customFormat="1" ht="16.8" customHeight="1">
      <c r="A328" s="37"/>
      <c r="B328" s="43"/>
      <c r="C328" s="307" t="s">
        <v>950</v>
      </c>
      <c r="D328" s="37"/>
      <c r="E328" s="37"/>
      <c r="F328" s="37"/>
      <c r="G328" s="37"/>
      <c r="H328" s="43"/>
    </row>
    <row r="329" s="2" customFormat="1" ht="16.8" customHeight="1">
      <c r="A329" s="37"/>
      <c r="B329" s="43"/>
      <c r="C329" s="305" t="s">
        <v>288</v>
      </c>
      <c r="D329" s="305" t="s">
        <v>289</v>
      </c>
      <c r="E329" s="16" t="s">
        <v>269</v>
      </c>
      <c r="F329" s="306">
        <v>68.094999999999999</v>
      </c>
      <c r="G329" s="37"/>
      <c r="H329" s="43"/>
    </row>
    <row r="330" s="2" customFormat="1">
      <c r="A330" s="37"/>
      <c r="B330" s="43"/>
      <c r="C330" s="305" t="s">
        <v>344</v>
      </c>
      <c r="D330" s="305" t="s">
        <v>345</v>
      </c>
      <c r="E330" s="16" t="s">
        <v>269</v>
      </c>
      <c r="F330" s="306">
        <v>16.535</v>
      </c>
      <c r="G330" s="37"/>
      <c r="H330" s="43"/>
    </row>
    <row r="331" s="2" customFormat="1" ht="16.8" customHeight="1">
      <c r="A331" s="37"/>
      <c r="B331" s="43"/>
      <c r="C331" s="301" t="s">
        <v>256</v>
      </c>
      <c r="D331" s="302" t="s">
        <v>1</v>
      </c>
      <c r="E331" s="303" t="s">
        <v>1</v>
      </c>
      <c r="F331" s="304">
        <v>10</v>
      </c>
      <c r="G331" s="37"/>
      <c r="H331" s="43"/>
    </row>
    <row r="332" s="2" customFormat="1" ht="16.8" customHeight="1">
      <c r="A332" s="37"/>
      <c r="B332" s="43"/>
      <c r="C332" s="305" t="s">
        <v>256</v>
      </c>
      <c r="D332" s="305" t="s">
        <v>281</v>
      </c>
      <c r="E332" s="16" t="s">
        <v>1</v>
      </c>
      <c r="F332" s="306">
        <v>10</v>
      </c>
      <c r="G332" s="37"/>
      <c r="H332" s="43"/>
    </row>
    <row r="333" s="2" customFormat="1" ht="16.8" customHeight="1">
      <c r="A333" s="37"/>
      <c r="B333" s="43"/>
      <c r="C333" s="307" t="s">
        <v>950</v>
      </c>
      <c r="D333" s="37"/>
      <c r="E333" s="37"/>
      <c r="F333" s="37"/>
      <c r="G333" s="37"/>
      <c r="H333" s="43"/>
    </row>
    <row r="334" s="2" customFormat="1" ht="16.8" customHeight="1">
      <c r="A334" s="37"/>
      <c r="B334" s="43"/>
      <c r="C334" s="305" t="s">
        <v>288</v>
      </c>
      <c r="D334" s="305" t="s">
        <v>289</v>
      </c>
      <c r="E334" s="16" t="s">
        <v>269</v>
      </c>
      <c r="F334" s="306">
        <v>68.094999999999999</v>
      </c>
      <c r="G334" s="37"/>
      <c r="H334" s="43"/>
    </row>
    <row r="335" s="2" customFormat="1" ht="16.8" customHeight="1">
      <c r="A335" s="37"/>
      <c r="B335" s="43"/>
      <c r="C335" s="305" t="s">
        <v>309</v>
      </c>
      <c r="D335" s="305" t="s">
        <v>310</v>
      </c>
      <c r="E335" s="16" t="s">
        <v>269</v>
      </c>
      <c r="F335" s="306">
        <v>102.65000000000001</v>
      </c>
      <c r="G335" s="37"/>
      <c r="H335" s="43"/>
    </row>
    <row r="336" s="2" customFormat="1" ht="16.8" customHeight="1">
      <c r="A336" s="37"/>
      <c r="B336" s="43"/>
      <c r="C336" s="305" t="s">
        <v>319</v>
      </c>
      <c r="D336" s="305" t="s">
        <v>320</v>
      </c>
      <c r="E336" s="16" t="s">
        <v>269</v>
      </c>
      <c r="F336" s="306">
        <v>42.619999999999997</v>
      </c>
      <c r="G336" s="37"/>
      <c r="H336" s="43"/>
    </row>
    <row r="337" s="2" customFormat="1" ht="16.8" customHeight="1">
      <c r="A337" s="37"/>
      <c r="B337" s="43"/>
      <c r="C337" s="305" t="s">
        <v>329</v>
      </c>
      <c r="D337" s="305" t="s">
        <v>330</v>
      </c>
      <c r="E337" s="16" t="s">
        <v>269</v>
      </c>
      <c r="F337" s="306">
        <v>10</v>
      </c>
      <c r="G337" s="37"/>
      <c r="H337" s="43"/>
    </row>
    <row r="338" s="2" customFormat="1" ht="16.8" customHeight="1">
      <c r="A338" s="37"/>
      <c r="B338" s="43"/>
      <c r="C338" s="305" t="s">
        <v>332</v>
      </c>
      <c r="D338" s="305" t="s">
        <v>333</v>
      </c>
      <c r="E338" s="16" t="s">
        <v>269</v>
      </c>
      <c r="F338" s="306">
        <v>10</v>
      </c>
      <c r="G338" s="37"/>
      <c r="H338" s="43"/>
    </row>
    <row r="339" s="2" customFormat="1" ht="16.8" customHeight="1">
      <c r="A339" s="37"/>
      <c r="B339" s="43"/>
      <c r="C339" s="305" t="s">
        <v>340</v>
      </c>
      <c r="D339" s="305" t="s">
        <v>341</v>
      </c>
      <c r="E339" s="16" t="s">
        <v>269</v>
      </c>
      <c r="F339" s="306">
        <v>10</v>
      </c>
      <c r="G339" s="37"/>
      <c r="H339" s="43"/>
    </row>
    <row r="340" s="2" customFormat="1">
      <c r="A340" s="37"/>
      <c r="B340" s="43"/>
      <c r="C340" s="305" t="s">
        <v>344</v>
      </c>
      <c r="D340" s="305" t="s">
        <v>345</v>
      </c>
      <c r="E340" s="16" t="s">
        <v>269</v>
      </c>
      <c r="F340" s="306">
        <v>16.535</v>
      </c>
      <c r="G340" s="37"/>
      <c r="H340" s="43"/>
    </row>
    <row r="341" s="2" customFormat="1" ht="26.4" customHeight="1">
      <c r="A341" s="37"/>
      <c r="B341" s="43"/>
      <c r="C341" s="300" t="s">
        <v>953</v>
      </c>
      <c r="D341" s="300" t="s">
        <v>99</v>
      </c>
      <c r="E341" s="37"/>
      <c r="F341" s="37"/>
      <c r="G341" s="37"/>
      <c r="H341" s="43"/>
    </row>
    <row r="342" s="2" customFormat="1" ht="16.8" customHeight="1">
      <c r="A342" s="37"/>
      <c r="B342" s="43"/>
      <c r="C342" s="301" t="s">
        <v>191</v>
      </c>
      <c r="D342" s="302" t="s">
        <v>1</v>
      </c>
      <c r="E342" s="303" t="s">
        <v>1</v>
      </c>
      <c r="F342" s="304">
        <v>10.971</v>
      </c>
      <c r="G342" s="37"/>
      <c r="H342" s="43"/>
    </row>
    <row r="343" s="2" customFormat="1" ht="16.8" customHeight="1">
      <c r="A343" s="37"/>
      <c r="B343" s="43"/>
      <c r="C343" s="305" t="s">
        <v>191</v>
      </c>
      <c r="D343" s="305" t="s">
        <v>786</v>
      </c>
      <c r="E343" s="16" t="s">
        <v>1</v>
      </c>
      <c r="F343" s="306">
        <v>10.971</v>
      </c>
      <c r="G343" s="37"/>
      <c r="H343" s="43"/>
    </row>
    <row r="344" s="2" customFormat="1" ht="16.8" customHeight="1">
      <c r="A344" s="37"/>
      <c r="B344" s="43"/>
      <c r="C344" s="307" t="s">
        <v>950</v>
      </c>
      <c r="D344" s="37"/>
      <c r="E344" s="37"/>
      <c r="F344" s="37"/>
      <c r="G344" s="37"/>
      <c r="H344" s="43"/>
    </row>
    <row r="345" s="2" customFormat="1">
      <c r="A345" s="37"/>
      <c r="B345" s="43"/>
      <c r="C345" s="305" t="s">
        <v>344</v>
      </c>
      <c r="D345" s="305" t="s">
        <v>345</v>
      </c>
      <c r="E345" s="16" t="s">
        <v>269</v>
      </c>
      <c r="F345" s="306">
        <v>10.971</v>
      </c>
      <c r="G345" s="37"/>
      <c r="H345" s="43"/>
    </row>
    <row r="346" s="2" customFormat="1" ht="16.8" customHeight="1">
      <c r="A346" s="37"/>
      <c r="B346" s="43"/>
      <c r="C346" s="305" t="s">
        <v>340</v>
      </c>
      <c r="D346" s="305" t="s">
        <v>341</v>
      </c>
      <c r="E346" s="16" t="s">
        <v>269</v>
      </c>
      <c r="F346" s="306">
        <v>10.971</v>
      </c>
      <c r="G346" s="37"/>
      <c r="H346" s="43"/>
    </row>
    <row r="347" s="2" customFormat="1" ht="16.8" customHeight="1">
      <c r="A347" s="37"/>
      <c r="B347" s="43"/>
      <c r="C347" s="301" t="s">
        <v>193</v>
      </c>
      <c r="D347" s="302" t="s">
        <v>1</v>
      </c>
      <c r="E347" s="303" t="s">
        <v>1</v>
      </c>
      <c r="F347" s="304">
        <v>1.536</v>
      </c>
      <c r="G347" s="37"/>
      <c r="H347" s="43"/>
    </row>
    <row r="348" s="2" customFormat="1" ht="16.8" customHeight="1">
      <c r="A348" s="37"/>
      <c r="B348" s="43"/>
      <c r="C348" s="305" t="s">
        <v>193</v>
      </c>
      <c r="D348" s="305" t="s">
        <v>468</v>
      </c>
      <c r="E348" s="16" t="s">
        <v>1</v>
      </c>
      <c r="F348" s="306">
        <v>1.536</v>
      </c>
      <c r="G348" s="37"/>
      <c r="H348" s="43"/>
    </row>
    <row r="349" s="2" customFormat="1" ht="16.8" customHeight="1">
      <c r="A349" s="37"/>
      <c r="B349" s="43"/>
      <c r="C349" s="307" t="s">
        <v>950</v>
      </c>
      <c r="D349" s="37"/>
      <c r="E349" s="37"/>
      <c r="F349" s="37"/>
      <c r="G349" s="37"/>
      <c r="H349" s="43"/>
    </row>
    <row r="350" s="2" customFormat="1" ht="16.8" customHeight="1">
      <c r="A350" s="37"/>
      <c r="B350" s="43"/>
      <c r="C350" s="305" t="s">
        <v>465</v>
      </c>
      <c r="D350" s="305" t="s">
        <v>466</v>
      </c>
      <c r="E350" s="16" t="s">
        <v>302</v>
      </c>
      <c r="F350" s="306">
        <v>1.536</v>
      </c>
      <c r="G350" s="37"/>
      <c r="H350" s="43"/>
    </row>
    <row r="351" s="2" customFormat="1" ht="16.8" customHeight="1">
      <c r="A351" s="37"/>
      <c r="B351" s="43"/>
      <c r="C351" s="305" t="s">
        <v>644</v>
      </c>
      <c r="D351" s="305" t="s">
        <v>645</v>
      </c>
      <c r="E351" s="16" t="s">
        <v>302</v>
      </c>
      <c r="F351" s="306">
        <v>2.5859999999999999</v>
      </c>
      <c r="G351" s="37"/>
      <c r="H351" s="43"/>
    </row>
    <row r="352" s="2" customFormat="1" ht="16.8" customHeight="1">
      <c r="A352" s="37"/>
      <c r="B352" s="43"/>
      <c r="C352" s="301" t="s">
        <v>195</v>
      </c>
      <c r="D352" s="302" t="s">
        <v>1</v>
      </c>
      <c r="E352" s="303" t="s">
        <v>1</v>
      </c>
      <c r="F352" s="304">
        <v>8</v>
      </c>
      <c r="G352" s="37"/>
      <c r="H352" s="43"/>
    </row>
    <row r="353" s="2" customFormat="1" ht="16.8" customHeight="1">
      <c r="A353" s="37"/>
      <c r="B353" s="43"/>
      <c r="C353" s="305" t="s">
        <v>195</v>
      </c>
      <c r="D353" s="305" t="s">
        <v>231</v>
      </c>
      <c r="E353" s="16" t="s">
        <v>1</v>
      </c>
      <c r="F353" s="306">
        <v>8</v>
      </c>
      <c r="G353" s="37"/>
      <c r="H353" s="43"/>
    </row>
    <row r="354" s="2" customFormat="1" ht="16.8" customHeight="1">
      <c r="A354" s="37"/>
      <c r="B354" s="43"/>
      <c r="C354" s="307" t="s">
        <v>950</v>
      </c>
      <c r="D354" s="37"/>
      <c r="E354" s="37"/>
      <c r="F354" s="37"/>
      <c r="G354" s="37"/>
      <c r="H354" s="43"/>
    </row>
    <row r="355" s="2" customFormat="1" ht="16.8" customHeight="1">
      <c r="A355" s="37"/>
      <c r="B355" s="43"/>
      <c r="C355" s="305" t="s">
        <v>530</v>
      </c>
      <c r="D355" s="305" t="s">
        <v>531</v>
      </c>
      <c r="E355" s="16" t="s">
        <v>297</v>
      </c>
      <c r="F355" s="306">
        <v>8</v>
      </c>
      <c r="G355" s="37"/>
      <c r="H355" s="43"/>
    </row>
    <row r="356" s="2" customFormat="1" ht="16.8" customHeight="1">
      <c r="A356" s="37"/>
      <c r="B356" s="43"/>
      <c r="C356" s="305" t="s">
        <v>534</v>
      </c>
      <c r="D356" s="305" t="s">
        <v>535</v>
      </c>
      <c r="E356" s="16" t="s">
        <v>297</v>
      </c>
      <c r="F356" s="306">
        <v>8</v>
      </c>
      <c r="G356" s="37"/>
      <c r="H356" s="43"/>
    </row>
    <row r="357" s="2" customFormat="1" ht="16.8" customHeight="1">
      <c r="A357" s="37"/>
      <c r="B357" s="43"/>
      <c r="C357" s="301" t="s">
        <v>197</v>
      </c>
      <c r="D357" s="302" t="s">
        <v>1</v>
      </c>
      <c r="E357" s="303" t="s">
        <v>1</v>
      </c>
      <c r="F357" s="304">
        <v>12</v>
      </c>
      <c r="G357" s="37"/>
      <c r="H357" s="43"/>
    </row>
    <row r="358" s="2" customFormat="1" ht="16.8" customHeight="1">
      <c r="A358" s="37"/>
      <c r="B358" s="43"/>
      <c r="C358" s="305" t="s">
        <v>197</v>
      </c>
      <c r="D358" s="305" t="s">
        <v>523</v>
      </c>
      <c r="E358" s="16" t="s">
        <v>1</v>
      </c>
      <c r="F358" s="306">
        <v>12</v>
      </c>
      <c r="G358" s="37"/>
      <c r="H358" s="43"/>
    </row>
    <row r="359" s="2" customFormat="1" ht="16.8" customHeight="1">
      <c r="A359" s="37"/>
      <c r="B359" s="43"/>
      <c r="C359" s="307" t="s">
        <v>950</v>
      </c>
      <c r="D359" s="37"/>
      <c r="E359" s="37"/>
      <c r="F359" s="37"/>
      <c r="G359" s="37"/>
      <c r="H359" s="43"/>
    </row>
    <row r="360" s="2" customFormat="1" ht="16.8" customHeight="1">
      <c r="A360" s="37"/>
      <c r="B360" s="43"/>
      <c r="C360" s="305" t="s">
        <v>520</v>
      </c>
      <c r="D360" s="305" t="s">
        <v>521</v>
      </c>
      <c r="E360" s="16" t="s">
        <v>297</v>
      </c>
      <c r="F360" s="306">
        <v>12</v>
      </c>
      <c r="G360" s="37"/>
      <c r="H360" s="43"/>
    </row>
    <row r="361" s="2" customFormat="1" ht="16.8" customHeight="1">
      <c r="A361" s="37"/>
      <c r="B361" s="43"/>
      <c r="C361" s="305" t="s">
        <v>525</v>
      </c>
      <c r="D361" s="305" t="s">
        <v>526</v>
      </c>
      <c r="E361" s="16" t="s">
        <v>297</v>
      </c>
      <c r="F361" s="306">
        <v>14.4</v>
      </c>
      <c r="G361" s="37"/>
      <c r="H361" s="43"/>
    </row>
    <row r="362" s="2" customFormat="1" ht="16.8" customHeight="1">
      <c r="A362" s="37"/>
      <c r="B362" s="43"/>
      <c r="C362" s="301" t="s">
        <v>651</v>
      </c>
      <c r="D362" s="302" t="s">
        <v>1</v>
      </c>
      <c r="E362" s="303" t="s">
        <v>1</v>
      </c>
      <c r="F362" s="304">
        <v>61.670000000000002</v>
      </c>
      <c r="G362" s="37"/>
      <c r="H362" s="43"/>
    </row>
    <row r="363" s="2" customFormat="1" ht="16.8" customHeight="1">
      <c r="A363" s="37"/>
      <c r="B363" s="43"/>
      <c r="C363" s="305" t="s">
        <v>651</v>
      </c>
      <c r="D363" s="305" t="s">
        <v>702</v>
      </c>
      <c r="E363" s="16" t="s">
        <v>1</v>
      </c>
      <c r="F363" s="306">
        <v>61.670000000000002</v>
      </c>
      <c r="G363" s="37"/>
      <c r="H363" s="43"/>
    </row>
    <row r="364" s="2" customFormat="1" ht="16.8" customHeight="1">
      <c r="A364" s="37"/>
      <c r="B364" s="43"/>
      <c r="C364" s="307" t="s">
        <v>950</v>
      </c>
      <c r="D364" s="37"/>
      <c r="E364" s="37"/>
      <c r="F364" s="37"/>
      <c r="G364" s="37"/>
      <c r="H364" s="43"/>
    </row>
    <row r="365" s="2" customFormat="1" ht="16.8" customHeight="1">
      <c r="A365" s="37"/>
      <c r="B365" s="43"/>
      <c r="C365" s="305" t="s">
        <v>267</v>
      </c>
      <c r="D365" s="305" t="s">
        <v>268</v>
      </c>
      <c r="E365" s="16" t="s">
        <v>269</v>
      </c>
      <c r="F365" s="306">
        <v>61.670000000000002</v>
      </c>
      <c r="G365" s="37"/>
      <c r="H365" s="43"/>
    </row>
    <row r="366" s="2" customFormat="1" ht="16.8" customHeight="1">
      <c r="A366" s="37"/>
      <c r="B366" s="43"/>
      <c r="C366" s="305" t="s">
        <v>274</v>
      </c>
      <c r="D366" s="305" t="s">
        <v>275</v>
      </c>
      <c r="E366" s="16" t="s">
        <v>269</v>
      </c>
      <c r="F366" s="306">
        <v>70.920000000000002</v>
      </c>
      <c r="G366" s="37"/>
      <c r="H366" s="43"/>
    </row>
    <row r="367" s="2" customFormat="1" ht="16.8" customHeight="1">
      <c r="A367" s="37"/>
      <c r="B367" s="43"/>
      <c r="C367" s="301" t="s">
        <v>653</v>
      </c>
      <c r="D367" s="302" t="s">
        <v>1</v>
      </c>
      <c r="E367" s="303" t="s">
        <v>1</v>
      </c>
      <c r="F367" s="304">
        <v>9.25</v>
      </c>
      <c r="G367" s="37"/>
      <c r="H367" s="43"/>
    </row>
    <row r="368" s="2" customFormat="1" ht="16.8" customHeight="1">
      <c r="A368" s="37"/>
      <c r="B368" s="43"/>
      <c r="C368" s="305" t="s">
        <v>653</v>
      </c>
      <c r="D368" s="305" t="s">
        <v>654</v>
      </c>
      <c r="E368" s="16" t="s">
        <v>1</v>
      </c>
      <c r="F368" s="306">
        <v>9.25</v>
      </c>
      <c r="G368" s="37"/>
      <c r="H368" s="43"/>
    </row>
    <row r="369" s="2" customFormat="1" ht="16.8" customHeight="1">
      <c r="A369" s="37"/>
      <c r="B369" s="43"/>
      <c r="C369" s="307" t="s">
        <v>950</v>
      </c>
      <c r="D369" s="37"/>
      <c r="E369" s="37"/>
      <c r="F369" s="37"/>
      <c r="G369" s="37"/>
      <c r="H369" s="43"/>
    </row>
    <row r="370" s="2" customFormat="1" ht="16.8" customHeight="1">
      <c r="A370" s="37"/>
      <c r="B370" s="43"/>
      <c r="C370" s="305" t="s">
        <v>271</v>
      </c>
      <c r="D370" s="305" t="s">
        <v>272</v>
      </c>
      <c r="E370" s="16" t="s">
        <v>269</v>
      </c>
      <c r="F370" s="306">
        <v>9.25</v>
      </c>
      <c r="G370" s="37"/>
      <c r="H370" s="43"/>
    </row>
    <row r="371" s="2" customFormat="1" ht="16.8" customHeight="1">
      <c r="A371" s="37"/>
      <c r="B371" s="43"/>
      <c r="C371" s="305" t="s">
        <v>274</v>
      </c>
      <c r="D371" s="305" t="s">
        <v>275</v>
      </c>
      <c r="E371" s="16" t="s">
        <v>269</v>
      </c>
      <c r="F371" s="306">
        <v>70.920000000000002</v>
      </c>
      <c r="G371" s="37"/>
      <c r="H371" s="43"/>
    </row>
    <row r="372" s="2" customFormat="1" ht="16.8" customHeight="1">
      <c r="A372" s="37"/>
      <c r="B372" s="43"/>
      <c r="C372" s="301" t="s">
        <v>655</v>
      </c>
      <c r="D372" s="302" t="s">
        <v>1</v>
      </c>
      <c r="E372" s="303" t="s">
        <v>1</v>
      </c>
      <c r="F372" s="304">
        <v>1</v>
      </c>
      <c r="G372" s="37"/>
      <c r="H372" s="43"/>
    </row>
    <row r="373" s="2" customFormat="1" ht="16.8" customHeight="1">
      <c r="A373" s="37"/>
      <c r="B373" s="43"/>
      <c r="C373" s="305" t="s">
        <v>655</v>
      </c>
      <c r="D373" s="305" t="s">
        <v>89</v>
      </c>
      <c r="E373" s="16" t="s">
        <v>1</v>
      </c>
      <c r="F373" s="306">
        <v>1</v>
      </c>
      <c r="G373" s="37"/>
      <c r="H373" s="43"/>
    </row>
    <row r="374" s="2" customFormat="1" ht="16.8" customHeight="1">
      <c r="A374" s="37"/>
      <c r="B374" s="43"/>
      <c r="C374" s="307" t="s">
        <v>950</v>
      </c>
      <c r="D374" s="37"/>
      <c r="E374" s="37"/>
      <c r="F374" s="37"/>
      <c r="G374" s="37"/>
      <c r="H374" s="43"/>
    </row>
    <row r="375" s="2" customFormat="1" ht="16.8" customHeight="1">
      <c r="A375" s="37"/>
      <c r="B375" s="43"/>
      <c r="C375" s="305" t="s">
        <v>855</v>
      </c>
      <c r="D375" s="305" t="s">
        <v>856</v>
      </c>
      <c r="E375" s="16" t="s">
        <v>150</v>
      </c>
      <c r="F375" s="306">
        <v>1</v>
      </c>
      <c r="G375" s="37"/>
      <c r="H375" s="43"/>
    </row>
    <row r="376" s="2" customFormat="1" ht="16.8" customHeight="1">
      <c r="A376" s="37"/>
      <c r="B376" s="43"/>
      <c r="C376" s="305" t="s">
        <v>858</v>
      </c>
      <c r="D376" s="305" t="s">
        <v>859</v>
      </c>
      <c r="E376" s="16" t="s">
        <v>150</v>
      </c>
      <c r="F376" s="306">
        <v>1</v>
      </c>
      <c r="G376" s="37"/>
      <c r="H376" s="43"/>
    </row>
    <row r="377" s="2" customFormat="1" ht="16.8" customHeight="1">
      <c r="A377" s="37"/>
      <c r="B377" s="43"/>
      <c r="C377" s="301" t="s">
        <v>199</v>
      </c>
      <c r="D377" s="302" t="s">
        <v>1</v>
      </c>
      <c r="E377" s="303" t="s">
        <v>1</v>
      </c>
      <c r="F377" s="304">
        <v>2</v>
      </c>
      <c r="G377" s="37"/>
      <c r="H377" s="43"/>
    </row>
    <row r="378" s="2" customFormat="1" ht="16.8" customHeight="1">
      <c r="A378" s="37"/>
      <c r="B378" s="43"/>
      <c r="C378" s="305" t="s">
        <v>199</v>
      </c>
      <c r="D378" s="305" t="s">
        <v>91</v>
      </c>
      <c r="E378" s="16" t="s">
        <v>1</v>
      </c>
      <c r="F378" s="306">
        <v>2</v>
      </c>
      <c r="G378" s="37"/>
      <c r="H378" s="43"/>
    </row>
    <row r="379" s="2" customFormat="1" ht="16.8" customHeight="1">
      <c r="A379" s="37"/>
      <c r="B379" s="43"/>
      <c r="C379" s="307" t="s">
        <v>950</v>
      </c>
      <c r="D379" s="37"/>
      <c r="E379" s="37"/>
      <c r="F379" s="37"/>
      <c r="G379" s="37"/>
      <c r="H379" s="43"/>
    </row>
    <row r="380" s="2" customFormat="1" ht="16.8" customHeight="1">
      <c r="A380" s="37"/>
      <c r="B380" s="43"/>
      <c r="C380" s="305" t="s">
        <v>577</v>
      </c>
      <c r="D380" s="305" t="s">
        <v>578</v>
      </c>
      <c r="E380" s="16" t="s">
        <v>150</v>
      </c>
      <c r="F380" s="306">
        <v>2</v>
      </c>
      <c r="G380" s="37"/>
      <c r="H380" s="43"/>
    </row>
    <row r="381" s="2" customFormat="1" ht="16.8" customHeight="1">
      <c r="A381" s="37"/>
      <c r="B381" s="43"/>
      <c r="C381" s="305" t="s">
        <v>565</v>
      </c>
      <c r="D381" s="305" t="s">
        <v>566</v>
      </c>
      <c r="E381" s="16" t="s">
        <v>150</v>
      </c>
      <c r="F381" s="306">
        <v>2</v>
      </c>
      <c r="G381" s="37"/>
      <c r="H381" s="43"/>
    </row>
    <row r="382" s="2" customFormat="1" ht="16.8" customHeight="1">
      <c r="A382" s="37"/>
      <c r="B382" s="43"/>
      <c r="C382" s="305" t="s">
        <v>581</v>
      </c>
      <c r="D382" s="305" t="s">
        <v>582</v>
      </c>
      <c r="E382" s="16" t="s">
        <v>150</v>
      </c>
      <c r="F382" s="306">
        <v>2</v>
      </c>
      <c r="G382" s="37"/>
      <c r="H382" s="43"/>
    </row>
    <row r="383" s="2" customFormat="1" ht="16.8" customHeight="1">
      <c r="A383" s="37"/>
      <c r="B383" s="43"/>
      <c r="C383" s="305" t="s">
        <v>465</v>
      </c>
      <c r="D383" s="305" t="s">
        <v>466</v>
      </c>
      <c r="E383" s="16" t="s">
        <v>302</v>
      </c>
      <c r="F383" s="306">
        <v>1.536</v>
      </c>
      <c r="G383" s="37"/>
      <c r="H383" s="43"/>
    </row>
    <row r="384" s="2" customFormat="1" ht="16.8" customHeight="1">
      <c r="A384" s="37"/>
      <c r="B384" s="43"/>
      <c r="C384" s="301" t="s">
        <v>705</v>
      </c>
      <c r="D384" s="302" t="s">
        <v>1</v>
      </c>
      <c r="E384" s="303" t="s">
        <v>1</v>
      </c>
      <c r="F384" s="304">
        <v>23.129999999999999</v>
      </c>
      <c r="G384" s="37"/>
      <c r="H384" s="43"/>
    </row>
    <row r="385" s="2" customFormat="1" ht="16.8" customHeight="1">
      <c r="A385" s="37"/>
      <c r="B385" s="43"/>
      <c r="C385" s="305" t="s">
        <v>705</v>
      </c>
      <c r="D385" s="305" t="s">
        <v>706</v>
      </c>
      <c r="E385" s="16" t="s">
        <v>1</v>
      </c>
      <c r="F385" s="306">
        <v>23.129999999999999</v>
      </c>
      <c r="G385" s="37"/>
      <c r="H385" s="43"/>
    </row>
    <row r="386" s="2" customFormat="1" ht="16.8" customHeight="1">
      <c r="A386" s="37"/>
      <c r="B386" s="43"/>
      <c r="C386" s="301" t="s">
        <v>294</v>
      </c>
      <c r="D386" s="302" t="s">
        <v>1</v>
      </c>
      <c r="E386" s="303" t="s">
        <v>1</v>
      </c>
      <c r="F386" s="304">
        <v>23.129999999999999</v>
      </c>
      <c r="G386" s="37"/>
      <c r="H386" s="43"/>
    </row>
    <row r="387" s="2" customFormat="1" ht="16.8" customHeight="1">
      <c r="A387" s="37"/>
      <c r="B387" s="43"/>
      <c r="C387" s="301" t="s">
        <v>200</v>
      </c>
      <c r="D387" s="302" t="s">
        <v>1</v>
      </c>
      <c r="E387" s="303" t="s">
        <v>1</v>
      </c>
      <c r="F387" s="304">
        <v>58.240000000000002</v>
      </c>
      <c r="G387" s="37"/>
      <c r="H387" s="43"/>
    </row>
    <row r="388" s="2" customFormat="1" ht="16.8" customHeight="1">
      <c r="A388" s="37"/>
      <c r="B388" s="43"/>
      <c r="C388" s="305" t="s">
        <v>202</v>
      </c>
      <c r="D388" s="305" t="s">
        <v>658</v>
      </c>
      <c r="E388" s="16" t="s">
        <v>1</v>
      </c>
      <c r="F388" s="306">
        <v>43.25</v>
      </c>
      <c r="G388" s="37"/>
      <c r="H388" s="43"/>
    </row>
    <row r="389" s="2" customFormat="1" ht="16.8" customHeight="1">
      <c r="A389" s="37"/>
      <c r="B389" s="43"/>
      <c r="C389" s="305" t="s">
        <v>205</v>
      </c>
      <c r="D389" s="305" t="s">
        <v>659</v>
      </c>
      <c r="E389" s="16" t="s">
        <v>1</v>
      </c>
      <c r="F389" s="306">
        <v>14.99</v>
      </c>
      <c r="G389" s="37"/>
      <c r="H389" s="43"/>
    </row>
    <row r="390" s="2" customFormat="1" ht="16.8" customHeight="1">
      <c r="A390" s="37"/>
      <c r="B390" s="43"/>
      <c r="C390" s="305" t="s">
        <v>200</v>
      </c>
      <c r="D390" s="305" t="s">
        <v>155</v>
      </c>
      <c r="E390" s="16" t="s">
        <v>1</v>
      </c>
      <c r="F390" s="306">
        <v>58.240000000000002</v>
      </c>
      <c r="G390" s="37"/>
      <c r="H390" s="43"/>
    </row>
    <row r="391" s="2" customFormat="1" ht="16.8" customHeight="1">
      <c r="A391" s="37"/>
      <c r="B391" s="43"/>
      <c r="C391" s="307" t="s">
        <v>950</v>
      </c>
      <c r="D391" s="37"/>
      <c r="E391" s="37"/>
      <c r="F391" s="37"/>
      <c r="G391" s="37"/>
      <c r="H391" s="43"/>
    </row>
    <row r="392" s="2" customFormat="1" ht="16.8" customHeight="1">
      <c r="A392" s="37"/>
      <c r="B392" s="43"/>
      <c r="C392" s="305" t="s">
        <v>349</v>
      </c>
      <c r="D392" s="305" t="s">
        <v>350</v>
      </c>
      <c r="E392" s="16" t="s">
        <v>269</v>
      </c>
      <c r="F392" s="306">
        <v>58.240000000000002</v>
      </c>
      <c r="G392" s="37"/>
      <c r="H392" s="43"/>
    </row>
    <row r="393" s="2" customFormat="1" ht="16.8" customHeight="1">
      <c r="A393" s="37"/>
      <c r="B393" s="43"/>
      <c r="C393" s="305" t="s">
        <v>309</v>
      </c>
      <c r="D393" s="305" t="s">
        <v>310</v>
      </c>
      <c r="E393" s="16" t="s">
        <v>269</v>
      </c>
      <c r="F393" s="306">
        <v>88.859999999999999</v>
      </c>
      <c r="G393" s="37"/>
      <c r="H393" s="43"/>
    </row>
    <row r="394" s="2" customFormat="1" ht="16.8" customHeight="1">
      <c r="A394" s="37"/>
      <c r="B394" s="43"/>
      <c r="C394" s="305" t="s">
        <v>315</v>
      </c>
      <c r="D394" s="305" t="s">
        <v>316</v>
      </c>
      <c r="E394" s="16" t="s">
        <v>269</v>
      </c>
      <c r="F394" s="306">
        <v>79.519999999999996</v>
      </c>
      <c r="G394" s="37"/>
      <c r="H394" s="43"/>
    </row>
    <row r="395" s="2" customFormat="1" ht="16.8" customHeight="1">
      <c r="A395" s="37"/>
      <c r="B395" s="43"/>
      <c r="C395" s="301" t="s">
        <v>202</v>
      </c>
      <c r="D395" s="302" t="s">
        <v>1</v>
      </c>
      <c r="E395" s="303" t="s">
        <v>1</v>
      </c>
      <c r="F395" s="304">
        <v>43.25</v>
      </c>
      <c r="G395" s="37"/>
      <c r="H395" s="43"/>
    </row>
    <row r="396" s="2" customFormat="1" ht="16.8" customHeight="1">
      <c r="A396" s="37"/>
      <c r="B396" s="43"/>
      <c r="C396" s="305" t="s">
        <v>202</v>
      </c>
      <c r="D396" s="305" t="s">
        <v>658</v>
      </c>
      <c r="E396" s="16" t="s">
        <v>1</v>
      </c>
      <c r="F396" s="306">
        <v>43.25</v>
      </c>
      <c r="G396" s="37"/>
      <c r="H396" s="43"/>
    </row>
    <row r="397" s="2" customFormat="1" ht="16.8" customHeight="1">
      <c r="A397" s="37"/>
      <c r="B397" s="43"/>
      <c r="C397" s="307" t="s">
        <v>950</v>
      </c>
      <c r="D397" s="37"/>
      <c r="E397" s="37"/>
      <c r="F397" s="37"/>
      <c r="G397" s="37"/>
      <c r="H397" s="43"/>
    </row>
    <row r="398" s="2" customFormat="1" ht="16.8" customHeight="1">
      <c r="A398" s="37"/>
      <c r="B398" s="43"/>
      <c r="C398" s="305" t="s">
        <v>349</v>
      </c>
      <c r="D398" s="305" t="s">
        <v>350</v>
      </c>
      <c r="E398" s="16" t="s">
        <v>269</v>
      </c>
      <c r="F398" s="306">
        <v>58.240000000000002</v>
      </c>
      <c r="G398" s="37"/>
      <c r="H398" s="43"/>
    </row>
    <row r="399" s="2" customFormat="1" ht="16.8" customHeight="1">
      <c r="A399" s="37"/>
      <c r="B399" s="43"/>
      <c r="C399" s="305" t="s">
        <v>353</v>
      </c>
      <c r="D399" s="305" t="s">
        <v>354</v>
      </c>
      <c r="E399" s="16" t="s">
        <v>269</v>
      </c>
      <c r="F399" s="306">
        <v>44.548000000000002</v>
      </c>
      <c r="G399" s="37"/>
      <c r="H399" s="43"/>
    </row>
    <row r="400" s="2" customFormat="1" ht="16.8" customHeight="1">
      <c r="A400" s="37"/>
      <c r="B400" s="43"/>
      <c r="C400" s="301" t="s">
        <v>205</v>
      </c>
      <c r="D400" s="302" t="s">
        <v>1</v>
      </c>
      <c r="E400" s="303" t="s">
        <v>1</v>
      </c>
      <c r="F400" s="304">
        <v>14.99</v>
      </c>
      <c r="G400" s="37"/>
      <c r="H400" s="43"/>
    </row>
    <row r="401" s="2" customFormat="1" ht="16.8" customHeight="1">
      <c r="A401" s="37"/>
      <c r="B401" s="43"/>
      <c r="C401" s="305" t="s">
        <v>205</v>
      </c>
      <c r="D401" s="305" t="s">
        <v>659</v>
      </c>
      <c r="E401" s="16" t="s">
        <v>1</v>
      </c>
      <c r="F401" s="306">
        <v>14.99</v>
      </c>
      <c r="G401" s="37"/>
      <c r="H401" s="43"/>
    </row>
    <row r="402" s="2" customFormat="1" ht="16.8" customHeight="1">
      <c r="A402" s="37"/>
      <c r="B402" s="43"/>
      <c r="C402" s="307" t="s">
        <v>950</v>
      </c>
      <c r="D402" s="37"/>
      <c r="E402" s="37"/>
      <c r="F402" s="37"/>
      <c r="G402" s="37"/>
      <c r="H402" s="43"/>
    </row>
    <row r="403" s="2" customFormat="1" ht="16.8" customHeight="1">
      <c r="A403" s="37"/>
      <c r="B403" s="43"/>
      <c r="C403" s="305" t="s">
        <v>349</v>
      </c>
      <c r="D403" s="305" t="s">
        <v>350</v>
      </c>
      <c r="E403" s="16" t="s">
        <v>269</v>
      </c>
      <c r="F403" s="306">
        <v>58.240000000000002</v>
      </c>
      <c r="G403" s="37"/>
      <c r="H403" s="43"/>
    </row>
    <row r="404" s="2" customFormat="1" ht="16.8" customHeight="1">
      <c r="A404" s="37"/>
      <c r="B404" s="43"/>
      <c r="C404" s="305" t="s">
        <v>357</v>
      </c>
      <c r="D404" s="305" t="s">
        <v>358</v>
      </c>
      <c r="E404" s="16" t="s">
        <v>269</v>
      </c>
      <c r="F404" s="306">
        <v>15.44</v>
      </c>
      <c r="G404" s="37"/>
      <c r="H404" s="43"/>
    </row>
    <row r="405" s="2" customFormat="1" ht="16.8" customHeight="1">
      <c r="A405" s="37"/>
      <c r="B405" s="43"/>
      <c r="C405" s="301" t="s">
        <v>207</v>
      </c>
      <c r="D405" s="302" t="s">
        <v>1</v>
      </c>
      <c r="E405" s="303" t="s">
        <v>1</v>
      </c>
      <c r="F405" s="304">
        <v>21.280000000000001</v>
      </c>
      <c r="G405" s="37"/>
      <c r="H405" s="43"/>
    </row>
    <row r="406" s="2" customFormat="1" ht="16.8" customHeight="1">
      <c r="A406" s="37"/>
      <c r="B406" s="43"/>
      <c r="C406" s="305" t="s">
        <v>209</v>
      </c>
      <c r="D406" s="305" t="s">
        <v>661</v>
      </c>
      <c r="E406" s="16" t="s">
        <v>1</v>
      </c>
      <c r="F406" s="306">
        <v>13.880000000000001</v>
      </c>
      <c r="G406" s="37"/>
      <c r="H406" s="43"/>
    </row>
    <row r="407" s="2" customFormat="1" ht="16.8" customHeight="1">
      <c r="A407" s="37"/>
      <c r="B407" s="43"/>
      <c r="C407" s="305" t="s">
        <v>211</v>
      </c>
      <c r="D407" s="305" t="s">
        <v>787</v>
      </c>
      <c r="E407" s="16" t="s">
        <v>1</v>
      </c>
      <c r="F407" s="306">
        <v>7.4000000000000004</v>
      </c>
      <c r="G407" s="37"/>
      <c r="H407" s="43"/>
    </row>
    <row r="408" s="2" customFormat="1" ht="16.8" customHeight="1">
      <c r="A408" s="37"/>
      <c r="B408" s="43"/>
      <c r="C408" s="305" t="s">
        <v>207</v>
      </c>
      <c r="D408" s="305" t="s">
        <v>155</v>
      </c>
      <c r="E408" s="16" t="s">
        <v>1</v>
      </c>
      <c r="F408" s="306">
        <v>21.280000000000001</v>
      </c>
      <c r="G408" s="37"/>
      <c r="H408" s="43"/>
    </row>
    <row r="409" s="2" customFormat="1" ht="16.8" customHeight="1">
      <c r="A409" s="37"/>
      <c r="B409" s="43"/>
      <c r="C409" s="307" t="s">
        <v>950</v>
      </c>
      <c r="D409" s="37"/>
      <c r="E409" s="37"/>
      <c r="F409" s="37"/>
      <c r="G409" s="37"/>
      <c r="H409" s="43"/>
    </row>
    <row r="410" s="2" customFormat="1" ht="16.8" customHeight="1">
      <c r="A410" s="37"/>
      <c r="B410" s="43"/>
      <c r="C410" s="305" t="s">
        <v>362</v>
      </c>
      <c r="D410" s="305" t="s">
        <v>363</v>
      </c>
      <c r="E410" s="16" t="s">
        <v>269</v>
      </c>
      <c r="F410" s="306">
        <v>21.280000000000001</v>
      </c>
      <c r="G410" s="37"/>
      <c r="H410" s="43"/>
    </row>
    <row r="411" s="2" customFormat="1">
      <c r="A411" s="37"/>
      <c r="B411" s="43"/>
      <c r="C411" s="305" t="s">
        <v>719</v>
      </c>
      <c r="D411" s="305" t="s">
        <v>720</v>
      </c>
      <c r="E411" s="16" t="s">
        <v>302</v>
      </c>
      <c r="F411" s="306">
        <v>2.4340000000000002</v>
      </c>
      <c r="G411" s="37"/>
      <c r="H411" s="43"/>
    </row>
    <row r="412" s="2" customFormat="1" ht="16.8" customHeight="1">
      <c r="A412" s="37"/>
      <c r="B412" s="43"/>
      <c r="C412" s="305" t="s">
        <v>309</v>
      </c>
      <c r="D412" s="305" t="s">
        <v>310</v>
      </c>
      <c r="E412" s="16" t="s">
        <v>269</v>
      </c>
      <c r="F412" s="306">
        <v>88.859999999999999</v>
      </c>
      <c r="G412" s="37"/>
      <c r="H412" s="43"/>
    </row>
    <row r="413" s="2" customFormat="1" ht="16.8" customHeight="1">
      <c r="A413" s="37"/>
      <c r="B413" s="43"/>
      <c r="C413" s="305" t="s">
        <v>315</v>
      </c>
      <c r="D413" s="305" t="s">
        <v>316</v>
      </c>
      <c r="E413" s="16" t="s">
        <v>269</v>
      </c>
      <c r="F413" s="306">
        <v>79.519999999999996</v>
      </c>
      <c r="G413" s="37"/>
      <c r="H413" s="43"/>
    </row>
    <row r="414" s="2" customFormat="1" ht="16.8" customHeight="1">
      <c r="A414" s="37"/>
      <c r="B414" s="43"/>
      <c r="C414" s="305" t="s">
        <v>783</v>
      </c>
      <c r="D414" s="305" t="s">
        <v>784</v>
      </c>
      <c r="E414" s="16" t="s">
        <v>269</v>
      </c>
      <c r="F414" s="306">
        <v>21.280000000000001</v>
      </c>
      <c r="G414" s="37"/>
      <c r="H414" s="43"/>
    </row>
    <row r="415" s="2" customFormat="1" ht="16.8" customHeight="1">
      <c r="A415" s="37"/>
      <c r="B415" s="43"/>
      <c r="C415" s="301" t="s">
        <v>209</v>
      </c>
      <c r="D415" s="302" t="s">
        <v>1</v>
      </c>
      <c r="E415" s="303" t="s">
        <v>1</v>
      </c>
      <c r="F415" s="304">
        <v>13.880000000000001</v>
      </c>
      <c r="G415" s="37"/>
      <c r="H415" s="43"/>
    </row>
    <row r="416" s="2" customFormat="1" ht="16.8" customHeight="1">
      <c r="A416" s="37"/>
      <c r="B416" s="43"/>
      <c r="C416" s="305" t="s">
        <v>209</v>
      </c>
      <c r="D416" s="305" t="s">
        <v>661</v>
      </c>
      <c r="E416" s="16" t="s">
        <v>1</v>
      </c>
      <c r="F416" s="306">
        <v>13.880000000000001</v>
      </c>
      <c r="G416" s="37"/>
      <c r="H416" s="43"/>
    </row>
    <row r="417" s="2" customFormat="1" ht="16.8" customHeight="1">
      <c r="A417" s="37"/>
      <c r="B417" s="43"/>
      <c r="C417" s="307" t="s">
        <v>950</v>
      </c>
      <c r="D417" s="37"/>
      <c r="E417" s="37"/>
      <c r="F417" s="37"/>
      <c r="G417" s="37"/>
      <c r="H417" s="43"/>
    </row>
    <row r="418" s="2" customFormat="1" ht="16.8" customHeight="1">
      <c r="A418" s="37"/>
      <c r="B418" s="43"/>
      <c r="C418" s="305" t="s">
        <v>362</v>
      </c>
      <c r="D418" s="305" t="s">
        <v>363</v>
      </c>
      <c r="E418" s="16" t="s">
        <v>269</v>
      </c>
      <c r="F418" s="306">
        <v>21.280000000000001</v>
      </c>
      <c r="G418" s="37"/>
      <c r="H418" s="43"/>
    </row>
    <row r="419" s="2" customFormat="1" ht="16.8" customHeight="1">
      <c r="A419" s="37"/>
      <c r="B419" s="43"/>
      <c r="C419" s="305" t="s">
        <v>366</v>
      </c>
      <c r="D419" s="305" t="s">
        <v>367</v>
      </c>
      <c r="E419" s="16" t="s">
        <v>269</v>
      </c>
      <c r="F419" s="306">
        <v>14.158</v>
      </c>
      <c r="G419" s="37"/>
      <c r="H419" s="43"/>
    </row>
    <row r="420" s="2" customFormat="1" ht="16.8" customHeight="1">
      <c r="A420" s="37"/>
      <c r="B420" s="43"/>
      <c r="C420" s="301" t="s">
        <v>211</v>
      </c>
      <c r="D420" s="302" t="s">
        <v>1</v>
      </c>
      <c r="E420" s="303" t="s">
        <v>1</v>
      </c>
      <c r="F420" s="304">
        <v>7.4000000000000004</v>
      </c>
      <c r="G420" s="37"/>
      <c r="H420" s="43"/>
    </row>
    <row r="421" s="2" customFormat="1" ht="16.8" customHeight="1">
      <c r="A421" s="37"/>
      <c r="B421" s="43"/>
      <c r="C421" s="305" t="s">
        <v>211</v>
      </c>
      <c r="D421" s="305" t="s">
        <v>787</v>
      </c>
      <c r="E421" s="16" t="s">
        <v>1</v>
      </c>
      <c r="F421" s="306">
        <v>7.4000000000000004</v>
      </c>
      <c r="G421" s="37"/>
      <c r="H421" s="43"/>
    </row>
    <row r="422" s="2" customFormat="1" ht="16.8" customHeight="1">
      <c r="A422" s="37"/>
      <c r="B422" s="43"/>
      <c r="C422" s="307" t="s">
        <v>950</v>
      </c>
      <c r="D422" s="37"/>
      <c r="E422" s="37"/>
      <c r="F422" s="37"/>
      <c r="G422" s="37"/>
      <c r="H422" s="43"/>
    </row>
    <row r="423" s="2" customFormat="1" ht="16.8" customHeight="1">
      <c r="A423" s="37"/>
      <c r="B423" s="43"/>
      <c r="C423" s="305" t="s">
        <v>362</v>
      </c>
      <c r="D423" s="305" t="s">
        <v>363</v>
      </c>
      <c r="E423" s="16" t="s">
        <v>269</v>
      </c>
      <c r="F423" s="306">
        <v>21.280000000000001</v>
      </c>
      <c r="G423" s="37"/>
      <c r="H423" s="43"/>
    </row>
    <row r="424" s="2" customFormat="1" ht="16.8" customHeight="1">
      <c r="A424" s="37"/>
      <c r="B424" s="43"/>
      <c r="C424" s="305" t="s">
        <v>371</v>
      </c>
      <c r="D424" s="305" t="s">
        <v>372</v>
      </c>
      <c r="E424" s="16" t="s">
        <v>269</v>
      </c>
      <c r="F424" s="306">
        <v>7.6219999999999999</v>
      </c>
      <c r="G424" s="37"/>
      <c r="H424" s="43"/>
    </row>
    <row r="425" s="2" customFormat="1" ht="16.8" customHeight="1">
      <c r="A425" s="37"/>
      <c r="B425" s="43"/>
      <c r="C425" s="301" t="s">
        <v>215</v>
      </c>
      <c r="D425" s="302" t="s">
        <v>1</v>
      </c>
      <c r="E425" s="303" t="s">
        <v>1</v>
      </c>
      <c r="F425" s="304">
        <v>5</v>
      </c>
      <c r="G425" s="37"/>
      <c r="H425" s="43"/>
    </row>
    <row r="426" s="2" customFormat="1" ht="16.8" customHeight="1">
      <c r="A426" s="37"/>
      <c r="B426" s="43"/>
      <c r="C426" s="305" t="s">
        <v>215</v>
      </c>
      <c r="D426" s="305" t="s">
        <v>110</v>
      </c>
      <c r="E426" s="16" t="s">
        <v>1</v>
      </c>
      <c r="F426" s="306">
        <v>5</v>
      </c>
      <c r="G426" s="37"/>
      <c r="H426" s="43"/>
    </row>
    <row r="427" s="2" customFormat="1" ht="16.8" customHeight="1">
      <c r="A427" s="37"/>
      <c r="B427" s="43"/>
      <c r="C427" s="307" t="s">
        <v>950</v>
      </c>
      <c r="D427" s="37"/>
      <c r="E427" s="37"/>
      <c r="F427" s="37"/>
      <c r="G427" s="37"/>
      <c r="H427" s="43"/>
    </row>
    <row r="428" s="2" customFormat="1" ht="16.8" customHeight="1">
      <c r="A428" s="37"/>
      <c r="B428" s="43"/>
      <c r="C428" s="305" t="s">
        <v>538</v>
      </c>
      <c r="D428" s="305" t="s">
        <v>539</v>
      </c>
      <c r="E428" s="16" t="s">
        <v>297</v>
      </c>
      <c r="F428" s="306">
        <v>5</v>
      </c>
      <c r="G428" s="37"/>
      <c r="H428" s="43"/>
    </row>
    <row r="429" s="2" customFormat="1" ht="16.8" customHeight="1">
      <c r="A429" s="37"/>
      <c r="B429" s="43"/>
      <c r="C429" s="305" t="s">
        <v>542</v>
      </c>
      <c r="D429" s="305" t="s">
        <v>543</v>
      </c>
      <c r="E429" s="16" t="s">
        <v>544</v>
      </c>
      <c r="F429" s="306">
        <v>2</v>
      </c>
      <c r="G429" s="37"/>
      <c r="H429" s="43"/>
    </row>
    <row r="430" s="2" customFormat="1" ht="16.8" customHeight="1">
      <c r="A430" s="37"/>
      <c r="B430" s="43"/>
      <c r="C430" s="301" t="s">
        <v>217</v>
      </c>
      <c r="D430" s="302" t="s">
        <v>1</v>
      </c>
      <c r="E430" s="303" t="s">
        <v>1</v>
      </c>
      <c r="F430" s="304">
        <v>7</v>
      </c>
      <c r="G430" s="37"/>
      <c r="H430" s="43"/>
    </row>
    <row r="431" s="2" customFormat="1" ht="16.8" customHeight="1">
      <c r="A431" s="37"/>
      <c r="B431" s="43"/>
      <c r="C431" s="305" t="s">
        <v>217</v>
      </c>
      <c r="D431" s="305" t="s">
        <v>182</v>
      </c>
      <c r="E431" s="16" t="s">
        <v>1</v>
      </c>
      <c r="F431" s="306">
        <v>7</v>
      </c>
      <c r="G431" s="37"/>
      <c r="H431" s="43"/>
    </row>
    <row r="432" s="2" customFormat="1" ht="16.8" customHeight="1">
      <c r="A432" s="37"/>
      <c r="B432" s="43"/>
      <c r="C432" s="307" t="s">
        <v>950</v>
      </c>
      <c r="D432" s="37"/>
      <c r="E432" s="37"/>
      <c r="F432" s="37"/>
      <c r="G432" s="37"/>
      <c r="H432" s="43"/>
    </row>
    <row r="433" s="2" customFormat="1" ht="16.8" customHeight="1">
      <c r="A433" s="37"/>
      <c r="B433" s="43"/>
      <c r="C433" s="305" t="s">
        <v>619</v>
      </c>
      <c r="D433" s="305" t="s">
        <v>620</v>
      </c>
      <c r="E433" s="16" t="s">
        <v>297</v>
      </c>
      <c r="F433" s="306">
        <v>7</v>
      </c>
      <c r="G433" s="37"/>
      <c r="H433" s="43"/>
    </row>
    <row r="434" s="2" customFormat="1">
      <c r="A434" s="37"/>
      <c r="B434" s="43"/>
      <c r="C434" s="305" t="s">
        <v>623</v>
      </c>
      <c r="D434" s="305" t="s">
        <v>624</v>
      </c>
      <c r="E434" s="16" t="s">
        <v>297</v>
      </c>
      <c r="F434" s="306">
        <v>7</v>
      </c>
      <c r="G434" s="37"/>
      <c r="H434" s="43"/>
    </row>
    <row r="435" s="2" customFormat="1" ht="16.8" customHeight="1">
      <c r="A435" s="37"/>
      <c r="B435" s="43"/>
      <c r="C435" s="301" t="s">
        <v>221</v>
      </c>
      <c r="D435" s="302" t="s">
        <v>1</v>
      </c>
      <c r="E435" s="303" t="s">
        <v>1</v>
      </c>
      <c r="F435" s="304">
        <v>2</v>
      </c>
      <c r="G435" s="37"/>
      <c r="H435" s="43"/>
    </row>
    <row r="436" s="2" customFormat="1" ht="16.8" customHeight="1">
      <c r="A436" s="37"/>
      <c r="B436" s="43"/>
      <c r="C436" s="305" t="s">
        <v>221</v>
      </c>
      <c r="D436" s="305" t="s">
        <v>91</v>
      </c>
      <c r="E436" s="16" t="s">
        <v>1</v>
      </c>
      <c r="F436" s="306">
        <v>2</v>
      </c>
      <c r="G436" s="37"/>
      <c r="H436" s="43"/>
    </row>
    <row r="437" s="2" customFormat="1" ht="16.8" customHeight="1">
      <c r="A437" s="37"/>
      <c r="B437" s="43"/>
      <c r="C437" s="307" t="s">
        <v>950</v>
      </c>
      <c r="D437" s="37"/>
      <c r="E437" s="37"/>
      <c r="F437" s="37"/>
      <c r="G437" s="37"/>
      <c r="H437" s="43"/>
    </row>
    <row r="438" s="2" customFormat="1" ht="16.8" customHeight="1">
      <c r="A438" s="37"/>
      <c r="B438" s="43"/>
      <c r="C438" s="305" t="s">
        <v>386</v>
      </c>
      <c r="D438" s="305" t="s">
        <v>387</v>
      </c>
      <c r="E438" s="16" t="s">
        <v>150</v>
      </c>
      <c r="F438" s="306">
        <v>2</v>
      </c>
      <c r="G438" s="37"/>
      <c r="H438" s="43"/>
    </row>
    <row r="439" s="2" customFormat="1" ht="16.8" customHeight="1">
      <c r="A439" s="37"/>
      <c r="B439" s="43"/>
      <c r="C439" s="305" t="s">
        <v>474</v>
      </c>
      <c r="D439" s="305" t="s">
        <v>475</v>
      </c>
      <c r="E439" s="16" t="s">
        <v>150</v>
      </c>
      <c r="F439" s="306">
        <v>2</v>
      </c>
      <c r="G439" s="37"/>
      <c r="H439" s="43"/>
    </row>
    <row r="440" s="2" customFormat="1" ht="16.8" customHeight="1">
      <c r="A440" s="37"/>
      <c r="B440" s="43"/>
      <c r="C440" s="305" t="s">
        <v>478</v>
      </c>
      <c r="D440" s="305" t="s">
        <v>479</v>
      </c>
      <c r="E440" s="16" t="s">
        <v>150</v>
      </c>
      <c r="F440" s="306">
        <v>2</v>
      </c>
      <c r="G440" s="37"/>
      <c r="H440" s="43"/>
    </row>
    <row r="441" s="2" customFormat="1" ht="16.8" customHeight="1">
      <c r="A441" s="37"/>
      <c r="B441" s="43"/>
      <c r="C441" s="305" t="s">
        <v>390</v>
      </c>
      <c r="D441" s="305" t="s">
        <v>391</v>
      </c>
      <c r="E441" s="16" t="s">
        <v>150</v>
      </c>
      <c r="F441" s="306">
        <v>2</v>
      </c>
      <c r="G441" s="37"/>
      <c r="H441" s="43"/>
    </row>
    <row r="442" s="2" customFormat="1" ht="16.8" customHeight="1">
      <c r="A442" s="37"/>
      <c r="B442" s="43"/>
      <c r="C442" s="301" t="s">
        <v>663</v>
      </c>
      <c r="D442" s="302" t="s">
        <v>1</v>
      </c>
      <c r="E442" s="303" t="s">
        <v>1</v>
      </c>
      <c r="F442" s="304">
        <v>1.089</v>
      </c>
      <c r="G442" s="37"/>
      <c r="H442" s="43"/>
    </row>
    <row r="443" s="2" customFormat="1" ht="16.8" customHeight="1">
      <c r="A443" s="37"/>
      <c r="B443" s="43"/>
      <c r="C443" s="305" t="s">
        <v>663</v>
      </c>
      <c r="D443" s="305" t="s">
        <v>780</v>
      </c>
      <c r="E443" s="16" t="s">
        <v>1</v>
      </c>
      <c r="F443" s="306">
        <v>1.089</v>
      </c>
      <c r="G443" s="37"/>
      <c r="H443" s="43"/>
    </row>
    <row r="444" s="2" customFormat="1" ht="16.8" customHeight="1">
      <c r="A444" s="37"/>
      <c r="B444" s="43"/>
      <c r="C444" s="307" t="s">
        <v>950</v>
      </c>
      <c r="D444" s="37"/>
      <c r="E444" s="37"/>
      <c r="F444" s="37"/>
      <c r="G444" s="37"/>
      <c r="H444" s="43"/>
    </row>
    <row r="445" s="2" customFormat="1" ht="16.8" customHeight="1">
      <c r="A445" s="37"/>
      <c r="B445" s="43"/>
      <c r="C445" s="305" t="s">
        <v>777</v>
      </c>
      <c r="D445" s="305" t="s">
        <v>778</v>
      </c>
      <c r="E445" s="16" t="s">
        <v>302</v>
      </c>
      <c r="F445" s="306">
        <v>1.089</v>
      </c>
      <c r="G445" s="37"/>
      <c r="H445" s="43"/>
    </row>
    <row r="446" s="2" customFormat="1" ht="16.8" customHeight="1">
      <c r="A446" s="37"/>
      <c r="B446" s="43"/>
      <c r="C446" s="305" t="s">
        <v>738</v>
      </c>
      <c r="D446" s="305" t="s">
        <v>739</v>
      </c>
      <c r="E446" s="16" t="s">
        <v>302</v>
      </c>
      <c r="F446" s="306">
        <v>7.1630000000000003</v>
      </c>
      <c r="G446" s="37"/>
      <c r="H446" s="43"/>
    </row>
    <row r="447" s="2" customFormat="1" ht="16.8" customHeight="1">
      <c r="A447" s="37"/>
      <c r="B447" s="43"/>
      <c r="C447" s="301" t="s">
        <v>222</v>
      </c>
      <c r="D447" s="302" t="s">
        <v>1</v>
      </c>
      <c r="E447" s="303" t="s">
        <v>1</v>
      </c>
      <c r="F447" s="304">
        <v>21.27</v>
      </c>
      <c r="G447" s="37"/>
      <c r="H447" s="43"/>
    </row>
    <row r="448" s="2" customFormat="1" ht="16.8" customHeight="1">
      <c r="A448" s="37"/>
      <c r="B448" s="43"/>
      <c r="C448" s="305" t="s">
        <v>222</v>
      </c>
      <c r="D448" s="305" t="s">
        <v>665</v>
      </c>
      <c r="E448" s="16" t="s">
        <v>1</v>
      </c>
      <c r="F448" s="306">
        <v>21.27</v>
      </c>
      <c r="G448" s="37"/>
      <c r="H448" s="43"/>
    </row>
    <row r="449" s="2" customFormat="1" ht="16.8" customHeight="1">
      <c r="A449" s="37"/>
      <c r="B449" s="43"/>
      <c r="C449" s="307" t="s">
        <v>950</v>
      </c>
      <c r="D449" s="37"/>
      <c r="E449" s="37"/>
      <c r="F449" s="37"/>
      <c r="G449" s="37"/>
      <c r="H449" s="43"/>
    </row>
    <row r="450" s="2" customFormat="1">
      <c r="A450" s="37"/>
      <c r="B450" s="43"/>
      <c r="C450" s="305" t="s">
        <v>433</v>
      </c>
      <c r="D450" s="305" t="s">
        <v>434</v>
      </c>
      <c r="E450" s="16" t="s">
        <v>297</v>
      </c>
      <c r="F450" s="306">
        <v>21.27</v>
      </c>
      <c r="G450" s="37"/>
      <c r="H450" s="43"/>
    </row>
    <row r="451" s="2" customFormat="1" ht="16.8" customHeight="1">
      <c r="A451" s="37"/>
      <c r="B451" s="43"/>
      <c r="C451" s="305" t="s">
        <v>437</v>
      </c>
      <c r="D451" s="305" t="s">
        <v>438</v>
      </c>
      <c r="E451" s="16" t="s">
        <v>150</v>
      </c>
      <c r="F451" s="306">
        <v>43.390999999999998</v>
      </c>
      <c r="G451" s="37"/>
      <c r="H451" s="43"/>
    </row>
    <row r="452" s="2" customFormat="1" ht="16.8" customHeight="1">
      <c r="A452" s="37"/>
      <c r="B452" s="43"/>
      <c r="C452" s="301" t="s">
        <v>224</v>
      </c>
      <c r="D452" s="302" t="s">
        <v>1</v>
      </c>
      <c r="E452" s="303" t="s">
        <v>1</v>
      </c>
      <c r="F452" s="304">
        <v>29.239999999999998</v>
      </c>
      <c r="G452" s="37"/>
      <c r="H452" s="43"/>
    </row>
    <row r="453" s="2" customFormat="1" ht="16.8" customHeight="1">
      <c r="A453" s="37"/>
      <c r="B453" s="43"/>
      <c r="C453" s="305" t="s">
        <v>226</v>
      </c>
      <c r="D453" s="305" t="s">
        <v>666</v>
      </c>
      <c r="E453" s="16" t="s">
        <v>1</v>
      </c>
      <c r="F453" s="306">
        <v>2.5699999999999998</v>
      </c>
      <c r="G453" s="37"/>
      <c r="H453" s="43"/>
    </row>
    <row r="454" s="2" customFormat="1" ht="16.8" customHeight="1">
      <c r="A454" s="37"/>
      <c r="B454" s="43"/>
      <c r="C454" s="305" t="s">
        <v>667</v>
      </c>
      <c r="D454" s="305" t="s">
        <v>668</v>
      </c>
      <c r="E454" s="16" t="s">
        <v>1</v>
      </c>
      <c r="F454" s="306">
        <v>23.629999999999999</v>
      </c>
      <c r="G454" s="37"/>
      <c r="H454" s="43"/>
    </row>
    <row r="455" s="2" customFormat="1" ht="16.8" customHeight="1">
      <c r="A455" s="37"/>
      <c r="B455" s="43"/>
      <c r="C455" s="305" t="s">
        <v>232</v>
      </c>
      <c r="D455" s="305" t="s">
        <v>871</v>
      </c>
      <c r="E455" s="16" t="s">
        <v>1</v>
      </c>
      <c r="F455" s="306">
        <v>1.5</v>
      </c>
      <c r="G455" s="37"/>
      <c r="H455" s="43"/>
    </row>
    <row r="456" s="2" customFormat="1" ht="16.8" customHeight="1">
      <c r="A456" s="37"/>
      <c r="B456" s="43"/>
      <c r="C456" s="305" t="s">
        <v>669</v>
      </c>
      <c r="D456" s="305" t="s">
        <v>670</v>
      </c>
      <c r="E456" s="16" t="s">
        <v>1</v>
      </c>
      <c r="F456" s="306">
        <v>1.54</v>
      </c>
      <c r="G456" s="37"/>
      <c r="H456" s="43"/>
    </row>
    <row r="457" s="2" customFormat="1" ht="16.8" customHeight="1">
      <c r="A457" s="37"/>
      <c r="B457" s="43"/>
      <c r="C457" s="305" t="s">
        <v>224</v>
      </c>
      <c r="D457" s="305" t="s">
        <v>155</v>
      </c>
      <c r="E457" s="16" t="s">
        <v>1</v>
      </c>
      <c r="F457" s="306">
        <v>29.239999999999998</v>
      </c>
      <c r="G457" s="37"/>
      <c r="H457" s="43"/>
    </row>
    <row r="458" s="2" customFormat="1" ht="16.8" customHeight="1">
      <c r="A458" s="37"/>
      <c r="B458" s="43"/>
      <c r="C458" s="301" t="s">
        <v>226</v>
      </c>
      <c r="D458" s="302" t="s">
        <v>1</v>
      </c>
      <c r="E458" s="303" t="s">
        <v>1</v>
      </c>
      <c r="F458" s="304">
        <v>2.5699999999999998</v>
      </c>
      <c r="G458" s="37"/>
      <c r="H458" s="43"/>
    </row>
    <row r="459" s="2" customFormat="1" ht="16.8" customHeight="1">
      <c r="A459" s="37"/>
      <c r="B459" s="43"/>
      <c r="C459" s="305" t="s">
        <v>226</v>
      </c>
      <c r="D459" s="305" t="s">
        <v>666</v>
      </c>
      <c r="E459" s="16" t="s">
        <v>1</v>
      </c>
      <c r="F459" s="306">
        <v>2.5699999999999998</v>
      </c>
      <c r="G459" s="37"/>
      <c r="H459" s="43"/>
    </row>
    <row r="460" s="2" customFormat="1" ht="16.8" customHeight="1">
      <c r="A460" s="37"/>
      <c r="B460" s="43"/>
      <c r="C460" s="307" t="s">
        <v>950</v>
      </c>
      <c r="D460" s="37"/>
      <c r="E460" s="37"/>
      <c r="F460" s="37"/>
      <c r="G460" s="37"/>
      <c r="H460" s="43"/>
    </row>
    <row r="461" s="2" customFormat="1">
      <c r="A461" s="37"/>
      <c r="B461" s="43"/>
      <c r="C461" s="305" t="s">
        <v>408</v>
      </c>
      <c r="D461" s="305" t="s">
        <v>409</v>
      </c>
      <c r="E461" s="16" t="s">
        <v>297</v>
      </c>
      <c r="F461" s="306">
        <v>29.239999999999998</v>
      </c>
      <c r="G461" s="37"/>
      <c r="H461" s="43"/>
    </row>
    <row r="462" s="2" customFormat="1" ht="16.8" customHeight="1">
      <c r="A462" s="37"/>
      <c r="B462" s="43"/>
      <c r="C462" s="305" t="s">
        <v>414</v>
      </c>
      <c r="D462" s="305" t="s">
        <v>415</v>
      </c>
      <c r="E462" s="16" t="s">
        <v>150</v>
      </c>
      <c r="F462" s="306">
        <v>2.621</v>
      </c>
      <c r="G462" s="37"/>
      <c r="H462" s="43"/>
    </row>
    <row r="463" s="2" customFormat="1" ht="16.8" customHeight="1">
      <c r="A463" s="37"/>
      <c r="B463" s="43"/>
      <c r="C463" s="301" t="s">
        <v>667</v>
      </c>
      <c r="D463" s="302" t="s">
        <v>1</v>
      </c>
      <c r="E463" s="303" t="s">
        <v>1</v>
      </c>
      <c r="F463" s="304">
        <v>23.629999999999999</v>
      </c>
      <c r="G463" s="37"/>
      <c r="H463" s="43"/>
    </row>
    <row r="464" s="2" customFormat="1" ht="16.8" customHeight="1">
      <c r="A464" s="37"/>
      <c r="B464" s="43"/>
      <c r="C464" s="305" t="s">
        <v>667</v>
      </c>
      <c r="D464" s="305" t="s">
        <v>668</v>
      </c>
      <c r="E464" s="16" t="s">
        <v>1</v>
      </c>
      <c r="F464" s="306">
        <v>23.629999999999999</v>
      </c>
      <c r="G464" s="37"/>
      <c r="H464" s="43"/>
    </row>
    <row r="465" s="2" customFormat="1" ht="16.8" customHeight="1">
      <c r="A465" s="37"/>
      <c r="B465" s="43"/>
      <c r="C465" s="307" t="s">
        <v>950</v>
      </c>
      <c r="D465" s="37"/>
      <c r="E465" s="37"/>
      <c r="F465" s="37"/>
      <c r="G465" s="37"/>
      <c r="H465" s="43"/>
    </row>
    <row r="466" s="2" customFormat="1">
      <c r="A466" s="37"/>
      <c r="B466" s="43"/>
      <c r="C466" s="305" t="s">
        <v>408</v>
      </c>
      <c r="D466" s="305" t="s">
        <v>409</v>
      </c>
      <c r="E466" s="16" t="s">
        <v>297</v>
      </c>
      <c r="F466" s="306">
        <v>29.239999999999998</v>
      </c>
      <c r="G466" s="37"/>
      <c r="H466" s="43"/>
    </row>
    <row r="467" s="2" customFormat="1" ht="16.8" customHeight="1">
      <c r="A467" s="37"/>
      <c r="B467" s="43"/>
      <c r="C467" s="305" t="s">
        <v>872</v>
      </c>
      <c r="D467" s="305" t="s">
        <v>873</v>
      </c>
      <c r="E467" s="16" t="s">
        <v>150</v>
      </c>
      <c r="F467" s="306">
        <v>48.677999999999997</v>
      </c>
      <c r="G467" s="37"/>
      <c r="H467" s="43"/>
    </row>
    <row r="468" s="2" customFormat="1" ht="16.8" customHeight="1">
      <c r="A468" s="37"/>
      <c r="B468" s="43"/>
      <c r="C468" s="301" t="s">
        <v>669</v>
      </c>
      <c r="D468" s="302" t="s">
        <v>1</v>
      </c>
      <c r="E468" s="303" t="s">
        <v>1</v>
      </c>
      <c r="F468" s="304">
        <v>1.54</v>
      </c>
      <c r="G468" s="37"/>
      <c r="H468" s="43"/>
    </row>
    <row r="469" s="2" customFormat="1" ht="16.8" customHeight="1">
      <c r="A469" s="37"/>
      <c r="B469" s="43"/>
      <c r="C469" s="305" t="s">
        <v>669</v>
      </c>
      <c r="D469" s="305" t="s">
        <v>670</v>
      </c>
      <c r="E469" s="16" t="s">
        <v>1</v>
      </c>
      <c r="F469" s="306">
        <v>1.54</v>
      </c>
      <c r="G469" s="37"/>
      <c r="H469" s="43"/>
    </row>
    <row r="470" s="2" customFormat="1" ht="16.8" customHeight="1">
      <c r="A470" s="37"/>
      <c r="B470" s="43"/>
      <c r="C470" s="307" t="s">
        <v>950</v>
      </c>
      <c r="D470" s="37"/>
      <c r="E470" s="37"/>
      <c r="F470" s="37"/>
      <c r="G470" s="37"/>
      <c r="H470" s="43"/>
    </row>
    <row r="471" s="2" customFormat="1">
      <c r="A471" s="37"/>
      <c r="B471" s="43"/>
      <c r="C471" s="305" t="s">
        <v>408</v>
      </c>
      <c r="D471" s="305" t="s">
        <v>409</v>
      </c>
      <c r="E471" s="16" t="s">
        <v>297</v>
      </c>
      <c r="F471" s="306">
        <v>29.239999999999998</v>
      </c>
      <c r="G471" s="37"/>
      <c r="H471" s="43"/>
    </row>
    <row r="472" s="2" customFormat="1" ht="16.8" customHeight="1">
      <c r="A472" s="37"/>
      <c r="B472" s="43"/>
      <c r="C472" s="305" t="s">
        <v>877</v>
      </c>
      <c r="D472" s="305" t="s">
        <v>878</v>
      </c>
      <c r="E472" s="16" t="s">
        <v>150</v>
      </c>
      <c r="F472" s="306">
        <v>2.0339999999999998</v>
      </c>
      <c r="G472" s="37"/>
      <c r="H472" s="43"/>
    </row>
    <row r="473" s="2" customFormat="1" ht="16.8" customHeight="1">
      <c r="A473" s="37"/>
      <c r="B473" s="43"/>
      <c r="C473" s="301" t="s">
        <v>232</v>
      </c>
      <c r="D473" s="302" t="s">
        <v>1</v>
      </c>
      <c r="E473" s="303" t="s">
        <v>1</v>
      </c>
      <c r="F473" s="304">
        <v>1.5</v>
      </c>
      <c r="G473" s="37"/>
      <c r="H473" s="43"/>
    </row>
    <row r="474" s="2" customFormat="1" ht="16.8" customHeight="1">
      <c r="A474" s="37"/>
      <c r="B474" s="43"/>
      <c r="C474" s="305" t="s">
        <v>232</v>
      </c>
      <c r="D474" s="305" t="s">
        <v>871</v>
      </c>
      <c r="E474" s="16" t="s">
        <v>1</v>
      </c>
      <c r="F474" s="306">
        <v>1.5</v>
      </c>
      <c r="G474" s="37"/>
      <c r="H474" s="43"/>
    </row>
    <row r="475" s="2" customFormat="1" ht="16.8" customHeight="1">
      <c r="A475" s="37"/>
      <c r="B475" s="43"/>
      <c r="C475" s="307" t="s">
        <v>950</v>
      </c>
      <c r="D475" s="37"/>
      <c r="E475" s="37"/>
      <c r="F475" s="37"/>
      <c r="G475" s="37"/>
      <c r="H475" s="43"/>
    </row>
    <row r="476" s="2" customFormat="1">
      <c r="A476" s="37"/>
      <c r="B476" s="43"/>
      <c r="C476" s="305" t="s">
        <v>408</v>
      </c>
      <c r="D476" s="305" t="s">
        <v>409</v>
      </c>
      <c r="E476" s="16" t="s">
        <v>297</v>
      </c>
      <c r="F476" s="306">
        <v>29.239999999999998</v>
      </c>
      <c r="G476" s="37"/>
      <c r="H476" s="43"/>
    </row>
    <row r="477" s="2" customFormat="1" ht="16.8" customHeight="1">
      <c r="A477" s="37"/>
      <c r="B477" s="43"/>
      <c r="C477" s="305" t="s">
        <v>428</v>
      </c>
      <c r="D477" s="305" t="s">
        <v>429</v>
      </c>
      <c r="E477" s="16" t="s">
        <v>150</v>
      </c>
      <c r="F477" s="306">
        <v>1.9810000000000001</v>
      </c>
      <c r="G477" s="37"/>
      <c r="H477" s="43"/>
    </row>
    <row r="478" s="2" customFormat="1" ht="16.8" customHeight="1">
      <c r="A478" s="37"/>
      <c r="B478" s="43"/>
      <c r="C478" s="301" t="s">
        <v>672</v>
      </c>
      <c r="D478" s="302" t="s">
        <v>1</v>
      </c>
      <c r="E478" s="303" t="s">
        <v>1</v>
      </c>
      <c r="F478" s="304">
        <v>3.1499999999999999</v>
      </c>
      <c r="G478" s="37"/>
      <c r="H478" s="43"/>
    </row>
    <row r="479" s="2" customFormat="1" ht="16.8" customHeight="1">
      <c r="A479" s="37"/>
      <c r="B479" s="43"/>
      <c r="C479" s="305" t="s">
        <v>672</v>
      </c>
      <c r="D479" s="305" t="s">
        <v>745</v>
      </c>
      <c r="E479" s="16" t="s">
        <v>1</v>
      </c>
      <c r="F479" s="306">
        <v>3.1499999999999999</v>
      </c>
      <c r="G479" s="37"/>
      <c r="H479" s="43"/>
    </row>
    <row r="480" s="2" customFormat="1" ht="16.8" customHeight="1">
      <c r="A480" s="37"/>
      <c r="B480" s="43"/>
      <c r="C480" s="307" t="s">
        <v>950</v>
      </c>
      <c r="D480" s="37"/>
      <c r="E480" s="37"/>
      <c r="F480" s="37"/>
      <c r="G480" s="37"/>
      <c r="H480" s="43"/>
    </row>
    <row r="481" s="2" customFormat="1" ht="16.8" customHeight="1">
      <c r="A481" s="37"/>
      <c r="B481" s="43"/>
      <c r="C481" s="305" t="s">
        <v>742</v>
      </c>
      <c r="D481" s="305" t="s">
        <v>743</v>
      </c>
      <c r="E481" s="16" t="s">
        <v>302</v>
      </c>
      <c r="F481" s="306">
        <v>3.1499999999999999</v>
      </c>
      <c r="G481" s="37"/>
      <c r="H481" s="43"/>
    </row>
    <row r="482" s="2" customFormat="1" ht="16.8" customHeight="1">
      <c r="A482" s="37"/>
      <c r="B482" s="43"/>
      <c r="C482" s="305" t="s">
        <v>738</v>
      </c>
      <c r="D482" s="305" t="s">
        <v>739</v>
      </c>
      <c r="E482" s="16" t="s">
        <v>302</v>
      </c>
      <c r="F482" s="306">
        <v>7.1630000000000003</v>
      </c>
      <c r="G482" s="37"/>
      <c r="H482" s="43"/>
    </row>
    <row r="483" s="2" customFormat="1" ht="16.8" customHeight="1">
      <c r="A483" s="37"/>
      <c r="B483" s="43"/>
      <c r="C483" s="301" t="s">
        <v>674</v>
      </c>
      <c r="D483" s="302" t="s">
        <v>1</v>
      </c>
      <c r="E483" s="303" t="s">
        <v>1</v>
      </c>
      <c r="F483" s="304">
        <v>2.1280000000000001</v>
      </c>
      <c r="G483" s="37"/>
      <c r="H483" s="43"/>
    </row>
    <row r="484" s="2" customFormat="1" ht="16.8" customHeight="1">
      <c r="A484" s="37"/>
      <c r="B484" s="43"/>
      <c r="C484" s="305" t="s">
        <v>674</v>
      </c>
      <c r="D484" s="305" t="s">
        <v>722</v>
      </c>
      <c r="E484" s="16" t="s">
        <v>1</v>
      </c>
      <c r="F484" s="306">
        <v>2.1280000000000001</v>
      </c>
      <c r="G484" s="37"/>
      <c r="H484" s="43"/>
    </row>
    <row r="485" s="2" customFormat="1" ht="16.8" customHeight="1">
      <c r="A485" s="37"/>
      <c r="B485" s="43"/>
      <c r="C485" s="307" t="s">
        <v>950</v>
      </c>
      <c r="D485" s="37"/>
      <c r="E485" s="37"/>
      <c r="F485" s="37"/>
      <c r="G485" s="37"/>
      <c r="H485" s="43"/>
    </row>
    <row r="486" s="2" customFormat="1">
      <c r="A486" s="37"/>
      <c r="B486" s="43"/>
      <c r="C486" s="305" t="s">
        <v>719</v>
      </c>
      <c r="D486" s="305" t="s">
        <v>720</v>
      </c>
      <c r="E486" s="16" t="s">
        <v>302</v>
      </c>
      <c r="F486" s="306">
        <v>2.4340000000000002</v>
      </c>
      <c r="G486" s="37"/>
      <c r="H486" s="43"/>
    </row>
    <row r="487" s="2" customFormat="1" ht="16.8" customHeight="1">
      <c r="A487" s="37"/>
      <c r="B487" s="43"/>
      <c r="C487" s="305" t="s">
        <v>484</v>
      </c>
      <c r="D487" s="305" t="s">
        <v>485</v>
      </c>
      <c r="E487" s="16" t="s">
        <v>486</v>
      </c>
      <c r="F487" s="306">
        <v>76.447000000000003</v>
      </c>
      <c r="G487" s="37"/>
      <c r="H487" s="43"/>
    </row>
    <row r="488" s="2" customFormat="1" ht="16.8" customHeight="1">
      <c r="A488" s="37"/>
      <c r="B488" s="43"/>
      <c r="C488" s="301" t="s">
        <v>292</v>
      </c>
      <c r="D488" s="302" t="s">
        <v>1</v>
      </c>
      <c r="E488" s="303" t="s">
        <v>1</v>
      </c>
      <c r="F488" s="304">
        <v>51.560000000000002</v>
      </c>
      <c r="G488" s="37"/>
      <c r="H488" s="43"/>
    </row>
    <row r="489" s="2" customFormat="1" ht="16.8" customHeight="1">
      <c r="A489" s="37"/>
      <c r="B489" s="43"/>
      <c r="C489" s="301" t="s">
        <v>676</v>
      </c>
      <c r="D489" s="302" t="s">
        <v>1</v>
      </c>
      <c r="E489" s="303" t="s">
        <v>1</v>
      </c>
      <c r="F489" s="304">
        <v>6.5</v>
      </c>
      <c r="G489" s="37"/>
      <c r="H489" s="43"/>
    </row>
    <row r="490" s="2" customFormat="1" ht="16.8" customHeight="1">
      <c r="A490" s="37"/>
      <c r="B490" s="43"/>
      <c r="C490" s="305" t="s">
        <v>676</v>
      </c>
      <c r="D490" s="305" t="s">
        <v>792</v>
      </c>
      <c r="E490" s="16" t="s">
        <v>1</v>
      </c>
      <c r="F490" s="306">
        <v>6.5</v>
      </c>
      <c r="G490" s="37"/>
      <c r="H490" s="43"/>
    </row>
    <row r="491" s="2" customFormat="1" ht="16.8" customHeight="1">
      <c r="A491" s="37"/>
      <c r="B491" s="43"/>
      <c r="C491" s="307" t="s">
        <v>950</v>
      </c>
      <c r="D491" s="37"/>
      <c r="E491" s="37"/>
      <c r="F491" s="37"/>
      <c r="G491" s="37"/>
      <c r="H491" s="43"/>
    </row>
    <row r="492" s="2" customFormat="1" ht="16.8" customHeight="1">
      <c r="A492" s="37"/>
      <c r="B492" s="43"/>
      <c r="C492" s="305" t="s">
        <v>789</v>
      </c>
      <c r="D492" s="305" t="s">
        <v>790</v>
      </c>
      <c r="E492" s="16" t="s">
        <v>297</v>
      </c>
      <c r="F492" s="306">
        <v>2</v>
      </c>
      <c r="G492" s="37"/>
      <c r="H492" s="43"/>
    </row>
    <row r="493" s="2" customFormat="1">
      <c r="A493" s="37"/>
      <c r="B493" s="43"/>
      <c r="C493" s="305" t="s">
        <v>724</v>
      </c>
      <c r="D493" s="305" t="s">
        <v>725</v>
      </c>
      <c r="E493" s="16" t="s">
        <v>302</v>
      </c>
      <c r="F493" s="306">
        <v>11.401999999999999</v>
      </c>
      <c r="G493" s="37"/>
      <c r="H493" s="43"/>
    </row>
    <row r="494" s="2" customFormat="1" ht="16.8" customHeight="1">
      <c r="A494" s="37"/>
      <c r="B494" s="43"/>
      <c r="C494" s="305" t="s">
        <v>742</v>
      </c>
      <c r="D494" s="305" t="s">
        <v>743</v>
      </c>
      <c r="E494" s="16" t="s">
        <v>302</v>
      </c>
      <c r="F494" s="306">
        <v>3.1499999999999999</v>
      </c>
      <c r="G494" s="37"/>
      <c r="H494" s="43"/>
    </row>
    <row r="495" s="2" customFormat="1" ht="16.8" customHeight="1">
      <c r="A495" s="37"/>
      <c r="B495" s="43"/>
      <c r="C495" s="305" t="s">
        <v>777</v>
      </c>
      <c r="D495" s="305" t="s">
        <v>778</v>
      </c>
      <c r="E495" s="16" t="s">
        <v>302</v>
      </c>
      <c r="F495" s="306">
        <v>1.089</v>
      </c>
      <c r="G495" s="37"/>
      <c r="H495" s="43"/>
    </row>
    <row r="496" s="2" customFormat="1" ht="16.8" customHeight="1">
      <c r="A496" s="37"/>
      <c r="B496" s="43"/>
      <c r="C496" s="301" t="s">
        <v>678</v>
      </c>
      <c r="D496" s="302" t="s">
        <v>1</v>
      </c>
      <c r="E496" s="303" t="s">
        <v>1</v>
      </c>
      <c r="F496" s="304">
        <v>5.5999999999999996</v>
      </c>
      <c r="G496" s="37"/>
      <c r="H496" s="43"/>
    </row>
    <row r="497" s="2" customFormat="1" ht="16.8" customHeight="1">
      <c r="A497" s="37"/>
      <c r="B497" s="43"/>
      <c r="C497" s="305" t="s">
        <v>678</v>
      </c>
      <c r="D497" s="305" t="s">
        <v>797</v>
      </c>
      <c r="E497" s="16" t="s">
        <v>1</v>
      </c>
      <c r="F497" s="306">
        <v>5.5999999999999996</v>
      </c>
      <c r="G497" s="37"/>
      <c r="H497" s="43"/>
    </row>
    <row r="498" s="2" customFormat="1" ht="16.8" customHeight="1">
      <c r="A498" s="37"/>
      <c r="B498" s="43"/>
      <c r="C498" s="307" t="s">
        <v>950</v>
      </c>
      <c r="D498" s="37"/>
      <c r="E498" s="37"/>
      <c r="F498" s="37"/>
      <c r="G498" s="37"/>
      <c r="H498" s="43"/>
    </row>
    <row r="499" s="2" customFormat="1" ht="16.8" customHeight="1">
      <c r="A499" s="37"/>
      <c r="B499" s="43"/>
      <c r="C499" s="305" t="s">
        <v>794</v>
      </c>
      <c r="D499" s="305" t="s">
        <v>795</v>
      </c>
      <c r="E499" s="16" t="s">
        <v>297</v>
      </c>
      <c r="F499" s="306">
        <v>5.5999999999999996</v>
      </c>
      <c r="G499" s="37"/>
      <c r="H499" s="43"/>
    </row>
    <row r="500" s="2" customFormat="1">
      <c r="A500" s="37"/>
      <c r="B500" s="43"/>
      <c r="C500" s="305" t="s">
        <v>724</v>
      </c>
      <c r="D500" s="305" t="s">
        <v>725</v>
      </c>
      <c r="E500" s="16" t="s">
        <v>302</v>
      </c>
      <c r="F500" s="306">
        <v>11.401999999999999</v>
      </c>
      <c r="G500" s="37"/>
      <c r="H500" s="43"/>
    </row>
    <row r="501" s="2" customFormat="1" ht="16.8" customHeight="1">
      <c r="A501" s="37"/>
      <c r="B501" s="43"/>
      <c r="C501" s="305" t="s">
        <v>742</v>
      </c>
      <c r="D501" s="305" t="s">
        <v>743</v>
      </c>
      <c r="E501" s="16" t="s">
        <v>302</v>
      </c>
      <c r="F501" s="306">
        <v>3.1499999999999999</v>
      </c>
      <c r="G501" s="37"/>
      <c r="H501" s="43"/>
    </row>
    <row r="502" s="2" customFormat="1" ht="16.8" customHeight="1">
      <c r="A502" s="37"/>
      <c r="B502" s="43"/>
      <c r="C502" s="305" t="s">
        <v>777</v>
      </c>
      <c r="D502" s="305" t="s">
        <v>778</v>
      </c>
      <c r="E502" s="16" t="s">
        <v>302</v>
      </c>
      <c r="F502" s="306">
        <v>1.089</v>
      </c>
      <c r="G502" s="37"/>
      <c r="H502" s="43"/>
    </row>
    <row r="503" s="2" customFormat="1" ht="16.8" customHeight="1">
      <c r="A503" s="37"/>
      <c r="B503" s="43"/>
      <c r="C503" s="301" t="s">
        <v>882</v>
      </c>
      <c r="D503" s="302" t="s">
        <v>1</v>
      </c>
      <c r="E503" s="303" t="s">
        <v>1</v>
      </c>
      <c r="F503" s="304">
        <v>43.780000000000001</v>
      </c>
      <c r="G503" s="37"/>
      <c r="H503" s="43"/>
    </row>
    <row r="504" s="2" customFormat="1" ht="16.8" customHeight="1">
      <c r="A504" s="37"/>
      <c r="B504" s="43"/>
      <c r="C504" s="305" t="s">
        <v>882</v>
      </c>
      <c r="D504" s="305" t="s">
        <v>883</v>
      </c>
      <c r="E504" s="16" t="s">
        <v>1</v>
      </c>
      <c r="F504" s="306">
        <v>43.780000000000001</v>
      </c>
      <c r="G504" s="37"/>
      <c r="H504" s="43"/>
    </row>
    <row r="505" s="2" customFormat="1" ht="16.8" customHeight="1">
      <c r="A505" s="37"/>
      <c r="B505" s="43"/>
      <c r="C505" s="301" t="s">
        <v>680</v>
      </c>
      <c r="D505" s="302" t="s">
        <v>1</v>
      </c>
      <c r="E505" s="303" t="s">
        <v>1</v>
      </c>
      <c r="F505" s="304">
        <v>11.401999999999999</v>
      </c>
      <c r="G505" s="37"/>
      <c r="H505" s="43"/>
    </row>
    <row r="506" s="2" customFormat="1" ht="16.8" customHeight="1">
      <c r="A506" s="37"/>
      <c r="B506" s="43"/>
      <c r="C506" s="305" t="s">
        <v>680</v>
      </c>
      <c r="D506" s="305" t="s">
        <v>727</v>
      </c>
      <c r="E506" s="16" t="s">
        <v>1</v>
      </c>
      <c r="F506" s="306">
        <v>11.401999999999999</v>
      </c>
      <c r="G506" s="37"/>
      <c r="H506" s="43"/>
    </row>
    <row r="507" s="2" customFormat="1" ht="16.8" customHeight="1">
      <c r="A507" s="37"/>
      <c r="B507" s="43"/>
      <c r="C507" s="307" t="s">
        <v>950</v>
      </c>
      <c r="D507" s="37"/>
      <c r="E507" s="37"/>
      <c r="F507" s="37"/>
      <c r="G507" s="37"/>
      <c r="H507" s="43"/>
    </row>
    <row r="508" s="2" customFormat="1">
      <c r="A508" s="37"/>
      <c r="B508" s="43"/>
      <c r="C508" s="305" t="s">
        <v>724</v>
      </c>
      <c r="D508" s="305" t="s">
        <v>725</v>
      </c>
      <c r="E508" s="16" t="s">
        <v>302</v>
      </c>
      <c r="F508" s="306">
        <v>11.401999999999999</v>
      </c>
      <c r="G508" s="37"/>
      <c r="H508" s="43"/>
    </row>
    <row r="509" s="2" customFormat="1">
      <c r="A509" s="37"/>
      <c r="B509" s="43"/>
      <c r="C509" s="305" t="s">
        <v>300</v>
      </c>
      <c r="D509" s="305" t="s">
        <v>301</v>
      </c>
      <c r="E509" s="16" t="s">
        <v>302</v>
      </c>
      <c r="F509" s="306">
        <v>4.2389999999999999</v>
      </c>
      <c r="G509" s="37"/>
      <c r="H509" s="43"/>
    </row>
    <row r="510" s="2" customFormat="1" ht="16.8" customHeight="1">
      <c r="A510" s="37"/>
      <c r="B510" s="43"/>
      <c r="C510" s="305" t="s">
        <v>738</v>
      </c>
      <c r="D510" s="305" t="s">
        <v>739</v>
      </c>
      <c r="E510" s="16" t="s">
        <v>302</v>
      </c>
      <c r="F510" s="306">
        <v>7.1630000000000003</v>
      </c>
      <c r="G510" s="37"/>
      <c r="H510" s="43"/>
    </row>
    <row r="511" s="2" customFormat="1" ht="16.8" customHeight="1">
      <c r="A511" s="37"/>
      <c r="B511" s="43"/>
      <c r="C511" s="301" t="s">
        <v>239</v>
      </c>
      <c r="D511" s="302" t="s">
        <v>1</v>
      </c>
      <c r="E511" s="303" t="s">
        <v>1</v>
      </c>
      <c r="F511" s="304">
        <v>6</v>
      </c>
      <c r="G511" s="37"/>
      <c r="H511" s="43"/>
    </row>
    <row r="512" s="2" customFormat="1" ht="16.8" customHeight="1">
      <c r="A512" s="37"/>
      <c r="B512" s="43"/>
      <c r="C512" s="305" t="s">
        <v>239</v>
      </c>
      <c r="D512" s="305" t="s">
        <v>287</v>
      </c>
      <c r="E512" s="16" t="s">
        <v>1</v>
      </c>
      <c r="F512" s="306">
        <v>6</v>
      </c>
      <c r="G512" s="37"/>
      <c r="H512" s="43"/>
    </row>
    <row r="513" s="2" customFormat="1" ht="16.8" customHeight="1">
      <c r="A513" s="37"/>
      <c r="B513" s="43"/>
      <c r="C513" s="307" t="s">
        <v>950</v>
      </c>
      <c r="D513" s="37"/>
      <c r="E513" s="37"/>
      <c r="F513" s="37"/>
      <c r="G513" s="37"/>
      <c r="H513" s="43"/>
    </row>
    <row r="514" s="2" customFormat="1" ht="16.8" customHeight="1">
      <c r="A514" s="37"/>
      <c r="B514" s="43"/>
      <c r="C514" s="305" t="s">
        <v>936</v>
      </c>
      <c r="D514" s="305" t="s">
        <v>937</v>
      </c>
      <c r="E514" s="16" t="s">
        <v>297</v>
      </c>
      <c r="F514" s="306">
        <v>6</v>
      </c>
      <c r="G514" s="37"/>
      <c r="H514" s="43"/>
    </row>
    <row r="515" s="2" customFormat="1" ht="16.8" customHeight="1">
      <c r="A515" s="37"/>
      <c r="B515" s="43"/>
      <c r="C515" s="305" t="s">
        <v>615</v>
      </c>
      <c r="D515" s="305" t="s">
        <v>616</v>
      </c>
      <c r="E515" s="16" t="s">
        <v>297</v>
      </c>
      <c r="F515" s="306">
        <v>6</v>
      </c>
      <c r="G515" s="37"/>
      <c r="H515" s="43"/>
    </row>
    <row r="516" s="2" customFormat="1" ht="16.8" customHeight="1">
      <c r="A516" s="37"/>
      <c r="B516" s="43"/>
      <c r="C516" s="305" t="s">
        <v>644</v>
      </c>
      <c r="D516" s="305" t="s">
        <v>645</v>
      </c>
      <c r="E516" s="16" t="s">
        <v>302</v>
      </c>
      <c r="F516" s="306">
        <v>2.5859999999999999</v>
      </c>
      <c r="G516" s="37"/>
      <c r="H516" s="43"/>
    </row>
    <row r="517" s="2" customFormat="1" ht="16.8" customHeight="1">
      <c r="A517" s="37"/>
      <c r="B517" s="43"/>
      <c r="C517" s="301" t="s">
        <v>243</v>
      </c>
      <c r="D517" s="302" t="s">
        <v>1</v>
      </c>
      <c r="E517" s="303" t="s">
        <v>1</v>
      </c>
      <c r="F517" s="304">
        <v>22.82</v>
      </c>
      <c r="G517" s="37"/>
      <c r="H517" s="43"/>
    </row>
    <row r="518" s="2" customFormat="1" ht="16.8" customHeight="1">
      <c r="A518" s="37"/>
      <c r="B518" s="43"/>
      <c r="C518" s="305" t="s">
        <v>243</v>
      </c>
      <c r="D518" s="305" t="s">
        <v>881</v>
      </c>
      <c r="E518" s="16" t="s">
        <v>1</v>
      </c>
      <c r="F518" s="306">
        <v>22.82</v>
      </c>
      <c r="G518" s="37"/>
      <c r="H518" s="43"/>
    </row>
    <row r="519" s="2" customFormat="1" ht="16.8" customHeight="1">
      <c r="A519" s="37"/>
      <c r="B519" s="43"/>
      <c r="C519" s="307" t="s">
        <v>950</v>
      </c>
      <c r="D519" s="37"/>
      <c r="E519" s="37"/>
      <c r="F519" s="37"/>
      <c r="G519" s="37"/>
      <c r="H519" s="43"/>
    </row>
    <row r="520" s="2" customFormat="1" ht="16.8" customHeight="1">
      <c r="A520" s="37"/>
      <c r="B520" s="43"/>
      <c r="C520" s="305" t="s">
        <v>441</v>
      </c>
      <c r="D520" s="305" t="s">
        <v>442</v>
      </c>
      <c r="E520" s="16" t="s">
        <v>297</v>
      </c>
      <c r="F520" s="306">
        <v>22.82</v>
      </c>
      <c r="G520" s="37"/>
      <c r="H520" s="43"/>
    </row>
    <row r="521" s="2" customFormat="1" ht="16.8" customHeight="1">
      <c r="A521" s="37"/>
      <c r="B521" s="43"/>
      <c r="C521" s="305" t="s">
        <v>445</v>
      </c>
      <c r="D521" s="305" t="s">
        <v>446</v>
      </c>
      <c r="E521" s="16" t="s">
        <v>297</v>
      </c>
      <c r="F521" s="306">
        <v>22.82</v>
      </c>
      <c r="G521" s="37"/>
      <c r="H521" s="43"/>
    </row>
    <row r="522" s="2" customFormat="1" ht="16.8" customHeight="1">
      <c r="A522" s="37"/>
      <c r="B522" s="43"/>
      <c r="C522" s="301" t="s">
        <v>245</v>
      </c>
      <c r="D522" s="302" t="s">
        <v>1</v>
      </c>
      <c r="E522" s="303" t="s">
        <v>1</v>
      </c>
      <c r="F522" s="304">
        <v>76.447000000000003</v>
      </c>
      <c r="G522" s="37"/>
      <c r="H522" s="43"/>
    </row>
    <row r="523" s="2" customFormat="1" ht="16.8" customHeight="1">
      <c r="A523" s="37"/>
      <c r="B523" s="43"/>
      <c r="C523" s="305" t="s">
        <v>247</v>
      </c>
      <c r="D523" s="305" t="s">
        <v>909</v>
      </c>
      <c r="E523" s="16" t="s">
        <v>1</v>
      </c>
      <c r="F523" s="306">
        <v>36.392000000000003</v>
      </c>
      <c r="G523" s="37"/>
      <c r="H523" s="43"/>
    </row>
    <row r="524" s="2" customFormat="1" ht="16.8" customHeight="1">
      <c r="A524" s="37"/>
      <c r="B524" s="43"/>
      <c r="C524" s="305" t="s">
        <v>249</v>
      </c>
      <c r="D524" s="305" t="s">
        <v>910</v>
      </c>
      <c r="E524" s="16" t="s">
        <v>1</v>
      </c>
      <c r="F524" s="306">
        <v>32.746000000000002</v>
      </c>
      <c r="G524" s="37"/>
      <c r="H524" s="43"/>
    </row>
    <row r="525" s="2" customFormat="1" ht="16.8" customHeight="1">
      <c r="A525" s="37"/>
      <c r="B525" s="43"/>
      <c r="C525" s="305" t="s">
        <v>251</v>
      </c>
      <c r="D525" s="305" t="s">
        <v>686</v>
      </c>
      <c r="E525" s="16" t="s">
        <v>1</v>
      </c>
      <c r="F525" s="306">
        <v>7.3090000000000002</v>
      </c>
      <c r="G525" s="37"/>
      <c r="H525" s="43"/>
    </row>
    <row r="526" s="2" customFormat="1" ht="16.8" customHeight="1">
      <c r="A526" s="37"/>
      <c r="B526" s="43"/>
      <c r="C526" s="305" t="s">
        <v>245</v>
      </c>
      <c r="D526" s="305" t="s">
        <v>155</v>
      </c>
      <c r="E526" s="16" t="s">
        <v>1</v>
      </c>
      <c r="F526" s="306">
        <v>76.447000000000003</v>
      </c>
      <c r="G526" s="37"/>
      <c r="H526" s="43"/>
    </row>
    <row r="527" s="2" customFormat="1" ht="16.8" customHeight="1">
      <c r="A527" s="37"/>
      <c r="B527" s="43"/>
      <c r="C527" s="307" t="s">
        <v>950</v>
      </c>
      <c r="D527" s="37"/>
      <c r="E527" s="37"/>
      <c r="F527" s="37"/>
      <c r="G527" s="37"/>
      <c r="H527" s="43"/>
    </row>
    <row r="528" s="2" customFormat="1" ht="16.8" customHeight="1">
      <c r="A528" s="37"/>
      <c r="B528" s="43"/>
      <c r="C528" s="305" t="s">
        <v>484</v>
      </c>
      <c r="D528" s="305" t="s">
        <v>485</v>
      </c>
      <c r="E528" s="16" t="s">
        <v>486</v>
      </c>
      <c r="F528" s="306">
        <v>76.447000000000003</v>
      </c>
      <c r="G528" s="37"/>
      <c r="H528" s="43"/>
    </row>
    <row r="529" s="2" customFormat="1" ht="16.8" customHeight="1">
      <c r="A529" s="37"/>
      <c r="B529" s="43"/>
      <c r="C529" s="305" t="s">
        <v>492</v>
      </c>
      <c r="D529" s="305" t="s">
        <v>493</v>
      </c>
      <c r="E529" s="16" t="s">
        <v>486</v>
      </c>
      <c r="F529" s="306">
        <v>764.47000000000003</v>
      </c>
      <c r="G529" s="37"/>
      <c r="H529" s="43"/>
    </row>
    <row r="530" s="2" customFormat="1" ht="16.8" customHeight="1">
      <c r="A530" s="37"/>
      <c r="B530" s="43"/>
      <c r="C530" s="301" t="s">
        <v>247</v>
      </c>
      <c r="D530" s="302" t="s">
        <v>1</v>
      </c>
      <c r="E530" s="303" t="s">
        <v>1</v>
      </c>
      <c r="F530" s="304">
        <v>36.392000000000003</v>
      </c>
      <c r="G530" s="37"/>
      <c r="H530" s="43"/>
    </row>
    <row r="531" s="2" customFormat="1" ht="16.8" customHeight="1">
      <c r="A531" s="37"/>
      <c r="B531" s="43"/>
      <c r="C531" s="305" t="s">
        <v>247</v>
      </c>
      <c r="D531" s="305" t="s">
        <v>909</v>
      </c>
      <c r="E531" s="16" t="s">
        <v>1</v>
      </c>
      <c r="F531" s="306">
        <v>36.392000000000003</v>
      </c>
      <c r="G531" s="37"/>
      <c r="H531" s="43"/>
    </row>
    <row r="532" s="2" customFormat="1" ht="16.8" customHeight="1">
      <c r="A532" s="37"/>
      <c r="B532" s="43"/>
      <c r="C532" s="307" t="s">
        <v>950</v>
      </c>
      <c r="D532" s="37"/>
      <c r="E532" s="37"/>
      <c r="F532" s="37"/>
      <c r="G532" s="37"/>
      <c r="H532" s="43"/>
    </row>
    <row r="533" s="2" customFormat="1" ht="16.8" customHeight="1">
      <c r="A533" s="37"/>
      <c r="B533" s="43"/>
      <c r="C533" s="305" t="s">
        <v>484</v>
      </c>
      <c r="D533" s="305" t="s">
        <v>485</v>
      </c>
      <c r="E533" s="16" t="s">
        <v>486</v>
      </c>
      <c r="F533" s="306">
        <v>76.447000000000003</v>
      </c>
      <c r="G533" s="37"/>
      <c r="H533" s="43"/>
    </row>
    <row r="534" s="2" customFormat="1">
      <c r="A534" s="37"/>
      <c r="B534" s="43"/>
      <c r="C534" s="305" t="s">
        <v>497</v>
      </c>
      <c r="D534" s="305" t="s">
        <v>498</v>
      </c>
      <c r="E534" s="16" t="s">
        <v>486</v>
      </c>
      <c r="F534" s="306">
        <v>36.392000000000003</v>
      </c>
      <c r="G534" s="37"/>
      <c r="H534" s="43"/>
    </row>
    <row r="535" s="2" customFormat="1" ht="16.8" customHeight="1">
      <c r="A535" s="37"/>
      <c r="B535" s="43"/>
      <c r="C535" s="301" t="s">
        <v>249</v>
      </c>
      <c r="D535" s="302" t="s">
        <v>1</v>
      </c>
      <c r="E535" s="303" t="s">
        <v>1</v>
      </c>
      <c r="F535" s="304">
        <v>32.746000000000002</v>
      </c>
      <c r="G535" s="37"/>
      <c r="H535" s="43"/>
    </row>
    <row r="536" s="2" customFormat="1" ht="16.8" customHeight="1">
      <c r="A536" s="37"/>
      <c r="B536" s="43"/>
      <c r="C536" s="305" t="s">
        <v>249</v>
      </c>
      <c r="D536" s="305" t="s">
        <v>910</v>
      </c>
      <c r="E536" s="16" t="s">
        <v>1</v>
      </c>
      <c r="F536" s="306">
        <v>32.746000000000002</v>
      </c>
      <c r="G536" s="37"/>
      <c r="H536" s="43"/>
    </row>
    <row r="537" s="2" customFormat="1" ht="16.8" customHeight="1">
      <c r="A537" s="37"/>
      <c r="B537" s="43"/>
      <c r="C537" s="307" t="s">
        <v>950</v>
      </c>
      <c r="D537" s="37"/>
      <c r="E537" s="37"/>
      <c r="F537" s="37"/>
      <c r="G537" s="37"/>
      <c r="H537" s="43"/>
    </row>
    <row r="538" s="2" customFormat="1" ht="16.8" customHeight="1">
      <c r="A538" s="37"/>
      <c r="B538" s="43"/>
      <c r="C538" s="305" t="s">
        <v>484</v>
      </c>
      <c r="D538" s="305" t="s">
        <v>485</v>
      </c>
      <c r="E538" s="16" t="s">
        <v>486</v>
      </c>
      <c r="F538" s="306">
        <v>76.447000000000003</v>
      </c>
      <c r="G538" s="37"/>
      <c r="H538" s="43"/>
    </row>
    <row r="539" s="2" customFormat="1">
      <c r="A539" s="37"/>
      <c r="B539" s="43"/>
      <c r="C539" s="305" t="s">
        <v>501</v>
      </c>
      <c r="D539" s="305" t="s">
        <v>502</v>
      </c>
      <c r="E539" s="16" t="s">
        <v>486</v>
      </c>
      <c r="F539" s="306">
        <v>39.527999999999999</v>
      </c>
      <c r="G539" s="37"/>
      <c r="H539" s="43"/>
    </row>
    <row r="540" s="2" customFormat="1" ht="16.8" customHeight="1">
      <c r="A540" s="37"/>
      <c r="B540" s="43"/>
      <c r="C540" s="301" t="s">
        <v>251</v>
      </c>
      <c r="D540" s="302" t="s">
        <v>1</v>
      </c>
      <c r="E540" s="303" t="s">
        <v>1</v>
      </c>
      <c r="F540" s="304">
        <v>7.3090000000000002</v>
      </c>
      <c r="G540" s="37"/>
      <c r="H540" s="43"/>
    </row>
    <row r="541" s="2" customFormat="1" ht="16.8" customHeight="1">
      <c r="A541" s="37"/>
      <c r="B541" s="43"/>
      <c r="C541" s="305" t="s">
        <v>251</v>
      </c>
      <c r="D541" s="305" t="s">
        <v>686</v>
      </c>
      <c r="E541" s="16" t="s">
        <v>1</v>
      </c>
      <c r="F541" s="306">
        <v>7.3090000000000002</v>
      </c>
      <c r="G541" s="37"/>
      <c r="H541" s="43"/>
    </row>
    <row r="542" s="2" customFormat="1" ht="16.8" customHeight="1">
      <c r="A542" s="37"/>
      <c r="B542" s="43"/>
      <c r="C542" s="307" t="s">
        <v>950</v>
      </c>
      <c r="D542" s="37"/>
      <c r="E542" s="37"/>
      <c r="F542" s="37"/>
      <c r="G542" s="37"/>
      <c r="H542" s="43"/>
    </row>
    <row r="543" s="2" customFormat="1" ht="16.8" customHeight="1">
      <c r="A543" s="37"/>
      <c r="B543" s="43"/>
      <c r="C543" s="305" t="s">
        <v>484</v>
      </c>
      <c r="D543" s="305" t="s">
        <v>485</v>
      </c>
      <c r="E543" s="16" t="s">
        <v>486</v>
      </c>
      <c r="F543" s="306">
        <v>76.447000000000003</v>
      </c>
      <c r="G543" s="37"/>
      <c r="H543" s="43"/>
    </row>
    <row r="544" s="2" customFormat="1">
      <c r="A544" s="37"/>
      <c r="B544" s="43"/>
      <c r="C544" s="305" t="s">
        <v>506</v>
      </c>
      <c r="D544" s="305" t="s">
        <v>507</v>
      </c>
      <c r="E544" s="16" t="s">
        <v>486</v>
      </c>
      <c r="F544" s="306">
        <v>7.3090000000000002</v>
      </c>
      <c r="G544" s="37"/>
      <c r="H544" s="43"/>
    </row>
    <row r="545" s="2" customFormat="1" ht="16.8" customHeight="1">
      <c r="A545" s="37"/>
      <c r="B545" s="43"/>
      <c r="C545" s="301" t="s">
        <v>687</v>
      </c>
      <c r="D545" s="302" t="s">
        <v>1</v>
      </c>
      <c r="E545" s="303" t="s">
        <v>1</v>
      </c>
      <c r="F545" s="304">
        <v>18.27</v>
      </c>
      <c r="G545" s="37"/>
      <c r="H545" s="43"/>
    </row>
    <row r="546" s="2" customFormat="1" ht="16.8" customHeight="1">
      <c r="A546" s="37"/>
      <c r="B546" s="43"/>
      <c r="C546" s="305" t="s">
        <v>687</v>
      </c>
      <c r="D546" s="305" t="s">
        <v>688</v>
      </c>
      <c r="E546" s="16" t="s">
        <v>1</v>
      </c>
      <c r="F546" s="306">
        <v>18.27</v>
      </c>
      <c r="G546" s="37"/>
      <c r="H546" s="43"/>
    </row>
    <row r="547" s="2" customFormat="1" ht="16.8" customHeight="1">
      <c r="A547" s="37"/>
      <c r="B547" s="43"/>
      <c r="C547" s="307" t="s">
        <v>950</v>
      </c>
      <c r="D547" s="37"/>
      <c r="E547" s="37"/>
      <c r="F547" s="37"/>
      <c r="G547" s="37"/>
      <c r="H547" s="43"/>
    </row>
    <row r="548" s="2" customFormat="1">
      <c r="A548" s="37"/>
      <c r="B548" s="43"/>
      <c r="C548" s="305" t="s">
        <v>762</v>
      </c>
      <c r="D548" s="305" t="s">
        <v>763</v>
      </c>
      <c r="E548" s="16" t="s">
        <v>269</v>
      </c>
      <c r="F548" s="306">
        <v>18.27</v>
      </c>
      <c r="G548" s="37"/>
      <c r="H548" s="43"/>
    </row>
    <row r="549" s="2" customFormat="1" ht="16.8" customHeight="1">
      <c r="A549" s="37"/>
      <c r="B549" s="43"/>
      <c r="C549" s="305" t="s">
        <v>754</v>
      </c>
      <c r="D549" s="305" t="s">
        <v>755</v>
      </c>
      <c r="E549" s="16" t="s">
        <v>269</v>
      </c>
      <c r="F549" s="306">
        <v>18.27</v>
      </c>
      <c r="G549" s="37"/>
      <c r="H549" s="43"/>
    </row>
    <row r="550" s="2" customFormat="1" ht="16.8" customHeight="1">
      <c r="A550" s="37"/>
      <c r="B550" s="43"/>
      <c r="C550" s="305" t="s">
        <v>769</v>
      </c>
      <c r="D550" s="305" t="s">
        <v>770</v>
      </c>
      <c r="E550" s="16" t="s">
        <v>302</v>
      </c>
      <c r="F550" s="306">
        <v>0.27400000000000002</v>
      </c>
      <c r="G550" s="37"/>
      <c r="H550" s="43"/>
    </row>
    <row r="551" s="2" customFormat="1" ht="16.8" customHeight="1">
      <c r="A551" s="37"/>
      <c r="B551" s="43"/>
      <c r="C551" s="305" t="s">
        <v>757</v>
      </c>
      <c r="D551" s="305" t="s">
        <v>758</v>
      </c>
      <c r="E551" s="16" t="s">
        <v>544</v>
      </c>
      <c r="F551" s="306">
        <v>0.54800000000000004</v>
      </c>
      <c r="G551" s="37"/>
      <c r="H551" s="43"/>
    </row>
    <row r="552" s="2" customFormat="1" ht="16.8" customHeight="1">
      <c r="A552" s="37"/>
      <c r="B552" s="43"/>
      <c r="C552" s="305" t="s">
        <v>765</v>
      </c>
      <c r="D552" s="305" t="s">
        <v>766</v>
      </c>
      <c r="E552" s="16" t="s">
        <v>302</v>
      </c>
      <c r="F552" s="306">
        <v>1.0600000000000001</v>
      </c>
      <c r="G552" s="37"/>
      <c r="H552" s="43"/>
    </row>
    <row r="553" s="2" customFormat="1" ht="16.8" customHeight="1">
      <c r="A553" s="37"/>
      <c r="B553" s="43"/>
      <c r="C553" s="301" t="s">
        <v>689</v>
      </c>
      <c r="D553" s="302" t="s">
        <v>1</v>
      </c>
      <c r="E553" s="303" t="s">
        <v>1</v>
      </c>
      <c r="F553" s="304">
        <v>1</v>
      </c>
      <c r="G553" s="37"/>
      <c r="H553" s="43"/>
    </row>
    <row r="554" s="2" customFormat="1" ht="16.8" customHeight="1">
      <c r="A554" s="37"/>
      <c r="B554" s="43"/>
      <c r="C554" s="305" t="s">
        <v>689</v>
      </c>
      <c r="D554" s="305" t="s">
        <v>89</v>
      </c>
      <c r="E554" s="16" t="s">
        <v>1</v>
      </c>
      <c r="F554" s="306">
        <v>1</v>
      </c>
      <c r="G554" s="37"/>
      <c r="H554" s="43"/>
    </row>
    <row r="555" s="2" customFormat="1" ht="16.8" customHeight="1">
      <c r="A555" s="37"/>
      <c r="B555" s="43"/>
      <c r="C555" s="307" t="s">
        <v>950</v>
      </c>
      <c r="D555" s="37"/>
      <c r="E555" s="37"/>
      <c r="F555" s="37"/>
      <c r="G555" s="37"/>
      <c r="H555" s="43"/>
    </row>
    <row r="556" s="2" customFormat="1" ht="16.8" customHeight="1">
      <c r="A556" s="37"/>
      <c r="B556" s="43"/>
      <c r="C556" s="305" t="s">
        <v>834</v>
      </c>
      <c r="D556" s="305" t="s">
        <v>835</v>
      </c>
      <c r="E556" s="16" t="s">
        <v>150</v>
      </c>
      <c r="F556" s="306">
        <v>1</v>
      </c>
      <c r="G556" s="37"/>
      <c r="H556" s="43"/>
    </row>
    <row r="557" s="2" customFormat="1">
      <c r="A557" s="37"/>
      <c r="B557" s="43"/>
      <c r="C557" s="305" t="s">
        <v>724</v>
      </c>
      <c r="D557" s="305" t="s">
        <v>725</v>
      </c>
      <c r="E557" s="16" t="s">
        <v>302</v>
      </c>
      <c r="F557" s="306">
        <v>11.401999999999999</v>
      </c>
      <c r="G557" s="37"/>
      <c r="H557" s="43"/>
    </row>
    <row r="558" s="2" customFormat="1" ht="16.8" customHeight="1">
      <c r="A558" s="37"/>
      <c r="B558" s="43"/>
      <c r="C558" s="305" t="s">
        <v>837</v>
      </c>
      <c r="D558" s="305" t="s">
        <v>838</v>
      </c>
      <c r="E558" s="16" t="s">
        <v>150</v>
      </c>
      <c r="F558" s="306">
        <v>1</v>
      </c>
      <c r="G558" s="37"/>
      <c r="H558" s="43"/>
    </row>
    <row r="559" s="2" customFormat="1" ht="16.8" customHeight="1">
      <c r="A559" s="37"/>
      <c r="B559" s="43"/>
      <c r="C559" s="305" t="s">
        <v>840</v>
      </c>
      <c r="D559" s="305" t="s">
        <v>841</v>
      </c>
      <c r="E559" s="16" t="s">
        <v>150</v>
      </c>
      <c r="F559" s="306">
        <v>1</v>
      </c>
      <c r="G559" s="37"/>
      <c r="H559" s="43"/>
    </row>
    <row r="560" s="2" customFormat="1" ht="16.8" customHeight="1">
      <c r="A560" s="37"/>
      <c r="B560" s="43"/>
      <c r="C560" s="305" t="s">
        <v>843</v>
      </c>
      <c r="D560" s="305" t="s">
        <v>844</v>
      </c>
      <c r="E560" s="16" t="s">
        <v>150</v>
      </c>
      <c r="F560" s="306">
        <v>1</v>
      </c>
      <c r="G560" s="37"/>
      <c r="H560" s="43"/>
    </row>
    <row r="561" s="2" customFormat="1" ht="16.8" customHeight="1">
      <c r="A561" s="37"/>
      <c r="B561" s="43"/>
      <c r="C561" s="305" t="s">
        <v>846</v>
      </c>
      <c r="D561" s="305" t="s">
        <v>847</v>
      </c>
      <c r="E561" s="16" t="s">
        <v>150</v>
      </c>
      <c r="F561" s="306">
        <v>1</v>
      </c>
      <c r="G561" s="37"/>
      <c r="H561" s="43"/>
    </row>
    <row r="562" s="2" customFormat="1" ht="16.8" customHeight="1">
      <c r="A562" s="37"/>
      <c r="B562" s="43"/>
      <c r="C562" s="305" t="s">
        <v>849</v>
      </c>
      <c r="D562" s="305" t="s">
        <v>850</v>
      </c>
      <c r="E562" s="16" t="s">
        <v>150</v>
      </c>
      <c r="F562" s="306">
        <v>1</v>
      </c>
      <c r="G562" s="37"/>
      <c r="H562" s="43"/>
    </row>
    <row r="563" s="2" customFormat="1" ht="16.8" customHeight="1">
      <c r="A563" s="37"/>
      <c r="B563" s="43"/>
      <c r="C563" s="305" t="s">
        <v>852</v>
      </c>
      <c r="D563" s="305" t="s">
        <v>853</v>
      </c>
      <c r="E563" s="16" t="s">
        <v>150</v>
      </c>
      <c r="F563" s="306">
        <v>1</v>
      </c>
      <c r="G563" s="37"/>
      <c r="H563" s="43"/>
    </row>
    <row r="564" s="2" customFormat="1" ht="16.8" customHeight="1">
      <c r="A564" s="37"/>
      <c r="B564" s="43"/>
      <c r="C564" s="301" t="s">
        <v>864</v>
      </c>
      <c r="D564" s="302" t="s">
        <v>1</v>
      </c>
      <c r="E564" s="303" t="s">
        <v>1</v>
      </c>
      <c r="F564" s="304">
        <v>52</v>
      </c>
      <c r="G564" s="37"/>
      <c r="H564" s="43"/>
    </row>
    <row r="565" s="2" customFormat="1" ht="16.8" customHeight="1">
      <c r="A565" s="37"/>
      <c r="B565" s="43"/>
      <c r="C565" s="305" t="s">
        <v>864</v>
      </c>
      <c r="D565" s="305" t="s">
        <v>865</v>
      </c>
      <c r="E565" s="16" t="s">
        <v>1</v>
      </c>
      <c r="F565" s="306">
        <v>52</v>
      </c>
      <c r="G565" s="37"/>
      <c r="H565" s="43"/>
    </row>
    <row r="566" s="2" customFormat="1" ht="16.8" customHeight="1">
      <c r="A566" s="37"/>
      <c r="B566" s="43"/>
      <c r="C566" s="301" t="s">
        <v>869</v>
      </c>
      <c r="D566" s="302" t="s">
        <v>1</v>
      </c>
      <c r="E566" s="303" t="s">
        <v>1</v>
      </c>
      <c r="F566" s="304">
        <v>20</v>
      </c>
      <c r="G566" s="37"/>
      <c r="H566" s="43"/>
    </row>
    <row r="567" s="2" customFormat="1" ht="16.8" customHeight="1">
      <c r="A567" s="37"/>
      <c r="B567" s="43"/>
      <c r="C567" s="305" t="s">
        <v>869</v>
      </c>
      <c r="D567" s="305" t="s">
        <v>216</v>
      </c>
      <c r="E567" s="16" t="s">
        <v>1</v>
      </c>
      <c r="F567" s="306">
        <v>20</v>
      </c>
      <c r="G567" s="37"/>
      <c r="H567" s="43"/>
    </row>
    <row r="568" s="2" customFormat="1" ht="16.8" customHeight="1">
      <c r="A568" s="37"/>
      <c r="B568" s="43"/>
      <c r="C568" s="301" t="s">
        <v>403</v>
      </c>
      <c r="D568" s="302" t="s">
        <v>1</v>
      </c>
      <c r="E568" s="303" t="s">
        <v>1</v>
      </c>
      <c r="F568" s="304">
        <v>19.5</v>
      </c>
      <c r="G568" s="37"/>
      <c r="H568" s="43"/>
    </row>
    <row r="569" s="2" customFormat="1" ht="16.8" customHeight="1">
      <c r="A569" s="37"/>
      <c r="B569" s="43"/>
      <c r="C569" s="305" t="s">
        <v>403</v>
      </c>
      <c r="D569" s="305" t="s">
        <v>870</v>
      </c>
      <c r="E569" s="16" t="s">
        <v>1</v>
      </c>
      <c r="F569" s="306">
        <v>19.5</v>
      </c>
      <c r="G569" s="37"/>
      <c r="H569" s="43"/>
    </row>
    <row r="570" s="2" customFormat="1" ht="16.8" customHeight="1">
      <c r="A570" s="37"/>
      <c r="B570" s="43"/>
      <c r="C570" s="301" t="s">
        <v>690</v>
      </c>
      <c r="D570" s="302" t="s">
        <v>1</v>
      </c>
      <c r="E570" s="303" t="s">
        <v>1</v>
      </c>
      <c r="F570" s="304">
        <v>0.27400000000000002</v>
      </c>
      <c r="G570" s="37"/>
      <c r="H570" s="43"/>
    </row>
    <row r="571" s="2" customFormat="1" ht="16.8" customHeight="1">
      <c r="A571" s="37"/>
      <c r="B571" s="43"/>
      <c r="C571" s="305" t="s">
        <v>690</v>
      </c>
      <c r="D571" s="305" t="s">
        <v>772</v>
      </c>
      <c r="E571" s="16" t="s">
        <v>1</v>
      </c>
      <c r="F571" s="306">
        <v>0.27400000000000002</v>
      </c>
      <c r="G571" s="37"/>
      <c r="H571" s="43"/>
    </row>
    <row r="572" s="2" customFormat="1" ht="16.8" customHeight="1">
      <c r="A572" s="37"/>
      <c r="B572" s="43"/>
      <c r="C572" s="307" t="s">
        <v>950</v>
      </c>
      <c r="D572" s="37"/>
      <c r="E572" s="37"/>
      <c r="F572" s="37"/>
      <c r="G572" s="37"/>
      <c r="H572" s="43"/>
    </row>
    <row r="573" s="2" customFormat="1" ht="16.8" customHeight="1">
      <c r="A573" s="37"/>
      <c r="B573" s="43"/>
      <c r="C573" s="305" t="s">
        <v>769</v>
      </c>
      <c r="D573" s="305" t="s">
        <v>770</v>
      </c>
      <c r="E573" s="16" t="s">
        <v>302</v>
      </c>
      <c r="F573" s="306">
        <v>0.27400000000000002</v>
      </c>
      <c r="G573" s="37"/>
      <c r="H573" s="43"/>
    </row>
    <row r="574" s="2" customFormat="1" ht="16.8" customHeight="1">
      <c r="A574" s="37"/>
      <c r="B574" s="43"/>
      <c r="C574" s="305" t="s">
        <v>773</v>
      </c>
      <c r="D574" s="305" t="s">
        <v>774</v>
      </c>
      <c r="E574" s="16" t="s">
        <v>302</v>
      </c>
      <c r="F574" s="306">
        <v>0.27400000000000002</v>
      </c>
      <c r="G574" s="37"/>
      <c r="H574" s="43"/>
    </row>
    <row r="575" s="2" customFormat="1" ht="16.8" customHeight="1">
      <c r="A575" s="37"/>
      <c r="B575" s="43"/>
      <c r="C575" s="301" t="s">
        <v>253</v>
      </c>
      <c r="D575" s="302" t="s">
        <v>1</v>
      </c>
      <c r="E575" s="303" t="s">
        <v>1</v>
      </c>
      <c r="F575" s="304">
        <v>2</v>
      </c>
      <c r="G575" s="37"/>
      <c r="H575" s="43"/>
    </row>
    <row r="576" s="2" customFormat="1" ht="16.8" customHeight="1">
      <c r="A576" s="37"/>
      <c r="B576" s="43"/>
      <c r="C576" s="305" t="s">
        <v>253</v>
      </c>
      <c r="D576" s="305" t="s">
        <v>91</v>
      </c>
      <c r="E576" s="16" t="s">
        <v>1</v>
      </c>
      <c r="F576" s="306">
        <v>2</v>
      </c>
      <c r="G576" s="37"/>
      <c r="H576" s="43"/>
    </row>
    <row r="577" s="2" customFormat="1" ht="16.8" customHeight="1">
      <c r="A577" s="37"/>
      <c r="B577" s="43"/>
      <c r="C577" s="307" t="s">
        <v>950</v>
      </c>
      <c r="D577" s="37"/>
      <c r="E577" s="37"/>
      <c r="F577" s="37"/>
      <c r="G577" s="37"/>
      <c r="H577" s="43"/>
    </row>
    <row r="578" s="2" customFormat="1" ht="16.8" customHeight="1">
      <c r="A578" s="37"/>
      <c r="B578" s="43"/>
      <c r="C578" s="305" t="s">
        <v>569</v>
      </c>
      <c r="D578" s="305" t="s">
        <v>570</v>
      </c>
      <c r="E578" s="16" t="s">
        <v>150</v>
      </c>
      <c r="F578" s="306">
        <v>2</v>
      </c>
      <c r="G578" s="37"/>
      <c r="H578" s="43"/>
    </row>
    <row r="579" s="2" customFormat="1" ht="16.8" customHeight="1">
      <c r="A579" s="37"/>
      <c r="B579" s="43"/>
      <c r="C579" s="305" t="s">
        <v>551</v>
      </c>
      <c r="D579" s="305" t="s">
        <v>552</v>
      </c>
      <c r="E579" s="16" t="s">
        <v>150</v>
      </c>
      <c r="F579" s="306">
        <v>2</v>
      </c>
      <c r="G579" s="37"/>
      <c r="H579" s="43"/>
    </row>
    <row r="580" s="2" customFormat="1">
      <c r="A580" s="37"/>
      <c r="B580" s="43"/>
      <c r="C580" s="305" t="s">
        <v>596</v>
      </c>
      <c r="D580" s="305" t="s">
        <v>597</v>
      </c>
      <c r="E580" s="16" t="s">
        <v>150</v>
      </c>
      <c r="F580" s="306">
        <v>2</v>
      </c>
      <c r="G580" s="37"/>
      <c r="H580" s="43"/>
    </row>
    <row r="581" s="2" customFormat="1" ht="16.8" customHeight="1">
      <c r="A581" s="37"/>
      <c r="B581" s="43"/>
      <c r="C581" s="305" t="s">
        <v>600</v>
      </c>
      <c r="D581" s="305" t="s">
        <v>601</v>
      </c>
      <c r="E581" s="16" t="s">
        <v>302</v>
      </c>
      <c r="F581" s="306">
        <v>0.57599999999999996</v>
      </c>
      <c r="G581" s="37"/>
      <c r="H581" s="43"/>
    </row>
    <row r="582" s="2" customFormat="1" ht="16.8" customHeight="1">
      <c r="A582" s="37"/>
      <c r="B582" s="43"/>
      <c r="C582" s="305" t="s">
        <v>635</v>
      </c>
      <c r="D582" s="305" t="s">
        <v>636</v>
      </c>
      <c r="E582" s="16" t="s">
        <v>150</v>
      </c>
      <c r="F582" s="306">
        <v>2</v>
      </c>
      <c r="G582" s="37"/>
      <c r="H582" s="43"/>
    </row>
    <row r="583" s="2" customFormat="1" ht="16.8" customHeight="1">
      <c r="A583" s="37"/>
      <c r="B583" s="43"/>
      <c r="C583" s="305" t="s">
        <v>520</v>
      </c>
      <c r="D583" s="305" t="s">
        <v>521</v>
      </c>
      <c r="E583" s="16" t="s">
        <v>297</v>
      </c>
      <c r="F583" s="306">
        <v>12</v>
      </c>
      <c r="G583" s="37"/>
      <c r="H583" s="43"/>
    </row>
    <row r="584" s="2" customFormat="1" ht="16.8" customHeight="1">
      <c r="A584" s="37"/>
      <c r="B584" s="43"/>
      <c r="C584" s="305" t="s">
        <v>639</v>
      </c>
      <c r="D584" s="305" t="s">
        <v>640</v>
      </c>
      <c r="E584" s="16" t="s">
        <v>297</v>
      </c>
      <c r="F584" s="306">
        <v>1.6000000000000001</v>
      </c>
      <c r="G584" s="37"/>
      <c r="H584" s="43"/>
    </row>
    <row r="585" s="2" customFormat="1" ht="16.8" customHeight="1">
      <c r="A585" s="37"/>
      <c r="B585" s="43"/>
      <c r="C585" s="305" t="s">
        <v>572</v>
      </c>
      <c r="D585" s="305" t="s">
        <v>573</v>
      </c>
      <c r="E585" s="16" t="s">
        <v>150</v>
      </c>
      <c r="F585" s="306">
        <v>2</v>
      </c>
      <c r="G585" s="37"/>
      <c r="H585" s="43"/>
    </row>
    <row r="586" s="2" customFormat="1" ht="16.8" customHeight="1">
      <c r="A586" s="37"/>
      <c r="B586" s="43"/>
      <c r="C586" s="305" t="s">
        <v>556</v>
      </c>
      <c r="D586" s="305" t="s">
        <v>557</v>
      </c>
      <c r="E586" s="16" t="s">
        <v>150</v>
      </c>
      <c r="F586" s="306">
        <v>2</v>
      </c>
      <c r="G586" s="37"/>
      <c r="H586" s="43"/>
    </row>
    <row r="587" s="2" customFormat="1" ht="16.8" customHeight="1">
      <c r="A587" s="37"/>
      <c r="B587" s="43"/>
      <c r="C587" s="305" t="s">
        <v>561</v>
      </c>
      <c r="D587" s="305" t="s">
        <v>562</v>
      </c>
      <c r="E587" s="16" t="s">
        <v>150</v>
      </c>
      <c r="F587" s="306">
        <v>2</v>
      </c>
      <c r="G587" s="37"/>
      <c r="H587" s="43"/>
    </row>
    <row r="588" s="2" customFormat="1" ht="16.8" customHeight="1">
      <c r="A588" s="37"/>
      <c r="B588" s="43"/>
      <c r="C588" s="301" t="s">
        <v>603</v>
      </c>
      <c r="D588" s="302" t="s">
        <v>1</v>
      </c>
      <c r="E588" s="303" t="s">
        <v>1</v>
      </c>
      <c r="F588" s="304">
        <v>0.57599999999999996</v>
      </c>
      <c r="G588" s="37"/>
      <c r="H588" s="43"/>
    </row>
    <row r="589" s="2" customFormat="1" ht="16.8" customHeight="1">
      <c r="A589" s="37"/>
      <c r="B589" s="43"/>
      <c r="C589" s="305" t="s">
        <v>603</v>
      </c>
      <c r="D589" s="305" t="s">
        <v>604</v>
      </c>
      <c r="E589" s="16" t="s">
        <v>1</v>
      </c>
      <c r="F589" s="306">
        <v>0.57599999999999996</v>
      </c>
      <c r="G589" s="37"/>
      <c r="H589" s="43"/>
    </row>
    <row r="590" s="2" customFormat="1" ht="16.8" customHeight="1">
      <c r="A590" s="37"/>
      <c r="B590" s="43"/>
      <c r="C590" s="301" t="s">
        <v>647</v>
      </c>
      <c r="D590" s="302" t="s">
        <v>1</v>
      </c>
      <c r="E590" s="303" t="s">
        <v>1</v>
      </c>
      <c r="F590" s="304">
        <v>7.1630000000000003</v>
      </c>
      <c r="G590" s="37"/>
      <c r="H590" s="43"/>
    </row>
    <row r="591" s="2" customFormat="1" ht="16.8" customHeight="1">
      <c r="A591" s="37"/>
      <c r="B591" s="43"/>
      <c r="C591" s="305" t="s">
        <v>647</v>
      </c>
      <c r="D591" s="305" t="s">
        <v>741</v>
      </c>
      <c r="E591" s="16" t="s">
        <v>1</v>
      </c>
      <c r="F591" s="306">
        <v>7.1630000000000003</v>
      </c>
      <c r="G591" s="37"/>
      <c r="H591" s="43"/>
    </row>
    <row r="592" s="2" customFormat="1" ht="16.8" customHeight="1">
      <c r="A592" s="37"/>
      <c r="B592" s="43"/>
      <c r="C592" s="307" t="s">
        <v>950</v>
      </c>
      <c r="D592" s="37"/>
      <c r="E592" s="37"/>
      <c r="F592" s="37"/>
      <c r="G592" s="37"/>
      <c r="H592" s="43"/>
    </row>
    <row r="593" s="2" customFormat="1" ht="16.8" customHeight="1">
      <c r="A593" s="37"/>
      <c r="B593" s="43"/>
      <c r="C593" s="305" t="s">
        <v>738</v>
      </c>
      <c r="D593" s="305" t="s">
        <v>739</v>
      </c>
      <c r="E593" s="16" t="s">
        <v>302</v>
      </c>
      <c r="F593" s="306">
        <v>7.1630000000000003</v>
      </c>
      <c r="G593" s="37"/>
      <c r="H593" s="43"/>
    </row>
    <row r="594" s="2" customFormat="1">
      <c r="A594" s="37"/>
      <c r="B594" s="43"/>
      <c r="C594" s="305" t="s">
        <v>300</v>
      </c>
      <c r="D594" s="305" t="s">
        <v>301</v>
      </c>
      <c r="E594" s="16" t="s">
        <v>302</v>
      </c>
      <c r="F594" s="306">
        <v>4.2389999999999999</v>
      </c>
      <c r="G594" s="37"/>
      <c r="H594" s="43"/>
    </row>
    <row r="595" s="2" customFormat="1" ht="16.8" customHeight="1">
      <c r="A595" s="37"/>
      <c r="B595" s="43"/>
      <c r="C595" s="301" t="s">
        <v>945</v>
      </c>
      <c r="D595" s="302" t="s">
        <v>1</v>
      </c>
      <c r="E595" s="303" t="s">
        <v>1</v>
      </c>
      <c r="F595" s="304">
        <v>2.5859999999999999</v>
      </c>
      <c r="G595" s="37"/>
      <c r="H595" s="43"/>
    </row>
    <row r="596" s="2" customFormat="1" ht="16.8" customHeight="1">
      <c r="A596" s="37"/>
      <c r="B596" s="43"/>
      <c r="C596" s="305" t="s">
        <v>945</v>
      </c>
      <c r="D596" s="305" t="s">
        <v>946</v>
      </c>
      <c r="E596" s="16" t="s">
        <v>1</v>
      </c>
      <c r="F596" s="306">
        <v>2.5859999999999999</v>
      </c>
      <c r="G596" s="37"/>
      <c r="H596" s="43"/>
    </row>
    <row r="597" s="2" customFormat="1" ht="16.8" customHeight="1">
      <c r="A597" s="37"/>
      <c r="B597" s="43"/>
      <c r="C597" s="301" t="s">
        <v>693</v>
      </c>
      <c r="D597" s="302" t="s">
        <v>1</v>
      </c>
      <c r="E597" s="303" t="s">
        <v>1</v>
      </c>
      <c r="F597" s="304">
        <v>5.9400000000000004</v>
      </c>
      <c r="G597" s="37"/>
      <c r="H597" s="43"/>
    </row>
    <row r="598" s="2" customFormat="1" ht="16.8" customHeight="1">
      <c r="A598" s="37"/>
      <c r="B598" s="43"/>
      <c r="C598" s="305" t="s">
        <v>693</v>
      </c>
      <c r="D598" s="305" t="s">
        <v>753</v>
      </c>
      <c r="E598" s="16" t="s">
        <v>1</v>
      </c>
      <c r="F598" s="306">
        <v>5.9400000000000004</v>
      </c>
      <c r="G598" s="37"/>
      <c r="H598" s="43"/>
    </row>
    <row r="599" s="2" customFormat="1" ht="16.8" customHeight="1">
      <c r="A599" s="37"/>
      <c r="B599" s="43"/>
      <c r="C599" s="307" t="s">
        <v>950</v>
      </c>
      <c r="D599" s="37"/>
      <c r="E599" s="37"/>
      <c r="F599" s="37"/>
      <c r="G599" s="37"/>
      <c r="H599" s="43"/>
    </row>
    <row r="600" s="2" customFormat="1">
      <c r="A600" s="37"/>
      <c r="B600" s="43"/>
      <c r="C600" s="305" t="s">
        <v>750</v>
      </c>
      <c r="D600" s="305" t="s">
        <v>751</v>
      </c>
      <c r="E600" s="16" t="s">
        <v>269</v>
      </c>
      <c r="F600" s="306">
        <v>5.9400000000000004</v>
      </c>
      <c r="G600" s="37"/>
      <c r="H600" s="43"/>
    </row>
    <row r="601" s="2" customFormat="1">
      <c r="A601" s="37"/>
      <c r="B601" s="43"/>
      <c r="C601" s="305" t="s">
        <v>715</v>
      </c>
      <c r="D601" s="305" t="s">
        <v>716</v>
      </c>
      <c r="E601" s="16" t="s">
        <v>302</v>
      </c>
      <c r="F601" s="306">
        <v>2.673</v>
      </c>
      <c r="G601" s="37"/>
      <c r="H601" s="43"/>
    </row>
    <row r="602" s="2" customFormat="1" ht="16.8" customHeight="1">
      <c r="A602" s="37"/>
      <c r="B602" s="43"/>
      <c r="C602" s="301" t="s">
        <v>695</v>
      </c>
      <c r="D602" s="302" t="s">
        <v>1</v>
      </c>
      <c r="E602" s="303" t="s">
        <v>1</v>
      </c>
      <c r="F602" s="304">
        <v>4.2389999999999999</v>
      </c>
      <c r="G602" s="37"/>
      <c r="H602" s="43"/>
    </row>
    <row r="603" s="2" customFormat="1" ht="16.8" customHeight="1">
      <c r="A603" s="37"/>
      <c r="B603" s="43"/>
      <c r="C603" s="305" t="s">
        <v>695</v>
      </c>
      <c r="D603" s="305" t="s">
        <v>732</v>
      </c>
      <c r="E603" s="16" t="s">
        <v>1</v>
      </c>
      <c r="F603" s="306">
        <v>4.2389999999999999</v>
      </c>
      <c r="G603" s="37"/>
      <c r="H603" s="43"/>
    </row>
    <row r="604" s="2" customFormat="1" ht="16.8" customHeight="1">
      <c r="A604" s="37"/>
      <c r="B604" s="43"/>
      <c r="C604" s="307" t="s">
        <v>950</v>
      </c>
      <c r="D604" s="37"/>
      <c r="E604" s="37"/>
      <c r="F604" s="37"/>
      <c r="G604" s="37"/>
      <c r="H604" s="43"/>
    </row>
    <row r="605" s="2" customFormat="1">
      <c r="A605" s="37"/>
      <c r="B605" s="43"/>
      <c r="C605" s="305" t="s">
        <v>300</v>
      </c>
      <c r="D605" s="305" t="s">
        <v>301</v>
      </c>
      <c r="E605" s="16" t="s">
        <v>302</v>
      </c>
      <c r="F605" s="306">
        <v>4.2389999999999999</v>
      </c>
      <c r="G605" s="37"/>
      <c r="H605" s="43"/>
    </row>
    <row r="606" s="2" customFormat="1">
      <c r="A606" s="37"/>
      <c r="B606" s="43"/>
      <c r="C606" s="305" t="s">
        <v>305</v>
      </c>
      <c r="D606" s="305" t="s">
        <v>306</v>
      </c>
      <c r="E606" s="16" t="s">
        <v>302</v>
      </c>
      <c r="F606" s="306">
        <v>4.2389999999999999</v>
      </c>
      <c r="G606" s="37"/>
      <c r="H606" s="43"/>
    </row>
    <row r="607" s="2" customFormat="1">
      <c r="A607" s="37"/>
      <c r="B607" s="43"/>
      <c r="C607" s="305" t="s">
        <v>501</v>
      </c>
      <c r="D607" s="305" t="s">
        <v>502</v>
      </c>
      <c r="E607" s="16" t="s">
        <v>486</v>
      </c>
      <c r="F607" s="306">
        <v>39.527999999999999</v>
      </c>
      <c r="G607" s="37"/>
      <c r="H607" s="43"/>
    </row>
    <row r="608" s="2" customFormat="1" ht="16.8" customHeight="1">
      <c r="A608" s="37"/>
      <c r="B608" s="43"/>
      <c r="C608" s="301" t="s">
        <v>697</v>
      </c>
      <c r="D608" s="302" t="s">
        <v>1</v>
      </c>
      <c r="E608" s="303" t="s">
        <v>1</v>
      </c>
      <c r="F608" s="304">
        <v>2.673</v>
      </c>
      <c r="G608" s="37"/>
      <c r="H608" s="43"/>
    </row>
    <row r="609" s="2" customFormat="1" ht="16.8" customHeight="1">
      <c r="A609" s="37"/>
      <c r="B609" s="43"/>
      <c r="C609" s="305" t="s">
        <v>697</v>
      </c>
      <c r="D609" s="305" t="s">
        <v>718</v>
      </c>
      <c r="E609" s="16" t="s">
        <v>1</v>
      </c>
      <c r="F609" s="306">
        <v>2.673</v>
      </c>
      <c r="G609" s="37"/>
      <c r="H609" s="43"/>
    </row>
    <row r="610" s="2" customFormat="1" ht="16.8" customHeight="1">
      <c r="A610" s="37"/>
      <c r="B610" s="43"/>
      <c r="C610" s="307" t="s">
        <v>950</v>
      </c>
      <c r="D610" s="37"/>
      <c r="E610" s="37"/>
      <c r="F610" s="37"/>
      <c r="G610" s="37"/>
      <c r="H610" s="43"/>
    </row>
    <row r="611" s="2" customFormat="1">
      <c r="A611" s="37"/>
      <c r="B611" s="43"/>
      <c r="C611" s="305" t="s">
        <v>715</v>
      </c>
      <c r="D611" s="305" t="s">
        <v>716</v>
      </c>
      <c r="E611" s="16" t="s">
        <v>302</v>
      </c>
      <c r="F611" s="306">
        <v>2.673</v>
      </c>
      <c r="G611" s="37"/>
      <c r="H611" s="43"/>
    </row>
    <row r="612" s="2" customFormat="1">
      <c r="A612" s="37"/>
      <c r="B612" s="43"/>
      <c r="C612" s="305" t="s">
        <v>728</v>
      </c>
      <c r="D612" s="305" t="s">
        <v>729</v>
      </c>
      <c r="E612" s="16" t="s">
        <v>302</v>
      </c>
      <c r="F612" s="306">
        <v>2.673</v>
      </c>
      <c r="G612" s="37"/>
      <c r="H612" s="43"/>
    </row>
    <row r="613" s="2" customFormat="1" ht="16.8" customHeight="1">
      <c r="A613" s="37"/>
      <c r="B613" s="43"/>
      <c r="C613" s="305" t="s">
        <v>735</v>
      </c>
      <c r="D613" s="305" t="s">
        <v>736</v>
      </c>
      <c r="E613" s="16" t="s">
        <v>302</v>
      </c>
      <c r="F613" s="306">
        <v>2.673</v>
      </c>
      <c r="G613" s="37"/>
      <c r="H613" s="43"/>
    </row>
    <row r="614" s="2" customFormat="1" ht="16.8" customHeight="1">
      <c r="A614" s="37"/>
      <c r="B614" s="43"/>
      <c r="C614" s="301" t="s">
        <v>254</v>
      </c>
      <c r="D614" s="302" t="s">
        <v>1</v>
      </c>
      <c r="E614" s="303" t="s">
        <v>1</v>
      </c>
      <c r="F614" s="304">
        <v>2.4500000000000002</v>
      </c>
      <c r="G614" s="37"/>
      <c r="H614" s="43"/>
    </row>
    <row r="615" s="2" customFormat="1" ht="16.8" customHeight="1">
      <c r="A615" s="37"/>
      <c r="B615" s="43"/>
      <c r="C615" s="301" t="s">
        <v>256</v>
      </c>
      <c r="D615" s="302" t="s">
        <v>1</v>
      </c>
      <c r="E615" s="303" t="s">
        <v>1</v>
      </c>
      <c r="F615" s="304">
        <v>9.3399999999999999</v>
      </c>
      <c r="G615" s="37"/>
      <c r="H615" s="43"/>
    </row>
    <row r="616" s="2" customFormat="1" ht="16.8" customHeight="1">
      <c r="A616" s="37"/>
      <c r="B616" s="43"/>
      <c r="C616" s="305" t="s">
        <v>256</v>
      </c>
      <c r="D616" s="305" t="s">
        <v>699</v>
      </c>
      <c r="E616" s="16" t="s">
        <v>1</v>
      </c>
      <c r="F616" s="306">
        <v>9.3399999999999999</v>
      </c>
      <c r="G616" s="37"/>
      <c r="H616" s="43"/>
    </row>
    <row r="617" s="2" customFormat="1" ht="16.8" customHeight="1">
      <c r="A617" s="37"/>
      <c r="B617" s="43"/>
      <c r="C617" s="307" t="s">
        <v>950</v>
      </c>
      <c r="D617" s="37"/>
      <c r="E617" s="37"/>
      <c r="F617" s="37"/>
      <c r="G617" s="37"/>
      <c r="H617" s="43"/>
    </row>
    <row r="618" s="2" customFormat="1" ht="16.8" customHeight="1">
      <c r="A618" s="37"/>
      <c r="B618" s="43"/>
      <c r="C618" s="305" t="s">
        <v>332</v>
      </c>
      <c r="D618" s="305" t="s">
        <v>333</v>
      </c>
      <c r="E618" s="16" t="s">
        <v>269</v>
      </c>
      <c r="F618" s="306">
        <v>9.3399999999999999</v>
      </c>
      <c r="G618" s="37"/>
      <c r="H618" s="43"/>
    </row>
    <row r="619" s="2" customFormat="1" ht="16.8" customHeight="1">
      <c r="A619" s="37"/>
      <c r="B619" s="43"/>
      <c r="C619" s="305" t="s">
        <v>309</v>
      </c>
      <c r="D619" s="305" t="s">
        <v>310</v>
      </c>
      <c r="E619" s="16" t="s">
        <v>269</v>
      </c>
      <c r="F619" s="306">
        <v>88.859999999999999</v>
      </c>
      <c r="G619" s="37"/>
      <c r="H619" s="43"/>
    </row>
    <row r="620" s="2" customFormat="1" ht="16.8" customHeight="1">
      <c r="A620" s="37"/>
      <c r="B620" s="43"/>
      <c r="C620" s="305" t="s">
        <v>319</v>
      </c>
      <c r="D620" s="305" t="s">
        <v>320</v>
      </c>
      <c r="E620" s="16" t="s">
        <v>269</v>
      </c>
      <c r="F620" s="306">
        <v>9.3399999999999999</v>
      </c>
      <c r="G620" s="37"/>
      <c r="H620" s="43"/>
    </row>
    <row r="621" s="2" customFormat="1" ht="16.8" customHeight="1">
      <c r="A621" s="37"/>
      <c r="B621" s="43"/>
      <c r="C621" s="305" t="s">
        <v>329</v>
      </c>
      <c r="D621" s="305" t="s">
        <v>330</v>
      </c>
      <c r="E621" s="16" t="s">
        <v>269</v>
      </c>
      <c r="F621" s="306">
        <v>9.3399999999999999</v>
      </c>
      <c r="G621" s="37"/>
      <c r="H621" s="43"/>
    </row>
    <row r="622" s="2" customFormat="1" ht="16.8" customHeight="1">
      <c r="A622" s="37"/>
      <c r="B622" s="43"/>
      <c r="C622" s="305" t="s">
        <v>336</v>
      </c>
      <c r="D622" s="305" t="s">
        <v>337</v>
      </c>
      <c r="E622" s="16" t="s">
        <v>269</v>
      </c>
      <c r="F622" s="306">
        <v>9.3399999999999999</v>
      </c>
      <c r="G622" s="37"/>
      <c r="H622" s="43"/>
    </row>
    <row r="623" s="2" customFormat="1">
      <c r="A623" s="37"/>
      <c r="B623" s="43"/>
      <c r="C623" s="305" t="s">
        <v>344</v>
      </c>
      <c r="D623" s="305" t="s">
        <v>345</v>
      </c>
      <c r="E623" s="16" t="s">
        <v>269</v>
      </c>
      <c r="F623" s="306">
        <v>10.971</v>
      </c>
      <c r="G623" s="37"/>
      <c r="H623" s="43"/>
    </row>
    <row r="624" s="2" customFormat="1" ht="7.44" customHeight="1">
      <c r="A624" s="37"/>
      <c r="B624" s="183"/>
      <c r="C624" s="184"/>
      <c r="D624" s="184"/>
      <c r="E624" s="184"/>
      <c r="F624" s="184"/>
      <c r="G624" s="184"/>
      <c r="H624" s="43"/>
    </row>
    <row r="625" s="2" customFormat="1">
      <c r="A625" s="37"/>
      <c r="B625" s="37"/>
      <c r="C625" s="37"/>
      <c r="D625" s="37"/>
      <c r="E625" s="37"/>
      <c r="F625" s="37"/>
      <c r="G625" s="37"/>
      <c r="H625" s="37"/>
    </row>
  </sheetData>
  <sheetProtection sheet="1" formatColumns="0" formatRows="0" objects="1" scenarios="1" spinCount="100000" saltValue="49KDF2eWHjMwVjB0JyQqvn5Uofue4fMsgrTe1J7B0mpKN1b9j1N0wxuFVbMjLl80UMLOCVyzSIwGl6W0S+fUxQ==" hashValue="ynPz7e+zz5dMs4xguDkhcJvyrvIGRybRQGRE9W28e6gnTesCKTpNRiaYotZGJrU4WKP0mKtAghfYq9SNEa75sA==" algorithmName="SHA-512" password="CC35"/>
  <mergeCells count="2">
    <mergeCell ref="D5:F5"/>
    <mergeCell ref="D6:F6"/>
  </mergeCells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Ing. Igor Hrazdil</dc:creator>
  <cp:lastModifiedBy>Ing. Igor Hrazdil</cp:lastModifiedBy>
  <dcterms:created xsi:type="dcterms:W3CDTF">2020-03-12T09:48:58Z</dcterms:created>
  <dcterms:modified xsi:type="dcterms:W3CDTF">2020-03-12T09:49:11Z</dcterms:modified>
</cp:coreProperties>
</file>