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Pol'!$A$1:$X$75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74" i="12"/>
  <c r="BA27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O8" i="12" s="1"/>
  <c r="Q15" i="12"/>
  <c r="V15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O25" i="12"/>
  <c r="G26" i="12"/>
  <c r="M26" i="12" s="1"/>
  <c r="M25" i="12" s="1"/>
  <c r="I26" i="12"/>
  <c r="I25" i="12" s="1"/>
  <c r="K26" i="12"/>
  <c r="K25" i="12" s="1"/>
  <c r="O26" i="12"/>
  <c r="Q26" i="12"/>
  <c r="Q25" i="12" s="1"/>
  <c r="V26" i="12"/>
  <c r="V25" i="12" s="1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4" i="12"/>
  <c r="M34" i="12" s="1"/>
  <c r="I34" i="12"/>
  <c r="I33" i="12" s="1"/>
  <c r="K34" i="12"/>
  <c r="K33" i="12" s="1"/>
  <c r="O34" i="12"/>
  <c r="Q34" i="12"/>
  <c r="Q33" i="12" s="1"/>
  <c r="V34" i="12"/>
  <c r="V33" i="12" s="1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O33" i="12" s="1"/>
  <c r="Q40" i="12"/>
  <c r="V40" i="12"/>
  <c r="G42" i="12"/>
  <c r="I42" i="12"/>
  <c r="O42" i="12"/>
  <c r="Q42" i="12"/>
  <c r="G43" i="12"/>
  <c r="I43" i="12"/>
  <c r="K43" i="12"/>
  <c r="K42" i="12" s="1"/>
  <c r="M43" i="12"/>
  <c r="M42" i="12" s="1"/>
  <c r="O43" i="12"/>
  <c r="Q43" i="12"/>
  <c r="V43" i="12"/>
  <c r="V42" i="12" s="1"/>
  <c r="G44" i="12"/>
  <c r="I44" i="12"/>
  <c r="K44" i="12"/>
  <c r="M44" i="12"/>
  <c r="O44" i="12"/>
  <c r="Q44" i="12"/>
  <c r="V44" i="12"/>
  <c r="G46" i="12"/>
  <c r="O46" i="12"/>
  <c r="G47" i="12"/>
  <c r="M47" i="12" s="1"/>
  <c r="M46" i="12" s="1"/>
  <c r="I47" i="12"/>
  <c r="I46" i="12" s="1"/>
  <c r="K47" i="12"/>
  <c r="K46" i="12" s="1"/>
  <c r="O47" i="12"/>
  <c r="Q47" i="12"/>
  <c r="Q46" i="12" s="1"/>
  <c r="V47" i="12"/>
  <c r="V46" i="12" s="1"/>
  <c r="G49" i="12"/>
  <c r="I49" i="12"/>
  <c r="K49" i="12"/>
  <c r="M49" i="12"/>
  <c r="O49" i="12"/>
  <c r="Q49" i="12"/>
  <c r="V49" i="12"/>
  <c r="G50" i="12"/>
  <c r="G48" i="12" s="1"/>
  <c r="I50" i="12"/>
  <c r="K50" i="12"/>
  <c r="O50" i="12"/>
  <c r="O48" i="12" s="1"/>
  <c r="Q50" i="12"/>
  <c r="V50" i="12"/>
  <c r="G51" i="12"/>
  <c r="M51" i="12" s="1"/>
  <c r="I51" i="12"/>
  <c r="I48" i="12" s="1"/>
  <c r="K51" i="12"/>
  <c r="O51" i="12"/>
  <c r="Q51" i="12"/>
  <c r="Q48" i="12" s="1"/>
  <c r="V51" i="12"/>
  <c r="G52" i="12"/>
  <c r="M52" i="12" s="1"/>
  <c r="I52" i="12"/>
  <c r="K52" i="12"/>
  <c r="K48" i="12" s="1"/>
  <c r="O52" i="12"/>
  <c r="Q52" i="12"/>
  <c r="V52" i="12"/>
  <c r="V48" i="12" s="1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K59" i="12" s="1"/>
  <c r="O60" i="12"/>
  <c r="Q60" i="12"/>
  <c r="V60" i="12"/>
  <c r="V59" i="12" s="1"/>
  <c r="G62" i="12"/>
  <c r="I62" i="12"/>
  <c r="K62" i="12"/>
  <c r="M62" i="12"/>
  <c r="O62" i="12"/>
  <c r="Q62" i="12"/>
  <c r="V62" i="12"/>
  <c r="G63" i="12"/>
  <c r="G59" i="12" s="1"/>
  <c r="I63" i="12"/>
  <c r="K63" i="12"/>
  <c r="O63" i="12"/>
  <c r="O59" i="12" s="1"/>
  <c r="Q63" i="12"/>
  <c r="V63" i="12"/>
  <c r="G64" i="12"/>
  <c r="M64" i="12" s="1"/>
  <c r="I64" i="12"/>
  <c r="I59" i="12" s="1"/>
  <c r="K64" i="12"/>
  <c r="O64" i="12"/>
  <c r="Q64" i="12"/>
  <c r="Q59" i="12" s="1"/>
  <c r="V64" i="12"/>
  <c r="G66" i="12"/>
  <c r="I66" i="12"/>
  <c r="K66" i="12"/>
  <c r="M66" i="12"/>
  <c r="O66" i="12"/>
  <c r="Q66" i="12"/>
  <c r="V66" i="12"/>
  <c r="G67" i="12"/>
  <c r="G65" i="12" s="1"/>
  <c r="I67" i="12"/>
  <c r="K67" i="12"/>
  <c r="O67" i="12"/>
  <c r="O65" i="12" s="1"/>
  <c r="Q67" i="12"/>
  <c r="V67" i="12"/>
  <c r="G68" i="12"/>
  <c r="M68" i="12" s="1"/>
  <c r="I68" i="12"/>
  <c r="I65" i="12" s="1"/>
  <c r="K68" i="12"/>
  <c r="O68" i="12"/>
  <c r="Q68" i="12"/>
  <c r="Q65" i="12" s="1"/>
  <c r="V68" i="12"/>
  <c r="G69" i="12"/>
  <c r="M69" i="12" s="1"/>
  <c r="I69" i="12"/>
  <c r="K69" i="12"/>
  <c r="K65" i="12" s="1"/>
  <c r="O69" i="12"/>
  <c r="Q69" i="12"/>
  <c r="V69" i="12"/>
  <c r="V65" i="12" s="1"/>
  <c r="K70" i="12"/>
  <c r="V70" i="12"/>
  <c r="G71" i="12"/>
  <c r="G70" i="12" s="1"/>
  <c r="I71" i="12"/>
  <c r="I70" i="12" s="1"/>
  <c r="K71" i="12"/>
  <c r="O71" i="12"/>
  <c r="O70" i="12" s="1"/>
  <c r="Q71" i="12"/>
  <c r="Q70" i="12" s="1"/>
  <c r="V71" i="12"/>
  <c r="G72" i="12"/>
  <c r="M72" i="12" s="1"/>
  <c r="I72" i="12"/>
  <c r="K72" i="12"/>
  <c r="O72" i="12"/>
  <c r="Q72" i="12"/>
  <c r="V72" i="12"/>
  <c r="AE74" i="12"/>
  <c r="AF74" i="12"/>
  <c r="I20" i="1"/>
  <c r="I19" i="1"/>
  <c r="I18" i="1"/>
  <c r="I17" i="1"/>
  <c r="I16" i="1"/>
  <c r="I59" i="1"/>
  <c r="J58" i="1" s="1"/>
  <c r="F43" i="1"/>
  <c r="G23" i="1" s="1"/>
  <c r="G43" i="1"/>
  <c r="G25" i="1" s="1"/>
  <c r="H43" i="1"/>
  <c r="I42" i="1"/>
  <c r="I41" i="1"/>
  <c r="I40" i="1"/>
  <c r="I39" i="1"/>
  <c r="I43" i="1" s="1"/>
  <c r="J42" i="1" s="1"/>
  <c r="J50" i="1" l="1"/>
  <c r="J53" i="1"/>
  <c r="J55" i="1"/>
  <c r="J57" i="1"/>
  <c r="J51" i="1"/>
  <c r="J52" i="1"/>
  <c r="J54" i="1"/>
  <c r="J56" i="1"/>
  <c r="A27" i="1"/>
  <c r="J39" i="1"/>
  <c r="J43" i="1" s="1"/>
  <c r="J41" i="1"/>
  <c r="M33" i="12"/>
  <c r="M8" i="12"/>
  <c r="M71" i="12"/>
  <c r="M70" i="12" s="1"/>
  <c r="G33" i="12"/>
  <c r="G8" i="12"/>
  <c r="M67" i="12"/>
  <c r="M65" i="12" s="1"/>
  <c r="M63" i="12"/>
  <c r="M59" i="12" s="1"/>
  <c r="M50" i="12"/>
  <c r="M48" i="12" s="1"/>
  <c r="J40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9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Kateřina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<sst xmlns="http://schemas.openxmlformats.org/spreadsheetml/2006/main" count="504" uniqueCount="227">
  <si>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</si>
  <si>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</si>
  <si>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</si>
  <si>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</si>
  <si>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</si>
  <si>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</si>
  <si>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</si>
  <si>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</si>
  <si>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</si>
  <si>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</si>
  <si>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</si>
  <si>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</si>
  <si>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</si>
  <si>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</si>
  <si>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</si>
  <si>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</si>
  <si>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</si>
  <si>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</si>
  <si>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</si>
  <si>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</si>
  <si>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</si>
  <si>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</si>
  <si>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</si>
  <si>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</si>
  <si>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</si>
  <si>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</si>
  <si>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</si>
  <si>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</si>
  <si>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</si>
  <si>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</si>
  <si>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</si>
  <si>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</si>
  <si>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</si>
  <si>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</si>
  <si>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</si>
  <si>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</si>
  <si>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</si>
  <si>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</si>
  <si>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</si>
  <si>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</si>
  <si>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</si>
  <si>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</si>
  <si>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</si>
  <si>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</si>
  <si>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Dětské hřiště - Severní ul. - Ostrov - 3.etapa</t>
  </si>
  <si>
    <t>Objekt:</t>
  </si>
  <si>
    <t>Rozpočet:</t>
  </si>
  <si>
    <t>Kateřina Bačová</t>
  </si>
  <si>
    <t>2020/031</t>
  </si>
  <si>
    <t>Ing. Kristýna Greinerová</t>
  </si>
  <si>
    <t>Sámova 410/28</t>
  </si>
  <si>
    <t>Praha-Vršovice</t>
  </si>
  <si>
    <t>10100</t>
  </si>
  <si>
    <t>72285931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</si>
  <si>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</si>
  <si>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</si>
  <si>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</si>
  <si>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</si>
  <si>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</si>
  <si>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</si>
  <si>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</si>
  <si>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</si>
  <si>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</si>
  <si>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</si>
  <si>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</si>
  <si>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</si>
  <si>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</si>
  <si>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</si>
  <si>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</si>
  <si>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</si>
  <si>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</si>
  <si>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</si>
  <si>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</si>
  <si>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</si>
  <si>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</si>
  <si>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</si>
  <si>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</si>
  <si>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</si>
  <si>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</si>
  <si>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</si>
  <si>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</si>
  <si>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</si>
  <si>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</si>
  <si>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</si>
  <si>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</si>
  <si>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</si>
  <si>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</si>
  <si>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</si>
  <si>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</si>
  <si>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</si>
  <si>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</si>
  <si>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</si>
  <si>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</si>
  <si>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</si>
  <si>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</si>
  <si>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</si>
  <si>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</si>
  <si>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</si>
  <si>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</si>
  <si>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</si>
  <si>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</si>
  <si>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</si>
  <si>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</si>
  <si>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</si>
  <si>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</si>
  <si>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111301111R00</t>
  </si>
  <si>
    <t>Sejmutí drnu sejmutí drnu tl. do 100 mm s nařezáním, vyrýpnutím, zvednutím, přemístěním a složením na vzdálenost do 50 m nebo s naložením na dopravní prostředek</t>
  </si>
  <si>
    <t>m2</t>
  </si>
  <si>
    <t>823-1</t>
  </si>
  <si>
    <t>RTS 20/ I</t>
  </si>
  <si>
    <t>Práce</t>
  </si>
  <si>
    <t>POL1_</t>
  </si>
  <si>
    <t>tl. do 10 cm s nařezáním, vyrýpnutím, zvednutím, přemístěním a složením na vzdálenost do 50 m nebo s naložením na dopravní prostředek,</t>
  </si>
  <si>
    <t>SPI</t>
  </si>
  <si>
    <t>113107630R00</t>
  </si>
  <si>
    <t>Odstranění podkladů nebo krytů z kameniva hrubého drceného, v ploše jednotlivě nad 50 m2, tloušťka vrstvy 300 mm</t>
  </si>
  <si>
    <t>822-1</t>
  </si>
  <si>
    <t>122201101R00</t>
  </si>
  <si>
    <t>Odkopávky a  prokopávky nezapažené v hornině 3_x000D_
 do 100 m3</t>
  </si>
  <si>
    <t>m3</t>
  </si>
  <si>
    <t>800-1</t>
  </si>
  <si>
    <t>s přehozením výkopku na vzdálenost do 3 m nebo s naložením na dopravní prostředek,</t>
  </si>
  <si>
    <t>114,00*0,20</t>
  </si>
  <si>
    <t>VV</t>
  </si>
  <si>
    <t>162401102R00</t>
  </si>
  <si>
    <t>Vodorovné přemístění výkopku z horniny 1 až 4, na vzdálenost přes 1 500  do 2 000 m</t>
  </si>
  <si>
    <t>po suchu, bez naložení výkopku, avšak se složením bez rozhrnutí, zpáteční cesta vozidla.</t>
  </si>
  <si>
    <t>Odkaz na mn. položky pořadí 1 : 114,00000*0,1</t>
  </si>
  <si>
    <t>Odkaz na mn. položky pořadí 3 : 22,80000</t>
  </si>
  <si>
    <t>183405302R00</t>
  </si>
  <si>
    <t>Provzdušnění trávníku s pískováním, plocha do 1500 m2</t>
  </si>
  <si>
    <t>okolem stavby uvedení trávníku do původního stavu : (10,30+62,20+6,65+6,30+9,60+10,90)*1,00</t>
  </si>
  <si>
    <t>199000002R00</t>
  </si>
  <si>
    <t>Poplatky za skládku horniny 1- 4, skupina 17 05 04 z Katalogu odpadů</t>
  </si>
  <si>
    <t>Odkaz na mn. položky pořadí 4 : 34,20000</t>
  </si>
  <si>
    <t>180400120RA0</t>
  </si>
  <si>
    <t>Založení trávníku parkového,rovina,s odplevelením</t>
  </si>
  <si>
    <t>Agregovaná položka</t>
  </si>
  <si>
    <t>POL2_</t>
  </si>
  <si>
    <t>Odkaz na mn. položky pořadí 5 : 105,95000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</si>
  <si>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</si>
  <si>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</si>
  <si>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</si>
  <si>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Odkaz na mn. položky pořadí 12 : 460,00000</t>
  </si>
  <si>
    <t>289971211R00</t>
  </si>
  <si>
    <t>Zřízení vrstvy z geotextilie na upraveném povrchu sklon do 1:5, šířka od 0 do 3 m</t>
  </si>
  <si>
    <t>800-2</t>
  </si>
  <si>
    <t>Odkaz na mn. položky pořadí 8 : 460,00000</t>
  </si>
  <si>
    <t>69366055R</t>
  </si>
  <si>
    <t>geotextilie PP; funkce drenážní, separační, výztužná, filtrační; plošná hmotnost 300 g/m2; tl. při 2 kPa 3,90 mm</t>
  </si>
  <si>
    <t>SPCM</t>
  </si>
  <si>
    <t>Specifikace</t>
  </si>
  <si>
    <t>POL3_</t>
  </si>
  <si>
    <t>Odkaz na mn. položky pořadí 9 : 460,00000*1,15</t>
  </si>
  <si>
    <t>564801111R00</t>
  </si>
  <si>
    <t>Podklad ze štěrkodrti s rozprostřením a zhutněním frakce 0-22 mm, tloušťka po zhutnění 30 mm</t>
  </si>
  <si>
    <t>564861111RT2</t>
  </si>
  <si>
    <t>Podklad ze štěrkodrti s rozprostřením a zhutněním frakce 0-32 mm, tloušťka po zhutnění 200 mm</t>
  </si>
  <si>
    <t>umělý trávník : 188,00</t>
  </si>
  <si>
    <t>dopadová plocha : 41,00+87,00+144,00</t>
  </si>
  <si>
    <t>589-101R</t>
  </si>
  <si>
    <t>Kryt sport.ploch,um.trávník,multifunkční</t>
  </si>
  <si>
    <t>Vlastní</t>
  </si>
  <si>
    <t>Indiv</t>
  </si>
  <si>
    <t>589-102R</t>
  </si>
  <si>
    <t>Kryt sportovních ploch polyuretanový podle pádové výšky a barevnosti</t>
  </si>
  <si>
    <t>916581112R00</t>
  </si>
  <si>
    <t>Osazení zahradních obrubníků obrubník zapuštěný</t>
  </si>
  <si>
    <t>m</t>
  </si>
  <si>
    <t>55324RRR</t>
  </si>
  <si>
    <t xml:space="preserve">Ocelový  obrubník neviditelný –  14x100cm 	</t>
  </si>
  <si>
    <t>kus</t>
  </si>
  <si>
    <t>Odkaz na mn. položky pořadí 15 : 125,00000*1,02</t>
  </si>
  <si>
    <t>998227121R00</t>
  </si>
  <si>
    <t xml:space="preserve">Přesun hmot, plochy pro tělovýchovu umělý sportovní povrch z granulátu,  </t>
  </si>
  <si>
    <t>t</t>
  </si>
  <si>
    <t>Přesun hmot</t>
  </si>
  <si>
    <t>POL7_</t>
  </si>
  <si>
    <t>799-201</t>
  </si>
  <si>
    <t>Lavice, DLE SPECIFIKACE PD</t>
  </si>
  <si>
    <t>799-202</t>
  </si>
  <si>
    <t>Lavička, DLE SPECIFIKACE PD</t>
  </si>
  <si>
    <t>799-203</t>
  </si>
  <si>
    <t>Herní prvek  - otočný sedák, DLE SPECIFIKACE PD</t>
  </si>
  <si>
    <t>799-204</t>
  </si>
  <si>
    <t>Herní prvek tunel, DLE SPECIFIKACE PD</t>
  </si>
  <si>
    <t>799-205</t>
  </si>
  <si>
    <t>Betonáž</t>
  </si>
  <si>
    <t>799-206</t>
  </si>
  <si>
    <t>Montáž, doprava</t>
  </si>
  <si>
    <t>799-301</t>
  </si>
  <si>
    <t>Betonové základy pro montáž stínění</t>
  </si>
  <si>
    <t>799-302</t>
  </si>
  <si>
    <t>Sloup DN 80 pozink. d=4m, DLE SPECIFIKACE PD</t>
  </si>
  <si>
    <t>799-303</t>
  </si>
  <si>
    <t>Stínící plachta  4000/4000mm, DLE SPECIFIKACE PD</t>
  </si>
  <si>
    <t>799-304</t>
  </si>
  <si>
    <t>Montáž stínění</t>
  </si>
  <si>
    <t>979087212R00</t>
  </si>
  <si>
    <t>Nakládání na dopravní prostředky suti</t>
  </si>
  <si>
    <t>Přesun suti</t>
  </si>
  <si>
    <t>POL8_</t>
  </si>
  <si>
    <t>pro vodorovnou dopravu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</si>
  <si>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</si>
  <si>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</si>
  <si>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</si>
  <si>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</si>
  <si>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</si>
  <si>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</si>
  <si>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</si>
  <si>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005111020R</t>
  </si>
  <si>
    <t>Vytyčení stavby</t>
  </si>
  <si>
    <t>Soubor</t>
  </si>
  <si>
    <t>VRN</t>
  </si>
  <si>
    <t>POL99_2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</si>
  <si>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</si>
  <si>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</si>
  <si>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</si>
  <si>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</si>
  <si>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</si>
  <si>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</si>
  <si>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005231010R</t>
  </si>
  <si>
    <t>Revize</t>
  </si>
  <si>
    <t>005241020R</t>
  </si>
  <si>
    <t xml:space="preserve">Geodetické zaměření skutečného provedení 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</si>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</sst>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/>
    <xf numFmtId="49" fontId="8" fillId="0" borderId="0" xfId="0" applyNumberFormat="1" applyFont="1" applyAlignment="1">
      <alignment horizontal="left" vertical="center"/>
    </xf>
    <xf numFmtId="0" fontId="0" fillId="0" borderId="0" xfId="0" applyAlignment="1"/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8" xfId="0" applyFont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88A1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D14" sqref="D14:E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1.42578125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9" t="s">
        <v>22</v>
      </c>
      <c r="C2" s="110"/>
      <c r="D2" s="111" t="s">
        <v>48</v>
      </c>
      <c r="E2" s="112" t="s">
        <v>44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45</v>
      </c>
      <c r="C3" s="110"/>
      <c r="D3" s="116" t="s">
        <v>43</v>
      </c>
      <c r="E3" s="117" t="s">
        <v>44</v>
      </c>
      <c r="F3" s="118"/>
      <c r="G3" s="118"/>
      <c r="H3" s="118"/>
      <c r="I3" s="118"/>
      <c r="J3" s="119"/>
    </row>
    <row r="4" spans="1:15" ht="23.25" customHeight="1" x14ac:dyDescent="0.2">
      <c r="A4" s="107">
        <v>4313</v>
      </c>
      <c r="B4" s="120" t="s">
        <v>46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42</v>
      </c>
      <c r="D5" s="88"/>
      <c r="E5" s="89"/>
      <c r="F5" s="89"/>
      <c r="G5" s="89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82"/>
      <c r="E6" s="90"/>
      <c r="F6" s="90"/>
      <c r="G6" s="90"/>
      <c r="H6" s="18" t="s">
        <v>34</v>
      </c>
      <c r="I6" s="22"/>
      <c r="J6" s="8"/>
    </row>
    <row r="7" spans="1:15" ht="16.5" customHeight="1" x14ac:dyDescent="0.2">
      <c r="A7" s="2"/>
      <c r="B7" s="29"/>
      <c r="C7" s="55"/>
      <c r="D7" s="52"/>
      <c r="E7" s="91"/>
      <c r="F7" s="92"/>
      <c r="G7" s="92"/>
      <c r="H7" s="24"/>
      <c r="I7" s="23"/>
      <c r="J7" s="34"/>
    </row>
    <row r="8" spans="1:15" ht="24" customHeight="1" x14ac:dyDescent="0.2">
      <c r="A8" s="2"/>
      <c r="B8" s="31" t="s">
        <v>20</v>
      </c>
      <c r="D8" s="257" t="s">
        <v>49</v>
      </c>
      <c r="E8" s="258"/>
      <c r="F8" s="258"/>
      <c r="H8" s="18" t="s">
        <v>40</v>
      </c>
      <c r="I8" s="126" t="s">
        <v>53</v>
      </c>
      <c r="J8" s="8"/>
    </row>
    <row r="9" spans="1:15" ht="15.75" customHeight="1" x14ac:dyDescent="0.2">
      <c r="A9" s="2"/>
      <c r="B9" s="2"/>
      <c r="D9" s="259" t="s">
        <v>50</v>
      </c>
      <c r="E9" s="260"/>
      <c r="H9" s="18" t="s">
        <v>34</v>
      </c>
      <c r="I9" s="22"/>
      <c r="J9" s="8"/>
    </row>
    <row r="10" spans="1:15" ht="15.75" customHeight="1" x14ac:dyDescent="0.2">
      <c r="A10" s="2"/>
      <c r="B10" s="35"/>
      <c r="C10" s="55"/>
      <c r="D10" s="108" t="s">
        <v>52</v>
      </c>
      <c r="E10" s="261" t="s">
        <v>51</v>
      </c>
      <c r="F10" s="262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4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5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263" t="s">
        <v>47</v>
      </c>
      <c r="E14" s="2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7"/>
      <c r="D15" s="53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7" t="s">
        <v>24</v>
      </c>
      <c r="B16" s="38" t="s">
        <v>24</v>
      </c>
      <c r="C16" s="58"/>
      <c r="D16" s="59"/>
      <c r="E16" s="79"/>
      <c r="F16" s="80"/>
      <c r="G16" s="79"/>
      <c r="H16" s="80"/>
      <c r="I16" s="79">
        <f>SUMIF(F50:F58,A16,I50:I58)+SUMIF(F50:F58,"PSU",I50:I58)</f>
        <v>0</v>
      </c>
      <c r="J16" s="81"/>
    </row>
    <row r="17" spans="1:10" ht="23.25" customHeight="1" x14ac:dyDescent="0.2">
      <c r="A17" s="197" t="s">
        <v>25</v>
      </c>
      <c r="B17" s="38" t="s">
        <v>25</v>
      </c>
      <c r="C17" s="58"/>
      <c r="D17" s="59"/>
      <c r="E17" s="79"/>
      <c r="F17" s="80"/>
      <c r="G17" s="79"/>
      <c r="H17" s="80"/>
      <c r="I17" s="79">
        <f>SUMIF(F50:F58,A17,I50:I58)</f>
        <v>0</v>
      </c>
      <c r="J17" s="81"/>
    </row>
    <row r="18" spans="1:10" ht="23.25" customHeight="1" x14ac:dyDescent="0.2">
      <c r="A18" s="197" t="s">
        <v>26</v>
      </c>
      <c r="B18" s="38" t="s">
        <v>26</v>
      </c>
      <c r="C18" s="58"/>
      <c r="D18" s="59"/>
      <c r="E18" s="79"/>
      <c r="F18" s="80"/>
      <c r="G18" s="79"/>
      <c r="H18" s="80"/>
      <c r="I18" s="79">
        <f>SUMIF(F50:F58,A18,I50:I58)</f>
        <v>0</v>
      </c>
      <c r="J18" s="81"/>
    </row>
    <row r="19" spans="1:10" ht="23.25" customHeight="1" x14ac:dyDescent="0.2">
      <c r="A19" s="197" t="s">
        <v>75</v>
      </c>
      <c r="B19" s="38" t="s">
        <v>27</v>
      </c>
      <c r="C19" s="58"/>
      <c r="D19" s="59"/>
      <c r="E19" s="79"/>
      <c r="F19" s="80"/>
      <c r="G19" s="79"/>
      <c r="H19" s="80"/>
      <c r="I19" s="79">
        <f>SUMIF(F50:F58,A19,I50:I58)</f>
        <v>0</v>
      </c>
      <c r="J19" s="81"/>
    </row>
    <row r="20" spans="1:10" ht="23.25" customHeight="1" x14ac:dyDescent="0.2">
      <c r="A20" s="197" t="s">
        <v>76</v>
      </c>
      <c r="B20" s="38" t="s">
        <v>28</v>
      </c>
      <c r="C20" s="58"/>
      <c r="D20" s="59"/>
      <c r="E20" s="79"/>
      <c r="F20" s="80"/>
      <c r="G20" s="79"/>
      <c r="H20" s="80"/>
      <c r="I20" s="79">
        <f>SUMIF(F50:F58,A20,I50:I58)</f>
        <v>0</v>
      </c>
      <c r="J20" s="81"/>
    </row>
    <row r="21" spans="1:10" ht="23.25" customHeight="1" x14ac:dyDescent="0.2">
      <c r="A21" s="2"/>
      <c r="B21" s="48" t="s">
        <v>29</v>
      </c>
      <c r="C21" s="60"/>
      <c r="D21" s="61"/>
      <c r="E21" s="86"/>
      <c r="F21" s="87"/>
      <c r="G21" s="86"/>
      <c r="H21" s="87"/>
      <c r="I21" s="86">
        <f>SUM(I16:J20)</f>
        <v>0</v>
      </c>
      <c r="J21" s="98"/>
    </row>
    <row r="22" spans="1:10" ht="33" customHeight="1" x14ac:dyDescent="0.2">
      <c r="A22" s="2"/>
      <c r="B22" s="42" t="s">
        <v>33</v>
      </c>
      <c r="C22" s="58"/>
      <c r="D22" s="59"/>
      <c r="E22" s="62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8"/>
      <c r="D23" s="59"/>
      <c r="E23" s="63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8"/>
      <c r="D24" s="59"/>
      <c r="E24" s="63">
        <f>SazbaDPH1</f>
        <v>15</v>
      </c>
      <c r="F24" s="39" t="s">
        <v>0</v>
      </c>
      <c r="G24" s="94">
        <f>I23*E23/100</f>
        <v>0</v>
      </c>
      <c r="H24" s="95"/>
      <c r="I24" s="9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8"/>
      <c r="D25" s="59"/>
      <c r="E25" s="63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4"/>
      <c r="D26" s="53"/>
      <c r="E26" s="65">
        <f>SazbaDPH2</f>
        <v>21</v>
      </c>
      <c r="F26" s="30" t="s">
        <v>0</v>
      </c>
      <c r="G26" s="76">
        <f>I25*E25/100</f>
        <v>0</v>
      </c>
      <c r="H26" s="77"/>
      <c r="I26" s="7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9"/>
      <c r="E34" s="100"/>
      <c r="G34" s="101"/>
      <c r="H34" s="102"/>
      <c r="I34" s="102"/>
      <c r="J34" s="25"/>
    </row>
    <row r="35" spans="1:10" ht="12.75" customHeight="1" x14ac:dyDescent="0.2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hidden="1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54</v>
      </c>
      <c r="C39" s="147"/>
      <c r="D39" s="147"/>
      <c r="E39" s="147"/>
      <c r="F39" s="148">
        <f>'01 01 Pol'!AE74</f>
        <v>0</v>
      </c>
      <c r="G39" s="149">
        <f>'01 01 Pol'!AF74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5">
        <v>2</v>
      </c>
      <c r="B40" s="153"/>
      <c r="C40" s="154" t="s">
        <v>55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 x14ac:dyDescent="0.2">
      <c r="A41" s="135">
        <v>2</v>
      </c>
      <c r="B41" s="153" t="s">
        <v>43</v>
      </c>
      <c r="C41" s="154" t="s">
        <v>44</v>
      </c>
      <c r="D41" s="154"/>
      <c r="E41" s="154"/>
      <c r="F41" s="155">
        <f>'01 01 Pol'!AE74</f>
        <v>0</v>
      </c>
      <c r="G41" s="156">
        <f>'01 01 Pol'!AF74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5">
        <v>3</v>
      </c>
      <c r="B42" s="159" t="s">
        <v>43</v>
      </c>
      <c r="C42" s="147" t="s">
        <v>44</v>
      </c>
      <c r="D42" s="147"/>
      <c r="E42" s="147"/>
      <c r="F42" s="160">
        <f>'01 01 Pol'!AE74</f>
        <v>0</v>
      </c>
      <c r="G42" s="150">
        <f>'01 01 Pol'!AF74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5"/>
      <c r="B43" s="161" t="s">
        <v>56</v>
      </c>
      <c r="C43" s="162"/>
      <c r="D43" s="162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7" spans="1:10" ht="15.75" x14ac:dyDescent="0.25">
      <c r="B47" s="177" t="s">
        <v>58</v>
      </c>
    </row>
    <row r="49" spans="1:10" ht="25.5" customHeight="1" x14ac:dyDescent="0.2">
      <c r="A49" s="179"/>
      <c r="B49" s="182" t="s">
        <v>17</v>
      </c>
      <c r="C49" s="182" t="s">
        <v>5</v>
      </c>
      <c r="D49" s="183"/>
      <c r="E49" s="183"/>
      <c r="F49" s="184" t="s">
        <v>59</v>
      </c>
      <c r="G49" s="184"/>
      <c r="H49" s="184"/>
      <c r="I49" s="184" t="s">
        <v>29</v>
      </c>
      <c r="J49" s="184" t="s">
        <v>0</v>
      </c>
    </row>
    <row r="50" spans="1:10" ht="36.75" customHeight="1" x14ac:dyDescent="0.2">
      <c r="A50" s="180"/>
      <c r="B50" s="185" t="s">
        <v>60</v>
      </c>
      <c r="C50" s="186" t="s">
        <v>61</v>
      </c>
      <c r="D50" s="187"/>
      <c r="E50" s="187"/>
      <c r="F50" s="193" t="s">
        <v>24</v>
      </c>
      <c r="G50" s="194"/>
      <c r="H50" s="194"/>
      <c r="I50" s="194">
        <f>'01 01 Pol'!G8</f>
        <v>0</v>
      </c>
      <c r="J50" s="191" t="str">
        <f>IF(I59=0,"",I50/I59*100)</f>
        <v/>
      </c>
    </row>
    <row r="51" spans="1:10" ht="36.75" customHeight="1" x14ac:dyDescent="0.2">
      <c r="A51" s="180"/>
      <c r="B51" s="185" t="s">
        <v>62</v>
      </c>
      <c r="C51" s="186" t="s">
        <v>63</v>
      </c>
      <c r="D51" s="187"/>
      <c r="E51" s="187"/>
      <c r="F51" s="193" t="s">
        <v>24</v>
      </c>
      <c r="G51" s="194"/>
      <c r="H51" s="194"/>
      <c r="I51" s="194">
        <f>'01 01 Pol'!G25</f>
        <v>0</v>
      </c>
      <c r="J51" s="191" t="str">
        <f>IF(I59=0,"",I51/I59*100)</f>
        <v/>
      </c>
    </row>
    <row r="52" spans="1:10" ht="36.75" customHeight="1" x14ac:dyDescent="0.2">
      <c r="A52" s="180"/>
      <c r="B52" s="185" t="s">
        <v>64</v>
      </c>
      <c r="C52" s="186" t="s">
        <v>65</v>
      </c>
      <c r="D52" s="187"/>
      <c r="E52" s="187"/>
      <c r="F52" s="193" t="s">
        <v>24</v>
      </c>
      <c r="G52" s="194"/>
      <c r="H52" s="194"/>
      <c r="I52" s="194">
        <f>'01 01 Pol'!G33</f>
        <v>0</v>
      </c>
      <c r="J52" s="191" t="str">
        <f>IF(I59=0,"",I52/I59*100)</f>
        <v/>
      </c>
    </row>
    <row r="53" spans="1:10" ht="36.75" customHeight="1" x14ac:dyDescent="0.2">
      <c r="A53" s="180"/>
      <c r="B53" s="185" t="s">
        <v>66</v>
      </c>
      <c r="C53" s="186" t="s">
        <v>67</v>
      </c>
      <c r="D53" s="187"/>
      <c r="E53" s="187"/>
      <c r="F53" s="193" t="s">
        <v>24</v>
      </c>
      <c r="G53" s="194"/>
      <c r="H53" s="194"/>
      <c r="I53" s="194">
        <f>'01 01 Pol'!G42</f>
        <v>0</v>
      </c>
      <c r="J53" s="191" t="str">
        <f>IF(I59=0,"",I53/I59*100)</f>
        <v/>
      </c>
    </row>
    <row r="54" spans="1:10" ht="36.75" customHeight="1" x14ac:dyDescent="0.2">
      <c r="A54" s="180"/>
      <c r="B54" s="185" t="s">
        <v>68</v>
      </c>
      <c r="C54" s="186" t="s">
        <v>69</v>
      </c>
      <c r="D54" s="187"/>
      <c r="E54" s="187"/>
      <c r="F54" s="193" t="s">
        <v>24</v>
      </c>
      <c r="G54" s="194"/>
      <c r="H54" s="194"/>
      <c r="I54" s="194">
        <f>'01 01 Pol'!G46</f>
        <v>0</v>
      </c>
      <c r="J54" s="191" t="str">
        <f>IF(I59=0,"",I54/I59*100)</f>
        <v/>
      </c>
    </row>
    <row r="55" spans="1:10" ht="36.75" customHeight="1" x14ac:dyDescent="0.2">
      <c r="A55" s="180"/>
      <c r="B55" s="185" t="s">
        <v>70</v>
      </c>
      <c r="C55" s="186" t="s">
        <v>71</v>
      </c>
      <c r="D55" s="187"/>
      <c r="E55" s="187"/>
      <c r="F55" s="193" t="s">
        <v>25</v>
      </c>
      <c r="G55" s="194"/>
      <c r="H55" s="194"/>
      <c r="I55" s="194">
        <f>'01 01 Pol'!G48</f>
        <v>0</v>
      </c>
      <c r="J55" s="191" t="str">
        <f>IF(I59=0,"",I55/I59*100)</f>
        <v/>
      </c>
    </row>
    <row r="56" spans="1:10" ht="36.75" customHeight="1" x14ac:dyDescent="0.2">
      <c r="A56" s="180"/>
      <c r="B56" s="185" t="s">
        <v>72</v>
      </c>
      <c r="C56" s="186" t="s">
        <v>73</v>
      </c>
      <c r="D56" s="187"/>
      <c r="E56" s="187"/>
      <c r="F56" s="193" t="s">
        <v>74</v>
      </c>
      <c r="G56" s="194"/>
      <c r="H56" s="194"/>
      <c r="I56" s="194">
        <f>'01 01 Pol'!G59</f>
        <v>0</v>
      </c>
      <c r="J56" s="191" t="str">
        <f>IF(I59=0,"",I56/I59*100)</f>
        <v/>
      </c>
    </row>
    <row r="57" spans="1:10" ht="36.75" customHeight="1" x14ac:dyDescent="0.2">
      <c r="A57" s="180"/>
      <c r="B57" s="185" t="s">
        <v>75</v>
      </c>
      <c r="C57" s="186" t="s">
        <v>27</v>
      </c>
      <c r="D57" s="187"/>
      <c r="E57" s="187"/>
      <c r="F57" s="193" t="s">
        <v>75</v>
      </c>
      <c r="G57" s="194"/>
      <c r="H57" s="194"/>
      <c r="I57" s="194">
        <f>'01 01 Pol'!G65</f>
        <v>0</v>
      </c>
      <c r="J57" s="191" t="str">
        <f>IF(I59=0,"",I57/I59*100)</f>
        <v/>
      </c>
    </row>
    <row r="58" spans="1:10" ht="36.75" customHeight="1" x14ac:dyDescent="0.2">
      <c r="A58" s="180"/>
      <c r="B58" s="185" t="s">
        <v>76</v>
      </c>
      <c r="C58" s="186" t="s">
        <v>28</v>
      </c>
      <c r="D58" s="187"/>
      <c r="E58" s="187"/>
      <c r="F58" s="193" t="s">
        <v>76</v>
      </c>
      <c r="G58" s="194"/>
      <c r="H58" s="194"/>
      <c r="I58" s="194">
        <f>'01 01 Pol'!G70</f>
        <v>0</v>
      </c>
      <c r="J58" s="191" t="str">
        <f>IF(I59=0,"",I58/I59*100)</f>
        <v/>
      </c>
    </row>
    <row r="59" spans="1:10" ht="25.5" customHeight="1" x14ac:dyDescent="0.2">
      <c r="A59" s="181"/>
      <c r="B59" s="188" t="s">
        <v>1</v>
      </c>
      <c r="C59" s="189"/>
      <c r="D59" s="190"/>
      <c r="E59" s="190"/>
      <c r="F59" s="195"/>
      <c r="G59" s="196"/>
      <c r="H59" s="196"/>
      <c r="I59" s="196">
        <f>SUM(I50:I58)</f>
        <v>0</v>
      </c>
      <c r="J59" s="192">
        <f>SUM(J50:J58)</f>
        <v>0</v>
      </c>
    </row>
    <row r="60" spans="1:10" x14ac:dyDescent="0.2">
      <c r="F60" s="133"/>
      <c r="G60" s="133"/>
      <c r="H60" s="133"/>
      <c r="I60" s="133"/>
      <c r="J60" s="134"/>
    </row>
    <row r="61" spans="1:10" x14ac:dyDescent="0.2">
      <c r="F61" s="133"/>
      <c r="G61" s="133"/>
      <c r="H61" s="133"/>
      <c r="I61" s="133"/>
      <c r="J61" s="134"/>
    </row>
    <row r="62" spans="1:10" x14ac:dyDescent="0.2">
      <c r="F62" s="133"/>
      <c r="G62" s="133"/>
      <c r="H62" s="133"/>
      <c r="I62" s="133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55:E55"/>
    <mergeCell ref="C56:E56"/>
    <mergeCell ref="C57:E57"/>
    <mergeCell ref="C58:E58"/>
    <mergeCell ref="D8:F8"/>
    <mergeCell ref="D9:E9"/>
    <mergeCell ref="E10:F10"/>
    <mergeCell ref="D14:E14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3" t="s">
        <v>6</v>
      </c>
      <c r="B1" s="103"/>
      <c r="C1" s="104"/>
      <c r="D1" s="103"/>
      <c r="E1" s="103"/>
      <c r="F1" s="103"/>
      <c r="G1" s="103"/>
    </row>
    <row r="2" spans="1:7" ht="24.95" customHeight="1" x14ac:dyDescent="0.2">
      <c r="A2" s="50" t="s">
        <v>7</v>
      </c>
      <c r="B2" s="49"/>
      <c r="C2" s="105"/>
      <c r="D2" s="105"/>
      <c r="E2" s="105"/>
      <c r="F2" s="105"/>
      <c r="G2" s="106"/>
    </row>
    <row r="3" spans="1:7" ht="24.95" customHeight="1" x14ac:dyDescent="0.2">
      <c r="A3" s="50" t="s">
        <v>8</v>
      </c>
      <c r="B3" s="49"/>
      <c r="C3" s="105"/>
      <c r="D3" s="105"/>
      <c r="E3" s="105"/>
      <c r="F3" s="105"/>
      <c r="G3" s="106"/>
    </row>
    <row r="4" spans="1:7" ht="24.95" customHeight="1" x14ac:dyDescent="0.2">
      <c r="A4" s="50" t="s">
        <v>9</v>
      </c>
      <c r="B4" s="49"/>
      <c r="C4" s="105"/>
      <c r="D4" s="105"/>
      <c r="E4" s="105"/>
      <c r="F4" s="105"/>
      <c r="G4" s="106"/>
    </row>
    <row r="5" spans="1:7" x14ac:dyDescent="0.2">
      <c r="B5" s="4"/>
      <c r="C5" s="5"/>
      <c r="D5" s="6"/>
    </row>
  </sheetData>
  <sheetProtection password="88A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77</v>
      </c>
      <c r="B1" s="198"/>
      <c r="C1" s="198"/>
      <c r="D1" s="198"/>
      <c r="E1" s="198"/>
      <c r="F1" s="198"/>
      <c r="G1" s="198"/>
      <c r="AG1" t="s">
        <v>78</v>
      </c>
    </row>
    <row r="2" spans="1:60" ht="24.95" customHeight="1" x14ac:dyDescent="0.2">
      <c r="A2" s="199" t="s">
        <v>7</v>
      </c>
      <c r="B2" s="49" t="s">
        <v>48</v>
      </c>
      <c r="C2" s="202" t="s">
        <v>44</v>
      </c>
      <c r="D2" s="200"/>
      <c r="E2" s="200"/>
      <c r="F2" s="200"/>
      <c r="G2" s="201"/>
      <c r="AG2" t="s">
        <v>79</v>
      </c>
    </row>
    <row r="3" spans="1:60" ht="24.95" customHeight="1" x14ac:dyDescent="0.2">
      <c r="A3" s="199" t="s">
        <v>8</v>
      </c>
      <c r="B3" s="49" t="s">
        <v>43</v>
      </c>
      <c r="C3" s="202" t="s">
        <v>44</v>
      </c>
      <c r="D3" s="200"/>
      <c r="E3" s="200"/>
      <c r="F3" s="200"/>
      <c r="G3" s="201"/>
      <c r="AC3" s="178" t="s">
        <v>79</v>
      </c>
      <c r="AG3" t="s">
        <v>80</v>
      </c>
    </row>
    <row r="4" spans="1:60" ht="24.95" customHeight="1" x14ac:dyDescent="0.2">
      <c r="A4" s="203" t="s">
        <v>9</v>
      </c>
      <c r="B4" s="204" t="s">
        <v>43</v>
      </c>
      <c r="C4" s="205" t="s">
        <v>44</v>
      </c>
      <c r="D4" s="206"/>
      <c r="E4" s="206"/>
      <c r="F4" s="206"/>
      <c r="G4" s="207"/>
      <c r="AG4" t="s">
        <v>81</v>
      </c>
    </row>
    <row r="5" spans="1:60" x14ac:dyDescent="0.2">
      <c r="D5" s="10"/>
    </row>
    <row r="6" spans="1:60" ht="38.25" x14ac:dyDescent="0.2">
      <c r="A6" s="209" t="s">
        <v>82</v>
      </c>
      <c r="B6" s="211" t="s">
        <v>83</v>
      </c>
      <c r="C6" s="211" t="s">
        <v>84</v>
      </c>
      <c r="D6" s="210" t="s">
        <v>85</v>
      </c>
      <c r="E6" s="209" t="s">
        <v>86</v>
      </c>
      <c r="F6" s="208" t="s">
        <v>87</v>
      </c>
      <c r="G6" s="209" t="s">
        <v>29</v>
      </c>
      <c r="H6" s="212" t="s">
        <v>30</v>
      </c>
      <c r="I6" s="212" t="s">
        <v>88</v>
      </c>
      <c r="J6" s="212" t="s">
        <v>31</v>
      </c>
      <c r="K6" s="212" t="s">
        <v>89</v>
      </c>
      <c r="L6" s="212" t="s">
        <v>90</v>
      </c>
      <c r="M6" s="212" t="s">
        <v>91</v>
      </c>
      <c r="N6" s="212" t="s">
        <v>92</v>
      </c>
      <c r="O6" s="212" t="s">
        <v>93</v>
      </c>
      <c r="P6" s="212" t="s">
        <v>94</v>
      </c>
      <c r="Q6" s="212" t="s">
        <v>95</v>
      </c>
      <c r="R6" s="212" t="s">
        <v>96</v>
      </c>
      <c r="S6" s="212" t="s">
        <v>97</v>
      </c>
      <c r="T6" s="212" t="s">
        <v>98</v>
      </c>
      <c r="U6" s="212" t="s">
        <v>99</v>
      </c>
      <c r="V6" s="212" t="s">
        <v>100</v>
      </c>
      <c r="W6" s="212" t="s">
        <v>101</v>
      </c>
      <c r="X6" s="212" t="s">
        <v>102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103</v>
      </c>
      <c r="B8" s="227" t="s">
        <v>60</v>
      </c>
      <c r="C8" s="249" t="s">
        <v>61</v>
      </c>
      <c r="D8" s="228"/>
      <c r="E8" s="229"/>
      <c r="F8" s="230"/>
      <c r="G8" s="230">
        <f>SUMIF(AG9:AG24,"&lt;&gt;NOR",G9:G24)</f>
        <v>0</v>
      </c>
      <c r="H8" s="230"/>
      <c r="I8" s="230">
        <f>SUM(I9:I24)</f>
        <v>0</v>
      </c>
      <c r="J8" s="230"/>
      <c r="K8" s="230">
        <f>SUM(K9:K24)</f>
        <v>0</v>
      </c>
      <c r="L8" s="230"/>
      <c r="M8" s="230">
        <f>SUM(M9:M24)</f>
        <v>0</v>
      </c>
      <c r="N8" s="230"/>
      <c r="O8" s="230">
        <f>SUM(O9:O24)</f>
        <v>0.36</v>
      </c>
      <c r="P8" s="230"/>
      <c r="Q8" s="230">
        <f>SUM(Q9:Q24)</f>
        <v>238.92</v>
      </c>
      <c r="R8" s="230"/>
      <c r="S8" s="230"/>
      <c r="T8" s="231"/>
      <c r="U8" s="225"/>
      <c r="V8" s="225">
        <f>SUM(V9:V24)</f>
        <v>77.259999999999991</v>
      </c>
      <c r="W8" s="225"/>
      <c r="X8" s="225"/>
      <c r="AG8" t="s">
        <v>104</v>
      </c>
    </row>
    <row r="9" spans="1:60" ht="33.75" outlineLevel="1" x14ac:dyDescent="0.2">
      <c r="A9" s="232">
        <v>1</v>
      </c>
      <c r="B9" s="233" t="s">
        <v>105</v>
      </c>
      <c r="C9" s="250" t="s">
        <v>106</v>
      </c>
      <c r="D9" s="234" t="s">
        <v>107</v>
      </c>
      <c r="E9" s="235">
        <v>114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108</v>
      </c>
      <c r="S9" s="237" t="s">
        <v>109</v>
      </c>
      <c r="T9" s="238" t="s">
        <v>109</v>
      </c>
      <c r="U9" s="222">
        <v>0.21</v>
      </c>
      <c r="V9" s="222">
        <f>ROUND(E9*U9,2)</f>
        <v>23.94</v>
      </c>
      <c r="W9" s="222"/>
      <c r="X9" s="222" t="s">
        <v>110</v>
      </c>
      <c r="Y9" s="213"/>
      <c r="Z9" s="213"/>
      <c r="AA9" s="213"/>
      <c r="AB9" s="213"/>
      <c r="AC9" s="213"/>
      <c r="AD9" s="213"/>
      <c r="AE9" s="213"/>
      <c r="AF9" s="213"/>
      <c r="AG9" s="213" t="s">
        <v>111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1" t="s">
        <v>112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tl. do 10 cm s nařezáním, vyrýpnutím, zvednutím, přemístěním a složením na vzdálenost do 50 m nebo s naložením na dopravní prostředek,</v>
      </c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1">
        <v>2</v>
      </c>
      <c r="B11" s="242" t="s">
        <v>114</v>
      </c>
      <c r="C11" s="252" t="s">
        <v>115</v>
      </c>
      <c r="D11" s="243" t="s">
        <v>107</v>
      </c>
      <c r="E11" s="244">
        <v>362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0.66</v>
      </c>
      <c r="Q11" s="246">
        <f>ROUND(E11*P11,2)</f>
        <v>238.92</v>
      </c>
      <c r="R11" s="246" t="s">
        <v>116</v>
      </c>
      <c r="S11" s="246" t="s">
        <v>109</v>
      </c>
      <c r="T11" s="247" t="s">
        <v>109</v>
      </c>
      <c r="U11" s="222">
        <v>0.11899999999999999</v>
      </c>
      <c r="V11" s="222">
        <f>ROUND(E11*U11,2)</f>
        <v>43.08</v>
      </c>
      <c r="W11" s="222"/>
      <c r="X11" s="222" t="s">
        <v>110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2">
        <v>3</v>
      </c>
      <c r="B12" s="233" t="s">
        <v>117</v>
      </c>
      <c r="C12" s="250" t="s">
        <v>118</v>
      </c>
      <c r="D12" s="234" t="s">
        <v>119</v>
      </c>
      <c r="E12" s="235">
        <v>22.8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120</v>
      </c>
      <c r="S12" s="237" t="s">
        <v>109</v>
      </c>
      <c r="T12" s="238" t="s">
        <v>109</v>
      </c>
      <c r="U12" s="222">
        <v>0.37</v>
      </c>
      <c r="V12" s="222">
        <f>ROUND(E12*U12,2)</f>
        <v>8.44</v>
      </c>
      <c r="W12" s="222"/>
      <c r="X12" s="222" t="s">
        <v>110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111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1" t="s">
        <v>121</v>
      </c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113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122</v>
      </c>
      <c r="D14" s="223"/>
      <c r="E14" s="224">
        <v>22.8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123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2">
        <v>4</v>
      </c>
      <c r="B15" s="233" t="s">
        <v>124</v>
      </c>
      <c r="C15" s="250" t="s">
        <v>125</v>
      </c>
      <c r="D15" s="234" t="s">
        <v>119</v>
      </c>
      <c r="E15" s="235">
        <v>34.200000000000003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120</v>
      </c>
      <c r="S15" s="237" t="s">
        <v>109</v>
      </c>
      <c r="T15" s="238" t="s">
        <v>109</v>
      </c>
      <c r="U15" s="222">
        <v>1.0999999999999999E-2</v>
      </c>
      <c r="V15" s="222">
        <f>ROUND(E15*U15,2)</f>
        <v>0.38</v>
      </c>
      <c r="W15" s="222"/>
      <c r="X15" s="222" t="s">
        <v>110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111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 t="s">
        <v>126</v>
      </c>
      <c r="D16" s="240"/>
      <c r="E16" s="240"/>
      <c r="F16" s="240"/>
      <c r="G16" s="240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113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127</v>
      </c>
      <c r="D17" s="223"/>
      <c r="E17" s="224">
        <v>11.4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123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128</v>
      </c>
      <c r="D18" s="223"/>
      <c r="E18" s="224">
        <v>22.8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123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2">
        <v>5</v>
      </c>
      <c r="B19" s="233" t="s">
        <v>129</v>
      </c>
      <c r="C19" s="250" t="s">
        <v>130</v>
      </c>
      <c r="D19" s="234" t="s">
        <v>107</v>
      </c>
      <c r="E19" s="235">
        <v>105.95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3.3400000000000001E-3</v>
      </c>
      <c r="O19" s="237">
        <f>ROUND(E19*N19,2)</f>
        <v>0.35</v>
      </c>
      <c r="P19" s="237">
        <v>0</v>
      </c>
      <c r="Q19" s="237">
        <f>ROUND(E19*P19,2)</f>
        <v>0</v>
      </c>
      <c r="R19" s="237" t="s">
        <v>108</v>
      </c>
      <c r="S19" s="237" t="s">
        <v>109</v>
      </c>
      <c r="T19" s="238" t="s">
        <v>109</v>
      </c>
      <c r="U19" s="222">
        <v>1.34E-2</v>
      </c>
      <c r="V19" s="222">
        <f>ROUND(E19*U19,2)</f>
        <v>1.42</v>
      </c>
      <c r="W19" s="222"/>
      <c r="X19" s="222" t="s">
        <v>110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20"/>
      <c r="B20" s="221"/>
      <c r="C20" s="253" t="s">
        <v>131</v>
      </c>
      <c r="D20" s="223"/>
      <c r="E20" s="224">
        <v>105.95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123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2">
        <v>6</v>
      </c>
      <c r="B21" s="233" t="s">
        <v>132</v>
      </c>
      <c r="C21" s="250" t="s">
        <v>133</v>
      </c>
      <c r="D21" s="234" t="s">
        <v>119</v>
      </c>
      <c r="E21" s="235">
        <v>34.200000000000003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120</v>
      </c>
      <c r="S21" s="237" t="s">
        <v>109</v>
      </c>
      <c r="T21" s="238" t="s">
        <v>109</v>
      </c>
      <c r="U21" s="222">
        <v>0</v>
      </c>
      <c r="V21" s="222">
        <f>ROUND(E21*U21,2)</f>
        <v>0</v>
      </c>
      <c r="W21" s="222"/>
      <c r="X21" s="222" t="s">
        <v>110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134</v>
      </c>
      <c r="D22" s="223"/>
      <c r="E22" s="224">
        <v>34.200000000000003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123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2">
        <v>7</v>
      </c>
      <c r="B23" s="233" t="s">
        <v>135</v>
      </c>
      <c r="C23" s="250" t="s">
        <v>136</v>
      </c>
      <c r="D23" s="234" t="s">
        <v>107</v>
      </c>
      <c r="E23" s="235">
        <v>105.95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1.2999999999999999E-4</v>
      </c>
      <c r="O23" s="237">
        <f>ROUND(E23*N23,2)</f>
        <v>0.01</v>
      </c>
      <c r="P23" s="237">
        <v>0</v>
      </c>
      <c r="Q23" s="237">
        <f>ROUND(E23*P23,2)</f>
        <v>0</v>
      </c>
      <c r="R23" s="237"/>
      <c r="S23" s="237" t="s">
        <v>109</v>
      </c>
      <c r="T23" s="238" t="s">
        <v>109</v>
      </c>
      <c r="U23" s="222">
        <v>0</v>
      </c>
      <c r="V23" s="222">
        <f>ROUND(E23*U23,2)</f>
        <v>0</v>
      </c>
      <c r="W23" s="222"/>
      <c r="X23" s="222" t="s">
        <v>137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138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139</v>
      </c>
      <c r="D24" s="223"/>
      <c r="E24" s="224">
        <v>105.95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123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6" t="s">
        <v>103</v>
      </c>
      <c r="B25" s="227" t="s">
        <v>62</v>
      </c>
      <c r="C25" s="249" t="s">
        <v>63</v>
      </c>
      <c r="D25" s="228"/>
      <c r="E25" s="229"/>
      <c r="F25" s="230"/>
      <c r="G25" s="230">
        <f>SUMIF(AG26:AG32,"&lt;&gt;NOR",G26:G32)</f>
        <v>0</v>
      </c>
      <c r="H25" s="230"/>
      <c r="I25" s="230">
        <f>SUM(I26:I32)</f>
        <v>0</v>
      </c>
      <c r="J25" s="230"/>
      <c r="K25" s="230">
        <f>SUM(K26:K32)</f>
        <v>0</v>
      </c>
      <c r="L25" s="230"/>
      <c r="M25" s="230">
        <f>SUM(M26:M32)</f>
        <v>0</v>
      </c>
      <c r="N25" s="230"/>
      <c r="O25" s="230">
        <f>SUM(O26:O32)</f>
        <v>0.17</v>
      </c>
      <c r="P25" s="230"/>
      <c r="Q25" s="230">
        <f>SUM(Q26:Q32)</f>
        <v>0</v>
      </c>
      <c r="R25" s="230"/>
      <c r="S25" s="230"/>
      <c r="T25" s="231"/>
      <c r="U25" s="225"/>
      <c r="V25" s="225">
        <f>SUM(V26:V32)</f>
        <v>89.24</v>
      </c>
      <c r="W25" s="225"/>
      <c r="X25" s="225"/>
      <c r="AG25" t="s">
        <v>104</v>
      </c>
    </row>
    <row r="26" spans="1:60" ht="22.5" outlineLevel="1" x14ac:dyDescent="0.2">
      <c r="A26" s="232">
        <v>8</v>
      </c>
      <c r="B26" s="233" t="s">
        <v>140</v>
      </c>
      <c r="C26" s="250" t="s">
        <v>141</v>
      </c>
      <c r="D26" s="234" t="s">
        <v>107</v>
      </c>
      <c r="E26" s="235">
        <v>460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120</v>
      </c>
      <c r="S26" s="237" t="s">
        <v>109</v>
      </c>
      <c r="T26" s="238" t="s">
        <v>109</v>
      </c>
      <c r="U26" s="222">
        <v>0.15</v>
      </c>
      <c r="V26" s="222">
        <f>ROUND(E26*U26,2)</f>
        <v>69</v>
      </c>
      <c r="W26" s="222"/>
      <c r="X26" s="222" t="s">
        <v>110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111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1" t="s">
        <v>142</v>
      </c>
      <c r="D27" s="240"/>
      <c r="E27" s="240"/>
      <c r="F27" s="240"/>
      <c r="G27" s="240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113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39" t="str">
        <f>C27</f>
        <v>z rostlé horniny tř.1 - 4 pod násypy z hornin soudržných do 92% PS a hornin nesoudržných sypkých relativní ulehlosti I(d) do 0,8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143</v>
      </c>
      <c r="D28" s="223"/>
      <c r="E28" s="224">
        <v>460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123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2">
        <v>9</v>
      </c>
      <c r="B29" s="233" t="s">
        <v>144</v>
      </c>
      <c r="C29" s="250" t="s">
        <v>145</v>
      </c>
      <c r="D29" s="234" t="s">
        <v>107</v>
      </c>
      <c r="E29" s="235">
        <v>460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3.0000000000000001E-5</v>
      </c>
      <c r="O29" s="237">
        <f>ROUND(E29*N29,2)</f>
        <v>0.01</v>
      </c>
      <c r="P29" s="237">
        <v>0</v>
      </c>
      <c r="Q29" s="237">
        <f>ROUND(E29*P29,2)</f>
        <v>0</v>
      </c>
      <c r="R29" s="237" t="s">
        <v>146</v>
      </c>
      <c r="S29" s="237" t="s">
        <v>109</v>
      </c>
      <c r="T29" s="238" t="s">
        <v>109</v>
      </c>
      <c r="U29" s="222">
        <v>4.3999999999999997E-2</v>
      </c>
      <c r="V29" s="222">
        <f>ROUND(E29*U29,2)</f>
        <v>20.239999999999998</v>
      </c>
      <c r="W29" s="222"/>
      <c r="X29" s="222" t="s">
        <v>110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111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147</v>
      </c>
      <c r="D30" s="223"/>
      <c r="E30" s="224">
        <v>460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123</v>
      </c>
      <c r="AH30" s="213">
        <v>5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32">
        <v>10</v>
      </c>
      <c r="B31" s="233" t="s">
        <v>148</v>
      </c>
      <c r="C31" s="250" t="s">
        <v>149</v>
      </c>
      <c r="D31" s="234" t="s">
        <v>107</v>
      </c>
      <c r="E31" s="235">
        <v>529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2.9999999999999997E-4</v>
      </c>
      <c r="O31" s="237">
        <f>ROUND(E31*N31,2)</f>
        <v>0.16</v>
      </c>
      <c r="P31" s="237">
        <v>0</v>
      </c>
      <c r="Q31" s="237">
        <f>ROUND(E31*P31,2)</f>
        <v>0</v>
      </c>
      <c r="R31" s="237" t="s">
        <v>150</v>
      </c>
      <c r="S31" s="237" t="s">
        <v>109</v>
      </c>
      <c r="T31" s="238" t="s">
        <v>109</v>
      </c>
      <c r="U31" s="222">
        <v>0</v>
      </c>
      <c r="V31" s="222">
        <f>ROUND(E31*U31,2)</f>
        <v>0</v>
      </c>
      <c r="W31" s="222"/>
      <c r="X31" s="222" t="s">
        <v>151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152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153</v>
      </c>
      <c r="D32" s="223"/>
      <c r="E32" s="224">
        <v>529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123</v>
      </c>
      <c r="AH32" s="213">
        <v>5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103</v>
      </c>
      <c r="B33" s="227" t="s">
        <v>64</v>
      </c>
      <c r="C33" s="249" t="s">
        <v>65</v>
      </c>
      <c r="D33" s="228"/>
      <c r="E33" s="229"/>
      <c r="F33" s="230"/>
      <c r="G33" s="230">
        <f>SUMIF(AG34:AG41,"&lt;&gt;NOR",G34:G41)</f>
        <v>0</v>
      </c>
      <c r="H33" s="230"/>
      <c r="I33" s="230">
        <f>SUM(I34:I41)</f>
        <v>0</v>
      </c>
      <c r="J33" s="230"/>
      <c r="K33" s="230">
        <f>SUM(K34:K41)</f>
        <v>0</v>
      </c>
      <c r="L33" s="230"/>
      <c r="M33" s="230">
        <f>SUM(M34:M41)</f>
        <v>0</v>
      </c>
      <c r="N33" s="230"/>
      <c r="O33" s="230">
        <f>SUM(O34:O41)</f>
        <v>245.64000000000001</v>
      </c>
      <c r="P33" s="230"/>
      <c r="Q33" s="230">
        <f>SUM(Q34:Q41)</f>
        <v>0</v>
      </c>
      <c r="R33" s="230"/>
      <c r="S33" s="230"/>
      <c r="T33" s="231"/>
      <c r="U33" s="225"/>
      <c r="V33" s="225">
        <f>SUM(V34:V41)</f>
        <v>113.59</v>
      </c>
      <c r="W33" s="225"/>
      <c r="X33" s="225"/>
      <c r="AG33" t="s">
        <v>104</v>
      </c>
    </row>
    <row r="34" spans="1:60" ht="22.5" outlineLevel="1" x14ac:dyDescent="0.2">
      <c r="A34" s="232">
        <v>11</v>
      </c>
      <c r="B34" s="233" t="s">
        <v>154</v>
      </c>
      <c r="C34" s="250" t="s">
        <v>155</v>
      </c>
      <c r="D34" s="234" t="s">
        <v>107</v>
      </c>
      <c r="E34" s="235">
        <v>460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7.5600000000000001E-2</v>
      </c>
      <c r="O34" s="237">
        <f>ROUND(E34*N34,2)</f>
        <v>34.78</v>
      </c>
      <c r="P34" s="237">
        <v>0</v>
      </c>
      <c r="Q34" s="237">
        <f>ROUND(E34*P34,2)</f>
        <v>0</v>
      </c>
      <c r="R34" s="237" t="s">
        <v>116</v>
      </c>
      <c r="S34" s="237" t="s">
        <v>109</v>
      </c>
      <c r="T34" s="238" t="s">
        <v>109</v>
      </c>
      <c r="U34" s="222">
        <v>2.5000000000000001E-2</v>
      </c>
      <c r="V34" s="222">
        <f>ROUND(E34*U34,2)</f>
        <v>11.5</v>
      </c>
      <c r="W34" s="222"/>
      <c r="X34" s="222" t="s">
        <v>110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111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143</v>
      </c>
      <c r="D35" s="223"/>
      <c r="E35" s="224">
        <v>460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123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32">
        <v>12</v>
      </c>
      <c r="B36" s="233" t="s">
        <v>156</v>
      </c>
      <c r="C36" s="250" t="s">
        <v>157</v>
      </c>
      <c r="D36" s="234" t="s">
        <v>107</v>
      </c>
      <c r="E36" s="235">
        <v>460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0.441</v>
      </c>
      <c r="O36" s="237">
        <f>ROUND(E36*N36,2)</f>
        <v>202.86</v>
      </c>
      <c r="P36" s="237">
        <v>0</v>
      </c>
      <c r="Q36" s="237">
        <f>ROUND(E36*P36,2)</f>
        <v>0</v>
      </c>
      <c r="R36" s="237" t="s">
        <v>116</v>
      </c>
      <c r="S36" s="237" t="s">
        <v>109</v>
      </c>
      <c r="T36" s="238" t="s">
        <v>109</v>
      </c>
      <c r="U36" s="222">
        <v>2.9000000000000001E-2</v>
      </c>
      <c r="V36" s="222">
        <f>ROUND(E36*U36,2)</f>
        <v>13.34</v>
      </c>
      <c r="W36" s="222"/>
      <c r="X36" s="222" t="s">
        <v>110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111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158</v>
      </c>
      <c r="D37" s="223"/>
      <c r="E37" s="224">
        <v>188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123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159</v>
      </c>
      <c r="D38" s="223"/>
      <c r="E38" s="224">
        <v>272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123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13</v>
      </c>
      <c r="B39" s="242" t="s">
        <v>160</v>
      </c>
      <c r="C39" s="252" t="s">
        <v>161</v>
      </c>
      <c r="D39" s="243" t="s">
        <v>107</v>
      </c>
      <c r="E39" s="244">
        <v>188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2.8060000000000002E-2</v>
      </c>
      <c r="O39" s="246">
        <f>ROUND(E39*N39,2)</f>
        <v>5.28</v>
      </c>
      <c r="P39" s="246">
        <v>0</v>
      </c>
      <c r="Q39" s="246">
        <f>ROUND(E39*P39,2)</f>
        <v>0</v>
      </c>
      <c r="R39" s="246"/>
      <c r="S39" s="246" t="s">
        <v>162</v>
      </c>
      <c r="T39" s="247" t="s">
        <v>163</v>
      </c>
      <c r="U39" s="222">
        <v>0.42</v>
      </c>
      <c r="V39" s="222">
        <f>ROUND(E39*U39,2)</f>
        <v>78.959999999999994</v>
      </c>
      <c r="W39" s="222"/>
      <c r="X39" s="222" t="s">
        <v>110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2">
        <v>14</v>
      </c>
      <c r="B40" s="233" t="s">
        <v>164</v>
      </c>
      <c r="C40" s="250" t="s">
        <v>165</v>
      </c>
      <c r="D40" s="234" t="s">
        <v>107</v>
      </c>
      <c r="E40" s="235">
        <v>272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0.01</v>
      </c>
      <c r="O40" s="237">
        <f>ROUND(E40*N40,2)</f>
        <v>2.72</v>
      </c>
      <c r="P40" s="237">
        <v>0</v>
      </c>
      <c r="Q40" s="237">
        <f>ROUND(E40*P40,2)</f>
        <v>0</v>
      </c>
      <c r="R40" s="237"/>
      <c r="S40" s="237" t="s">
        <v>162</v>
      </c>
      <c r="T40" s="238" t="s">
        <v>163</v>
      </c>
      <c r="U40" s="222">
        <v>3.5999999999999997E-2</v>
      </c>
      <c r="V40" s="222">
        <f>ROUND(E40*U40,2)</f>
        <v>9.7899999999999991</v>
      </c>
      <c r="W40" s="222"/>
      <c r="X40" s="222" t="s">
        <v>110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111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159</v>
      </c>
      <c r="D41" s="223"/>
      <c r="E41" s="224">
        <v>272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123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6" t="s">
        <v>103</v>
      </c>
      <c r="B42" s="227" t="s">
        <v>66</v>
      </c>
      <c r="C42" s="249" t="s">
        <v>67</v>
      </c>
      <c r="D42" s="228"/>
      <c r="E42" s="229"/>
      <c r="F42" s="230"/>
      <c r="G42" s="230">
        <f>SUMIF(AG43:AG45,"&lt;&gt;NOR",G43:G45)</f>
        <v>0</v>
      </c>
      <c r="H42" s="230"/>
      <c r="I42" s="230">
        <f>SUM(I43:I45)</f>
        <v>0</v>
      </c>
      <c r="J42" s="230"/>
      <c r="K42" s="230">
        <f>SUM(K43:K45)</f>
        <v>0</v>
      </c>
      <c r="L42" s="230"/>
      <c r="M42" s="230">
        <f>SUM(M43:M45)</f>
        <v>0</v>
      </c>
      <c r="N42" s="230"/>
      <c r="O42" s="230">
        <f>SUM(O43:O45)</f>
        <v>0.1</v>
      </c>
      <c r="P42" s="230"/>
      <c r="Q42" s="230">
        <f>SUM(Q43:Q45)</f>
        <v>0</v>
      </c>
      <c r="R42" s="230"/>
      <c r="S42" s="230"/>
      <c r="T42" s="231"/>
      <c r="U42" s="225"/>
      <c r="V42" s="225">
        <f>SUM(V43:V45)</f>
        <v>15</v>
      </c>
      <c r="W42" s="225"/>
      <c r="X42" s="225"/>
      <c r="AG42" t="s">
        <v>104</v>
      </c>
    </row>
    <row r="43" spans="1:60" outlineLevel="1" x14ac:dyDescent="0.2">
      <c r="A43" s="241">
        <v>15</v>
      </c>
      <c r="B43" s="242" t="s">
        <v>166</v>
      </c>
      <c r="C43" s="252" t="s">
        <v>167</v>
      </c>
      <c r="D43" s="243" t="s">
        <v>168</v>
      </c>
      <c r="E43" s="244">
        <v>125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 t="s">
        <v>108</v>
      </c>
      <c r="S43" s="246" t="s">
        <v>109</v>
      </c>
      <c r="T43" s="247" t="s">
        <v>109</v>
      </c>
      <c r="U43" s="222">
        <v>0.12</v>
      </c>
      <c r="V43" s="222">
        <f>ROUND(E43*U43,2)</f>
        <v>15</v>
      </c>
      <c r="W43" s="222"/>
      <c r="X43" s="222" t="s">
        <v>110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111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2">
        <v>16</v>
      </c>
      <c r="B44" s="233" t="s">
        <v>169</v>
      </c>
      <c r="C44" s="250" t="s">
        <v>170</v>
      </c>
      <c r="D44" s="234" t="s">
        <v>171</v>
      </c>
      <c r="E44" s="235">
        <v>127.5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8.0000000000000004E-4</v>
      </c>
      <c r="O44" s="237">
        <f>ROUND(E44*N44,2)</f>
        <v>0.1</v>
      </c>
      <c r="P44" s="237">
        <v>0</v>
      </c>
      <c r="Q44" s="237">
        <f>ROUND(E44*P44,2)</f>
        <v>0</v>
      </c>
      <c r="R44" s="237"/>
      <c r="S44" s="237" t="s">
        <v>162</v>
      </c>
      <c r="T44" s="238" t="s">
        <v>163</v>
      </c>
      <c r="U44" s="222">
        <v>0</v>
      </c>
      <c r="V44" s="222">
        <f>ROUND(E44*U44,2)</f>
        <v>0</v>
      </c>
      <c r="W44" s="222"/>
      <c r="X44" s="222" t="s">
        <v>151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152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172</v>
      </c>
      <c r="D45" s="223"/>
      <c r="E45" s="224">
        <v>127.5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123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6" t="s">
        <v>103</v>
      </c>
      <c r="B46" s="227" t="s">
        <v>68</v>
      </c>
      <c r="C46" s="249" t="s">
        <v>69</v>
      </c>
      <c r="D46" s="228"/>
      <c r="E46" s="229"/>
      <c r="F46" s="230"/>
      <c r="G46" s="230">
        <f>SUMIF(AG47:AG47,"&lt;&gt;NOR",G47:G47)</f>
        <v>0</v>
      </c>
      <c r="H46" s="230"/>
      <c r="I46" s="230">
        <f>SUM(I47:I47)</f>
        <v>0</v>
      </c>
      <c r="J46" s="230"/>
      <c r="K46" s="230">
        <f>SUM(K47:K47)</f>
        <v>0</v>
      </c>
      <c r="L46" s="230"/>
      <c r="M46" s="230">
        <f>SUM(M47:M47)</f>
        <v>0</v>
      </c>
      <c r="N46" s="230"/>
      <c r="O46" s="230">
        <f>SUM(O47:O47)</f>
        <v>0</v>
      </c>
      <c r="P46" s="230"/>
      <c r="Q46" s="230">
        <f>SUM(Q47:Q47)</f>
        <v>0</v>
      </c>
      <c r="R46" s="230"/>
      <c r="S46" s="230"/>
      <c r="T46" s="231"/>
      <c r="U46" s="225"/>
      <c r="V46" s="225">
        <f>SUM(V47:V47)</f>
        <v>24.63</v>
      </c>
      <c r="W46" s="225"/>
      <c r="X46" s="225"/>
      <c r="AG46" t="s">
        <v>104</v>
      </c>
    </row>
    <row r="47" spans="1:60" outlineLevel="1" x14ac:dyDescent="0.2">
      <c r="A47" s="241">
        <v>17</v>
      </c>
      <c r="B47" s="242" t="s">
        <v>173</v>
      </c>
      <c r="C47" s="252" t="s">
        <v>174</v>
      </c>
      <c r="D47" s="243" t="s">
        <v>175</v>
      </c>
      <c r="E47" s="244">
        <v>246.25964999999999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 t="s">
        <v>108</v>
      </c>
      <c r="S47" s="246" t="s">
        <v>109</v>
      </c>
      <c r="T47" s="247" t="s">
        <v>109</v>
      </c>
      <c r="U47" s="222">
        <v>0.1</v>
      </c>
      <c r="V47" s="222">
        <f>ROUND(E47*U47,2)</f>
        <v>24.63</v>
      </c>
      <c r="W47" s="222"/>
      <c r="X47" s="222" t="s">
        <v>176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6" t="s">
        <v>103</v>
      </c>
      <c r="B48" s="227" t="s">
        <v>70</v>
      </c>
      <c r="C48" s="249" t="s">
        <v>71</v>
      </c>
      <c r="D48" s="228"/>
      <c r="E48" s="229"/>
      <c r="F48" s="230"/>
      <c r="G48" s="230">
        <f>SUMIF(AG49:AG58,"&lt;&gt;NOR",G49:G58)</f>
        <v>0</v>
      </c>
      <c r="H48" s="230"/>
      <c r="I48" s="230">
        <f>SUM(I49:I58)</f>
        <v>0</v>
      </c>
      <c r="J48" s="230"/>
      <c r="K48" s="230">
        <f>SUM(K49:K58)</f>
        <v>0</v>
      </c>
      <c r="L48" s="230"/>
      <c r="M48" s="230">
        <f>SUM(M49:M58)</f>
        <v>0</v>
      </c>
      <c r="N48" s="230"/>
      <c r="O48" s="230">
        <f>SUM(O49:O58)</f>
        <v>0</v>
      </c>
      <c r="P48" s="230"/>
      <c r="Q48" s="230">
        <f>SUM(Q49:Q58)</f>
        <v>0</v>
      </c>
      <c r="R48" s="230"/>
      <c r="S48" s="230"/>
      <c r="T48" s="231"/>
      <c r="U48" s="225"/>
      <c r="V48" s="225">
        <f>SUM(V49:V58)</f>
        <v>0</v>
      </c>
      <c r="W48" s="225"/>
      <c r="X48" s="225"/>
      <c r="AG48" t="s">
        <v>104</v>
      </c>
    </row>
    <row r="49" spans="1:60" outlineLevel="1" x14ac:dyDescent="0.2">
      <c r="A49" s="241">
        <v>18</v>
      </c>
      <c r="B49" s="242" t="s">
        <v>178</v>
      </c>
      <c r="C49" s="252" t="s">
        <v>179</v>
      </c>
      <c r="D49" s="243" t="s">
        <v>171</v>
      </c>
      <c r="E49" s="244">
        <v>3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162</v>
      </c>
      <c r="T49" s="247" t="s">
        <v>163</v>
      </c>
      <c r="U49" s="222">
        <v>0</v>
      </c>
      <c r="V49" s="222">
        <f>ROUND(E49*U49,2)</f>
        <v>0</v>
      </c>
      <c r="W49" s="222"/>
      <c r="X49" s="222" t="s">
        <v>110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111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19</v>
      </c>
      <c r="B50" s="242" t="s">
        <v>180</v>
      </c>
      <c r="C50" s="252" t="s">
        <v>181</v>
      </c>
      <c r="D50" s="243" t="s">
        <v>171</v>
      </c>
      <c r="E50" s="244">
        <v>4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162</v>
      </c>
      <c r="T50" s="247" t="s">
        <v>163</v>
      </c>
      <c r="U50" s="222">
        <v>0</v>
      </c>
      <c r="V50" s="222">
        <f>ROUND(E50*U50,2)</f>
        <v>0</v>
      </c>
      <c r="W50" s="222"/>
      <c r="X50" s="222" t="s">
        <v>110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111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20</v>
      </c>
      <c r="B51" s="242" t="s">
        <v>182</v>
      </c>
      <c r="C51" s="252" t="s">
        <v>183</v>
      </c>
      <c r="D51" s="243" t="s">
        <v>171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162</v>
      </c>
      <c r="T51" s="247" t="s">
        <v>163</v>
      </c>
      <c r="U51" s="222">
        <v>0</v>
      </c>
      <c r="V51" s="222">
        <f>ROUND(E51*U51,2)</f>
        <v>0</v>
      </c>
      <c r="W51" s="222"/>
      <c r="X51" s="222" t="s">
        <v>110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111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21</v>
      </c>
      <c r="B52" s="242" t="s">
        <v>184</v>
      </c>
      <c r="C52" s="252" t="s">
        <v>185</v>
      </c>
      <c r="D52" s="243" t="s">
        <v>171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162</v>
      </c>
      <c r="T52" s="247" t="s">
        <v>163</v>
      </c>
      <c r="U52" s="222">
        <v>0</v>
      </c>
      <c r="V52" s="222">
        <f>ROUND(E52*U52,2)</f>
        <v>0</v>
      </c>
      <c r="W52" s="222"/>
      <c r="X52" s="222" t="s">
        <v>110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111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22</v>
      </c>
      <c r="B53" s="242" t="s">
        <v>186</v>
      </c>
      <c r="C53" s="252" t="s">
        <v>187</v>
      </c>
      <c r="D53" s="243" t="s">
        <v>171</v>
      </c>
      <c r="E53" s="244">
        <v>9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162</v>
      </c>
      <c r="T53" s="247" t="s">
        <v>163</v>
      </c>
      <c r="U53" s="222">
        <v>0</v>
      </c>
      <c r="V53" s="222">
        <f>ROUND(E53*U53,2)</f>
        <v>0</v>
      </c>
      <c r="W53" s="222"/>
      <c r="X53" s="222" t="s">
        <v>110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111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23</v>
      </c>
      <c r="B54" s="242" t="s">
        <v>188</v>
      </c>
      <c r="C54" s="252" t="s">
        <v>189</v>
      </c>
      <c r="D54" s="243" t="s">
        <v>171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162</v>
      </c>
      <c r="T54" s="247" t="s">
        <v>163</v>
      </c>
      <c r="U54" s="222">
        <v>0</v>
      </c>
      <c r="V54" s="222">
        <f>ROUND(E54*U54,2)</f>
        <v>0</v>
      </c>
      <c r="W54" s="222"/>
      <c r="X54" s="222" t="s">
        <v>110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111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24</v>
      </c>
      <c r="B55" s="242" t="s">
        <v>190</v>
      </c>
      <c r="C55" s="252" t="s">
        <v>191</v>
      </c>
      <c r="D55" s="243" t="s">
        <v>171</v>
      </c>
      <c r="E55" s="244">
        <v>8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162</v>
      </c>
      <c r="T55" s="247" t="s">
        <v>163</v>
      </c>
      <c r="U55" s="222">
        <v>0</v>
      </c>
      <c r="V55" s="222">
        <f>ROUND(E55*U55,2)</f>
        <v>0</v>
      </c>
      <c r="W55" s="222"/>
      <c r="X55" s="222" t="s">
        <v>110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111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25</v>
      </c>
      <c r="B56" s="242" t="s">
        <v>192</v>
      </c>
      <c r="C56" s="252" t="s">
        <v>193</v>
      </c>
      <c r="D56" s="243" t="s">
        <v>171</v>
      </c>
      <c r="E56" s="244">
        <v>8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162</v>
      </c>
      <c r="T56" s="247" t="s">
        <v>163</v>
      </c>
      <c r="U56" s="222">
        <v>0</v>
      </c>
      <c r="V56" s="222">
        <f>ROUND(E56*U56,2)</f>
        <v>0</v>
      </c>
      <c r="W56" s="222"/>
      <c r="X56" s="222" t="s">
        <v>110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111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26</v>
      </c>
      <c r="B57" s="242" t="s">
        <v>194</v>
      </c>
      <c r="C57" s="252" t="s">
        <v>195</v>
      </c>
      <c r="D57" s="243" t="s">
        <v>171</v>
      </c>
      <c r="E57" s="244">
        <v>3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162</v>
      </c>
      <c r="T57" s="247" t="s">
        <v>163</v>
      </c>
      <c r="U57" s="222">
        <v>0</v>
      </c>
      <c r="V57" s="222">
        <f>ROUND(E57*U57,2)</f>
        <v>0</v>
      </c>
      <c r="W57" s="222"/>
      <c r="X57" s="222" t="s">
        <v>110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111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27</v>
      </c>
      <c r="B58" s="242" t="s">
        <v>196</v>
      </c>
      <c r="C58" s="252" t="s">
        <v>197</v>
      </c>
      <c r="D58" s="243" t="s">
        <v>171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162</v>
      </c>
      <c r="T58" s="247" t="s">
        <v>163</v>
      </c>
      <c r="U58" s="222">
        <v>0</v>
      </c>
      <c r="V58" s="222">
        <f>ROUND(E58*U58,2)</f>
        <v>0</v>
      </c>
      <c r="W58" s="222"/>
      <c r="X58" s="222" t="s">
        <v>110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111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6" t="s">
        <v>103</v>
      </c>
      <c r="B59" s="227" t="s">
        <v>72</v>
      </c>
      <c r="C59" s="249" t="s">
        <v>73</v>
      </c>
      <c r="D59" s="228"/>
      <c r="E59" s="229"/>
      <c r="F59" s="230"/>
      <c r="G59" s="230">
        <f>SUMIF(AG60:AG64,"&lt;&gt;NOR",G60:G64)</f>
        <v>0</v>
      </c>
      <c r="H59" s="230"/>
      <c r="I59" s="230">
        <f>SUM(I60:I64)</f>
        <v>0</v>
      </c>
      <c r="J59" s="230"/>
      <c r="K59" s="230">
        <f>SUM(K60:K64)</f>
        <v>0</v>
      </c>
      <c r="L59" s="230"/>
      <c r="M59" s="230">
        <f>SUM(M60:M64)</f>
        <v>0</v>
      </c>
      <c r="N59" s="230"/>
      <c r="O59" s="230">
        <f>SUM(O60:O64)</f>
        <v>0</v>
      </c>
      <c r="P59" s="230"/>
      <c r="Q59" s="230">
        <f>SUM(Q60:Q64)</f>
        <v>0</v>
      </c>
      <c r="R59" s="230"/>
      <c r="S59" s="230"/>
      <c r="T59" s="231"/>
      <c r="U59" s="225"/>
      <c r="V59" s="225">
        <f>SUM(V60:V64)</f>
        <v>140.72</v>
      </c>
      <c r="W59" s="225"/>
      <c r="X59" s="225"/>
      <c r="AG59" t="s">
        <v>104</v>
      </c>
    </row>
    <row r="60" spans="1:60" outlineLevel="1" x14ac:dyDescent="0.2">
      <c r="A60" s="232">
        <v>28</v>
      </c>
      <c r="B60" s="233" t="s">
        <v>198</v>
      </c>
      <c r="C60" s="250" t="s">
        <v>199</v>
      </c>
      <c r="D60" s="234" t="s">
        <v>175</v>
      </c>
      <c r="E60" s="235">
        <v>238.92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116</v>
      </c>
      <c r="S60" s="237" t="s">
        <v>109</v>
      </c>
      <c r="T60" s="238" t="s">
        <v>109</v>
      </c>
      <c r="U60" s="222">
        <v>9.9000000000000005E-2</v>
      </c>
      <c r="V60" s="222">
        <f>ROUND(E60*U60,2)</f>
        <v>23.65</v>
      </c>
      <c r="W60" s="222"/>
      <c r="X60" s="222" t="s">
        <v>200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201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1" t="s">
        <v>202</v>
      </c>
      <c r="D61" s="240"/>
      <c r="E61" s="240"/>
      <c r="F61" s="240"/>
      <c r="G61" s="240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113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29</v>
      </c>
      <c r="B62" s="242" t="s">
        <v>203</v>
      </c>
      <c r="C62" s="252" t="s">
        <v>204</v>
      </c>
      <c r="D62" s="243" t="s">
        <v>175</v>
      </c>
      <c r="E62" s="244">
        <v>238.92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 t="s">
        <v>205</v>
      </c>
      <c r="S62" s="246" t="s">
        <v>109</v>
      </c>
      <c r="T62" s="247" t="s">
        <v>109</v>
      </c>
      <c r="U62" s="222">
        <v>0.49</v>
      </c>
      <c r="V62" s="222">
        <f>ROUND(E62*U62,2)</f>
        <v>117.07</v>
      </c>
      <c r="W62" s="222"/>
      <c r="X62" s="222" t="s">
        <v>200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201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30</v>
      </c>
      <c r="B63" s="242" t="s">
        <v>206</v>
      </c>
      <c r="C63" s="252" t="s">
        <v>207</v>
      </c>
      <c r="D63" s="243" t="s">
        <v>175</v>
      </c>
      <c r="E63" s="244">
        <v>238.92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 t="s">
        <v>205</v>
      </c>
      <c r="S63" s="246" t="s">
        <v>109</v>
      </c>
      <c r="T63" s="247" t="s">
        <v>109</v>
      </c>
      <c r="U63" s="222">
        <v>0</v>
      </c>
      <c r="V63" s="222">
        <f>ROUND(E63*U63,2)</f>
        <v>0</v>
      </c>
      <c r="W63" s="222"/>
      <c r="X63" s="222" t="s">
        <v>200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201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31</v>
      </c>
      <c r="B64" s="242" t="s">
        <v>208</v>
      </c>
      <c r="C64" s="252" t="s">
        <v>209</v>
      </c>
      <c r="D64" s="243" t="s">
        <v>175</v>
      </c>
      <c r="E64" s="244">
        <v>238.92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 t="s">
        <v>205</v>
      </c>
      <c r="S64" s="246" t="s">
        <v>109</v>
      </c>
      <c r="T64" s="247" t="s">
        <v>109</v>
      </c>
      <c r="U64" s="222">
        <v>0</v>
      </c>
      <c r="V64" s="222">
        <f>ROUND(E64*U64,2)</f>
        <v>0</v>
      </c>
      <c r="W64" s="222"/>
      <c r="X64" s="222" t="s">
        <v>200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201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x14ac:dyDescent="0.2">
      <c r="A65" s="226" t="s">
        <v>103</v>
      </c>
      <c r="B65" s="227" t="s">
        <v>75</v>
      </c>
      <c r="C65" s="249" t="s">
        <v>27</v>
      </c>
      <c r="D65" s="228"/>
      <c r="E65" s="229"/>
      <c r="F65" s="230"/>
      <c r="G65" s="230">
        <f>SUMIF(AG66:AG69,"&lt;&gt;NOR",G66:G69)</f>
        <v>0</v>
      </c>
      <c r="H65" s="230"/>
      <c r="I65" s="230">
        <f>SUM(I66:I69)</f>
        <v>0</v>
      </c>
      <c r="J65" s="230"/>
      <c r="K65" s="230">
        <f>SUM(K66:K69)</f>
        <v>0</v>
      </c>
      <c r="L65" s="230"/>
      <c r="M65" s="230">
        <f>SUM(M66:M69)</f>
        <v>0</v>
      </c>
      <c r="N65" s="230"/>
      <c r="O65" s="230">
        <f>SUM(O66:O69)</f>
        <v>0</v>
      </c>
      <c r="P65" s="230"/>
      <c r="Q65" s="230">
        <f>SUM(Q66:Q69)</f>
        <v>0</v>
      </c>
      <c r="R65" s="230"/>
      <c r="S65" s="230"/>
      <c r="T65" s="231"/>
      <c r="U65" s="225"/>
      <c r="V65" s="225">
        <f>SUM(V66:V69)</f>
        <v>0</v>
      </c>
      <c r="W65" s="225"/>
      <c r="X65" s="225"/>
      <c r="AG65" t="s">
        <v>104</v>
      </c>
    </row>
    <row r="66" spans="1:60" outlineLevel="1" x14ac:dyDescent="0.2">
      <c r="A66" s="241">
        <v>32</v>
      </c>
      <c r="B66" s="242" t="s">
        <v>210</v>
      </c>
      <c r="C66" s="252" t="s">
        <v>211</v>
      </c>
      <c r="D66" s="243" t="s">
        <v>212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109</v>
      </c>
      <c r="T66" s="247" t="s">
        <v>163</v>
      </c>
      <c r="U66" s="222">
        <v>0</v>
      </c>
      <c r="V66" s="222">
        <f>ROUND(E66*U66,2)</f>
        <v>0</v>
      </c>
      <c r="W66" s="222"/>
      <c r="X66" s="222" t="s">
        <v>213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214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33</v>
      </c>
      <c r="B67" s="242" t="s">
        <v>215</v>
      </c>
      <c r="C67" s="252" t="s">
        <v>216</v>
      </c>
      <c r="D67" s="243" t="s">
        <v>212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109</v>
      </c>
      <c r="T67" s="247" t="s">
        <v>163</v>
      </c>
      <c r="U67" s="222">
        <v>0</v>
      </c>
      <c r="V67" s="222">
        <f>ROUND(E67*U67,2)</f>
        <v>0</v>
      </c>
      <c r="W67" s="222"/>
      <c r="X67" s="222" t="s">
        <v>213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214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1">
        <v>34</v>
      </c>
      <c r="B68" s="242" t="s">
        <v>217</v>
      </c>
      <c r="C68" s="252" t="s">
        <v>218</v>
      </c>
      <c r="D68" s="243" t="s">
        <v>212</v>
      </c>
      <c r="E68" s="244">
        <v>1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109</v>
      </c>
      <c r="T68" s="247" t="s">
        <v>163</v>
      </c>
      <c r="U68" s="222">
        <v>0</v>
      </c>
      <c r="V68" s="222">
        <f>ROUND(E68*U68,2)</f>
        <v>0</v>
      </c>
      <c r="W68" s="222"/>
      <c r="X68" s="222" t="s">
        <v>213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214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35</v>
      </c>
      <c r="B69" s="242" t="s">
        <v>219</v>
      </c>
      <c r="C69" s="252" t="s">
        <v>220</v>
      </c>
      <c r="D69" s="243" t="s">
        <v>212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109</v>
      </c>
      <c r="T69" s="247" t="s">
        <v>163</v>
      </c>
      <c r="U69" s="222">
        <v>0</v>
      </c>
      <c r="V69" s="222">
        <f>ROUND(E69*U69,2)</f>
        <v>0</v>
      </c>
      <c r="W69" s="222"/>
      <c r="X69" s="222" t="s">
        <v>213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214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226" t="s">
        <v>103</v>
      </c>
      <c r="B70" s="227" t="s">
        <v>76</v>
      </c>
      <c r="C70" s="249" t="s">
        <v>28</v>
      </c>
      <c r="D70" s="228"/>
      <c r="E70" s="229"/>
      <c r="F70" s="230"/>
      <c r="G70" s="230">
        <f>SUMIF(AG71:AG72,"&lt;&gt;NOR",G71:G72)</f>
        <v>0</v>
      </c>
      <c r="H70" s="230"/>
      <c r="I70" s="230">
        <f>SUM(I71:I72)</f>
        <v>0</v>
      </c>
      <c r="J70" s="230"/>
      <c r="K70" s="230">
        <f>SUM(K71:K72)</f>
        <v>0</v>
      </c>
      <c r="L70" s="230"/>
      <c r="M70" s="230">
        <f>SUM(M71:M72)</f>
        <v>0</v>
      </c>
      <c r="N70" s="230"/>
      <c r="O70" s="230">
        <f>SUM(O71:O72)</f>
        <v>0</v>
      </c>
      <c r="P70" s="230"/>
      <c r="Q70" s="230">
        <f>SUM(Q71:Q72)</f>
        <v>0</v>
      </c>
      <c r="R70" s="230"/>
      <c r="S70" s="230"/>
      <c r="T70" s="231"/>
      <c r="U70" s="225"/>
      <c r="V70" s="225">
        <f>SUM(V71:V72)</f>
        <v>0</v>
      </c>
      <c r="W70" s="225"/>
      <c r="X70" s="225"/>
      <c r="AG70" t="s">
        <v>104</v>
      </c>
    </row>
    <row r="71" spans="1:60" outlineLevel="1" x14ac:dyDescent="0.2">
      <c r="A71" s="241">
        <v>36</v>
      </c>
      <c r="B71" s="242" t="s">
        <v>221</v>
      </c>
      <c r="C71" s="252" t="s">
        <v>222</v>
      </c>
      <c r="D71" s="243" t="s">
        <v>212</v>
      </c>
      <c r="E71" s="244">
        <v>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109</v>
      </c>
      <c r="T71" s="247" t="s">
        <v>163</v>
      </c>
      <c r="U71" s="222">
        <v>0</v>
      </c>
      <c r="V71" s="222">
        <f>ROUND(E71*U71,2)</f>
        <v>0</v>
      </c>
      <c r="W71" s="222"/>
      <c r="X71" s="222" t="s">
        <v>213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214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2">
        <v>37</v>
      </c>
      <c r="B72" s="233" t="s">
        <v>223</v>
      </c>
      <c r="C72" s="250" t="s">
        <v>224</v>
      </c>
      <c r="D72" s="234" t="s">
        <v>212</v>
      </c>
      <c r="E72" s="235">
        <v>1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/>
      <c r="S72" s="237" t="s">
        <v>109</v>
      </c>
      <c r="T72" s="238" t="s">
        <v>163</v>
      </c>
      <c r="U72" s="222">
        <v>0</v>
      </c>
      <c r="V72" s="222">
        <f>ROUND(E72*U72,2)</f>
        <v>0</v>
      </c>
      <c r="W72" s="222"/>
      <c r="X72" s="222" t="s">
        <v>213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214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">
      <c r="A73" s="3"/>
      <c r="B73" s="4"/>
      <c r="C73" s="25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90</v>
      </c>
    </row>
    <row r="74" spans="1:60" x14ac:dyDescent="0.2">
      <c r="A74" s="216"/>
      <c r="B74" s="217" t="s">
        <v>29</v>
      </c>
      <c r="C74" s="255"/>
      <c r="D74" s="218"/>
      <c r="E74" s="219"/>
      <c r="F74" s="219"/>
      <c r="G74" s="248">
        <f>G8+G25+G33+G42+G46+G48+G59+G65+G70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225</v>
      </c>
    </row>
    <row r="75" spans="1:60" x14ac:dyDescent="0.2">
      <c r="C75" s="256"/>
      <c r="D75" s="10"/>
      <c r="AG75" t="s">
        <v>226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A1" sheet="1"/>
  <mergeCells count="9">
    <mergeCell ref="C16:G16"/>
    <mergeCell ref="C27:G27"/>
    <mergeCell ref="C61:G6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</dc:creator>
  <cp:lastModifiedBy>Kateřina</cp:lastModifiedBy>
  <cp:lastPrinted>2019-03-19T12:27:02Z</cp:lastPrinted>
  <dcterms:created xsi:type="dcterms:W3CDTF">2009-04-08T07:15:50Z</dcterms:created>
  <dcterms:modified xsi:type="dcterms:W3CDTF">2020-04-14T16:38:04Z</dcterms:modified>
</cp:coreProperties>
</file>