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!Data!\2019\9248-25 TV19-040 PD Sportovní hřiště - u kulaté báby\"/>
    </mc:Choice>
  </mc:AlternateContent>
  <bookViews>
    <workbookView xWindow="0" yWindow="0" windowWidth="0" windowHeight="0"/>
  </bookViews>
  <sheets>
    <sheet name="Rekapitulace stavby" sheetId="1" r:id="rId1"/>
    <sheet name="A - Dopravní část" sheetId="2" r:id="rId2"/>
    <sheet name="B - Oplocení" sheetId="3" r:id="rId3"/>
    <sheet name="C - VR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'A - Dopravní část'!$C$126:$K$341</definedName>
    <definedName name="_xlnm.Print_Area" localSheetId="1">'A - Dopravní část'!$C$4:$J$39,'A - Dopravní část'!$C$50:$J$76,'A - Dopravní část'!$C$82:$J$108,'A - Dopravní část'!$C$114:$K$341</definedName>
    <definedName name="_xlnm.Print_Titles" localSheetId="1">'A - Dopravní část'!$126:$126</definedName>
    <definedName name="_xlnm._FilterDatabase" localSheetId="2" hidden="1">'B - Oplocení'!$C$123:$K$282</definedName>
    <definedName name="_xlnm.Print_Area" localSheetId="2">'B - Oplocení'!$C$4:$J$39,'B - Oplocení'!$C$50:$J$76,'B - Oplocení'!$C$82:$J$105,'B - Oplocení'!$C$111:$K$282</definedName>
    <definedName name="_xlnm.Print_Titles" localSheetId="2">'B - Oplocení'!$123:$123</definedName>
    <definedName name="_xlnm._FilterDatabase" localSheetId="3" hidden="1">'C - VRN'!$C$116:$K$144</definedName>
    <definedName name="_xlnm.Print_Area" localSheetId="3">'C - VRN'!$C$4:$J$39,'C - VRN'!$C$50:$J$76,'C - VRN'!$C$82:$J$98,'C - VRN'!$C$104:$K$144</definedName>
    <definedName name="_xlnm.Print_Titles" localSheetId="3">'C - VRN'!$116:$116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3" r="J37"/>
  <c r="J36"/>
  <c i="1" r="AY96"/>
  <c i="3" r="J35"/>
  <c i="1" r="AX96"/>
  <c i="3"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T268"/>
  <c r="R269"/>
  <c r="R268"/>
  <c r="P269"/>
  <c r="P268"/>
  <c r="BI265"/>
  <c r="BH265"/>
  <c r="BG265"/>
  <c r="BF265"/>
  <c r="T265"/>
  <c r="R265"/>
  <c r="P265"/>
  <c r="BI262"/>
  <c r="BH262"/>
  <c r="BG262"/>
  <c r="BF262"/>
  <c r="T262"/>
  <c r="R262"/>
  <c r="P262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3"/>
  <c r="BH243"/>
  <c r="BG243"/>
  <c r="BF243"/>
  <c r="T243"/>
  <c r="R243"/>
  <c r="P243"/>
  <c r="BI242"/>
  <c r="BH242"/>
  <c r="BG242"/>
  <c r="BF242"/>
  <c r="T242"/>
  <c r="R242"/>
  <c r="P242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R214"/>
  <c r="P214"/>
  <c r="BI206"/>
  <c r="BH206"/>
  <c r="BG206"/>
  <c r="BF206"/>
  <c r="T206"/>
  <c r="R206"/>
  <c r="P206"/>
  <c r="BI205"/>
  <c r="BH205"/>
  <c r="BG205"/>
  <c r="BF205"/>
  <c r="T205"/>
  <c r="R205"/>
  <c r="P205"/>
  <c r="BI200"/>
  <c r="BH200"/>
  <c r="BG200"/>
  <c r="BF200"/>
  <c r="T200"/>
  <c r="R200"/>
  <c r="P200"/>
  <c r="BI199"/>
  <c r="BH199"/>
  <c r="BG199"/>
  <c r="BF199"/>
  <c r="T199"/>
  <c r="R199"/>
  <c r="P199"/>
  <c r="BI194"/>
  <c r="BH194"/>
  <c r="BG194"/>
  <c r="BF194"/>
  <c r="T194"/>
  <c r="R194"/>
  <c r="P194"/>
  <c r="BI186"/>
  <c r="BH186"/>
  <c r="BG186"/>
  <c r="BF186"/>
  <c r="T186"/>
  <c r="R186"/>
  <c r="P186"/>
  <c r="BI180"/>
  <c r="BH180"/>
  <c r="BG180"/>
  <c r="BF180"/>
  <c r="T180"/>
  <c r="R180"/>
  <c r="P180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2" r="T288"/>
  <c r="R288"/>
  <c r="P288"/>
  <c r="BK288"/>
  <c r="J288"/>
  <c r="J103"/>
  <c r="J37"/>
  <c r="J36"/>
  <c i="1" r="AY95"/>
  <c i="2" r="J35"/>
  <c i="1" r="AX95"/>
  <c i="2" r="BI339"/>
  <c r="BH339"/>
  <c r="BG339"/>
  <c r="BF339"/>
  <c r="T339"/>
  <c r="R339"/>
  <c r="P339"/>
  <c r="BI338"/>
  <c r="BH338"/>
  <c r="BG338"/>
  <c r="BF338"/>
  <c r="T338"/>
  <c r="R338"/>
  <c r="P338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29"/>
  <c r="BH329"/>
  <c r="BG329"/>
  <c r="BF329"/>
  <c r="T329"/>
  <c r="R329"/>
  <c r="P329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298"/>
  <c r="BH298"/>
  <c r="BG298"/>
  <c r="BF298"/>
  <c r="T298"/>
  <c r="R298"/>
  <c r="P298"/>
  <c r="BI289"/>
  <c r="BH289"/>
  <c r="BG289"/>
  <c r="BF289"/>
  <c r="T289"/>
  <c r="R289"/>
  <c r="P289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1"/>
  <c r="BH271"/>
  <c r="BG271"/>
  <c r="BF271"/>
  <c r="T271"/>
  <c r="R271"/>
  <c r="P271"/>
  <c r="BI266"/>
  <c r="BH266"/>
  <c r="BG266"/>
  <c r="BF266"/>
  <c r="T266"/>
  <c r="T265"/>
  <c r="R266"/>
  <c r="R265"/>
  <c r="P266"/>
  <c r="P265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47"/>
  <c r="BH247"/>
  <c r="BG247"/>
  <c r="BF247"/>
  <c r="T247"/>
  <c r="R247"/>
  <c r="P247"/>
  <c r="BI241"/>
  <c r="BH241"/>
  <c r="BG241"/>
  <c r="BF241"/>
  <c r="T241"/>
  <c r="R241"/>
  <c r="P241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R223"/>
  <c r="P223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196"/>
  <c r="BH196"/>
  <c r="BG196"/>
  <c r="BF196"/>
  <c r="T196"/>
  <c r="R196"/>
  <c r="P196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1"/>
  <c r="BH151"/>
  <c r="BG151"/>
  <c r="BF151"/>
  <c r="T151"/>
  <c r="R151"/>
  <c r="P151"/>
  <c r="BI148"/>
  <c r="BH148"/>
  <c r="BG148"/>
  <c r="BF148"/>
  <c r="T148"/>
  <c r="R148"/>
  <c r="P148"/>
  <c r="BI139"/>
  <c r="BH139"/>
  <c r="BG139"/>
  <c r="BF139"/>
  <c r="T139"/>
  <c r="R139"/>
  <c r="P139"/>
  <c r="BI136"/>
  <c r="BH136"/>
  <c r="BG136"/>
  <c r="BF136"/>
  <c r="T136"/>
  <c r="R136"/>
  <c r="P136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85"/>
  <c i="1" r="L90"/>
  <c r="AM90"/>
  <c r="AM89"/>
  <c r="L89"/>
  <c r="AM87"/>
  <c r="L87"/>
  <c r="L85"/>
  <c r="L84"/>
  <c i="4" r="BK143"/>
  <c r="J138"/>
  <c r="BK133"/>
  <c r="J132"/>
  <c r="BK125"/>
  <c r="J120"/>
  <c i="3" r="BK276"/>
  <c r="BK272"/>
  <c r="J269"/>
  <c r="BK265"/>
  <c r="J262"/>
  <c r="BK256"/>
  <c r="BK255"/>
  <c r="J252"/>
  <c r="J236"/>
  <c r="BK226"/>
  <c r="J223"/>
  <c r="BK218"/>
  <c r="BK180"/>
  <c r="J175"/>
  <c r="BK171"/>
  <c r="J141"/>
  <c r="J136"/>
  <c i="2" r="BK338"/>
  <c r="BK335"/>
  <c r="BK334"/>
  <c r="J333"/>
  <c r="BK332"/>
  <c r="J328"/>
  <c r="BK324"/>
  <c r="BK323"/>
  <c r="BK320"/>
  <c r="J316"/>
  <c r="J314"/>
  <c r="BK313"/>
  <c r="BK310"/>
  <c r="J307"/>
  <c r="J305"/>
  <c r="BK289"/>
  <c r="BK285"/>
  <c r="BK283"/>
  <c r="BK282"/>
  <c r="BK262"/>
  <c r="J247"/>
  <c r="J234"/>
  <c r="J231"/>
  <c r="BK230"/>
  <c r="J223"/>
  <c r="J210"/>
  <c r="BK207"/>
  <c r="J185"/>
  <c r="J181"/>
  <c r="BK177"/>
  <c r="BK164"/>
  <c r="BK158"/>
  <c i="1" r="AS94"/>
  <c i="4" r="J144"/>
  <c r="BK142"/>
  <c r="BK137"/>
  <c r="J134"/>
  <c r="J133"/>
  <c r="BK129"/>
  <c r="J126"/>
  <c r="J125"/>
  <c r="J121"/>
  <c r="BK120"/>
  <c r="J119"/>
  <c i="3" r="BK275"/>
  <c r="J255"/>
  <c r="J243"/>
  <c r="J242"/>
  <c r="J233"/>
  <c r="J226"/>
  <c r="J220"/>
  <c r="J218"/>
  <c r="J205"/>
  <c r="BK200"/>
  <c r="J199"/>
  <c r="J194"/>
  <c r="BK175"/>
  <c r="J171"/>
  <c r="J168"/>
  <c r="BK157"/>
  <c r="J153"/>
  <c r="J144"/>
  <c i="2" r="J335"/>
  <c r="BK333"/>
  <c r="J332"/>
  <c r="BK329"/>
  <c r="BK326"/>
  <c r="BK325"/>
  <c r="BK316"/>
  <c r="J310"/>
  <c r="BK307"/>
  <c r="BK298"/>
  <c r="J285"/>
  <c r="BK284"/>
  <c r="J282"/>
  <c r="BK281"/>
  <c r="J271"/>
  <c r="BK266"/>
  <c r="BK259"/>
  <c r="BK255"/>
  <c r="J241"/>
  <c r="J227"/>
  <c r="BK219"/>
  <c r="BK216"/>
  <c r="J207"/>
  <c r="BK196"/>
  <c r="J177"/>
  <c r="BK161"/>
  <c r="BK151"/>
  <c r="J148"/>
  <c r="J139"/>
  <c r="BK136"/>
  <c r="J130"/>
  <c i="4" r="BK144"/>
  <c r="J143"/>
  <c r="J142"/>
  <c r="BK138"/>
  <c r="J137"/>
  <c r="BK134"/>
  <c r="BK132"/>
  <c r="J129"/>
  <c r="BK126"/>
  <c r="BK121"/>
  <c r="BK119"/>
  <c i="3" r="BK282"/>
  <c r="BK279"/>
  <c r="J272"/>
  <c r="BK249"/>
  <c r="BK243"/>
  <c r="BK236"/>
  <c r="BK233"/>
  <c r="BK230"/>
  <c r="BK223"/>
  <c r="BK219"/>
  <c r="J214"/>
  <c r="BK206"/>
  <c r="BK194"/>
  <c r="BK186"/>
  <c r="J180"/>
  <c r="BK168"/>
  <c r="BK165"/>
  <c r="BK161"/>
  <c r="BK144"/>
  <c r="J133"/>
  <c r="J127"/>
  <c i="2" r="J338"/>
  <c r="J334"/>
  <c r="J329"/>
  <c r="J325"/>
  <c r="J324"/>
  <c r="J323"/>
  <c r="J320"/>
  <c r="BK305"/>
  <c r="J302"/>
  <c r="J298"/>
  <c r="J289"/>
  <c r="J283"/>
  <c r="J281"/>
  <c r="BK271"/>
  <c r="J259"/>
  <c r="J255"/>
  <c r="BK247"/>
  <c r="BK234"/>
  <c r="BK231"/>
  <c r="J230"/>
  <c r="BK223"/>
  <c r="BK222"/>
  <c r="J219"/>
  <c r="J216"/>
  <c r="J213"/>
  <c r="J196"/>
  <c r="BK167"/>
  <c r="J158"/>
  <c r="BK130"/>
  <c i="3" r="J282"/>
  <c r="J279"/>
  <c r="J276"/>
  <c r="J275"/>
  <c r="BK269"/>
  <c r="J265"/>
  <c r="BK262"/>
  <c r="J256"/>
  <c r="BK252"/>
  <c r="J249"/>
  <c r="BK242"/>
  <c r="J230"/>
  <c r="BK220"/>
  <c r="J219"/>
  <c r="BK214"/>
  <c r="J206"/>
  <c r="BK205"/>
  <c r="J200"/>
  <c r="BK199"/>
  <c r="J186"/>
  <c r="J165"/>
  <c r="J161"/>
  <c r="J157"/>
  <c r="BK153"/>
  <c r="BK141"/>
  <c r="BK136"/>
  <c r="BK133"/>
  <c r="BK127"/>
  <c i="2" r="BK339"/>
  <c r="J339"/>
  <c r="BK328"/>
  <c r="J326"/>
  <c r="BK314"/>
  <c r="J313"/>
  <c r="BK302"/>
  <c r="J284"/>
  <c r="J266"/>
  <c r="J262"/>
  <c r="BK241"/>
  <c r="BK227"/>
  <c r="J222"/>
  <c r="BK213"/>
  <c r="BK210"/>
  <c r="BK185"/>
  <c r="BK181"/>
  <c r="J167"/>
  <c r="J164"/>
  <c r="J161"/>
  <c r="J151"/>
  <c r="BK148"/>
  <c r="BK139"/>
  <c r="J136"/>
  <c l="1" r="R129"/>
  <c r="R240"/>
  <c r="BK297"/>
  <c r="J297"/>
  <c r="J104"/>
  <c r="BK306"/>
  <c r="J306"/>
  <c r="J105"/>
  <c r="R306"/>
  <c r="R315"/>
  <c r="R327"/>
  <c i="3" r="T126"/>
  <c i="2" r="T129"/>
  <c r="T240"/>
  <c r="P270"/>
  <c r="P269"/>
  <c r="P297"/>
  <c r="T306"/>
  <c r="T315"/>
  <c r="T327"/>
  <c i="3" r="P126"/>
  <c r="R174"/>
  <c r="P217"/>
  <c r="BK261"/>
  <c r="J261"/>
  <c r="J101"/>
  <c r="R261"/>
  <c r="T271"/>
  <c r="T270"/>
  <c i="2" r="BK129"/>
  <c r="J129"/>
  <c r="J98"/>
  <c r="BK240"/>
  <c r="J240"/>
  <c r="J99"/>
  <c r="R270"/>
  <c r="R297"/>
  <c r="P306"/>
  <c r="P315"/>
  <c r="P327"/>
  <c i="3" r="BK126"/>
  <c r="BK174"/>
  <c r="J174"/>
  <c r="J99"/>
  <c r="T174"/>
  <c r="T217"/>
  <c r="P261"/>
  <c r="R271"/>
  <c r="R270"/>
  <c i="2" r="P129"/>
  <c r="P128"/>
  <c r="P127"/>
  <c i="1" r="AU95"/>
  <c i="2" r="P240"/>
  <c r="BK270"/>
  <c r="BK269"/>
  <c r="J269"/>
  <c r="J101"/>
  <c r="T270"/>
  <c r="T297"/>
  <c r="BK315"/>
  <c r="J315"/>
  <c r="J106"/>
  <c r="BK327"/>
  <c r="J327"/>
  <c r="J107"/>
  <c i="3" r="R126"/>
  <c r="P174"/>
  <c r="BK217"/>
  <c r="J217"/>
  <c r="J100"/>
  <c r="R217"/>
  <c r="T261"/>
  <c r="BK271"/>
  <c r="BK270"/>
  <c r="J270"/>
  <c r="J103"/>
  <c r="P271"/>
  <c r="P270"/>
  <c i="4" r="BK118"/>
  <c r="J118"/>
  <c r="J97"/>
  <c r="P118"/>
  <c r="P117"/>
  <c i="1" r="AU97"/>
  <c i="4" r="R118"/>
  <c r="R117"/>
  <c r="T118"/>
  <c r="T117"/>
  <c i="2" r="E117"/>
  <c r="BE151"/>
  <c r="BE164"/>
  <c r="BE167"/>
  <c r="BE177"/>
  <c r="BE196"/>
  <c r="BE216"/>
  <c r="BE223"/>
  <c r="BE230"/>
  <c r="BE231"/>
  <c r="BE259"/>
  <c r="BE281"/>
  <c r="BE285"/>
  <c r="BE298"/>
  <c r="BE305"/>
  <c r="BE316"/>
  <c r="BE320"/>
  <c r="BE323"/>
  <c r="BE324"/>
  <c r="BE333"/>
  <c r="BE334"/>
  <c r="BE338"/>
  <c r="BE339"/>
  <c i="3" r="BE168"/>
  <c r="BE175"/>
  <c r="BE223"/>
  <c r="BE233"/>
  <c r="BE279"/>
  <c r="BE282"/>
  <c i="2" r="BE158"/>
  <c r="BE161"/>
  <c r="BE207"/>
  <c r="BE283"/>
  <c r="BE284"/>
  <c r="BE289"/>
  <c r="BE307"/>
  <c r="BE310"/>
  <c r="BE313"/>
  <c r="BE326"/>
  <c r="BE328"/>
  <c r="BE329"/>
  <c r="BE332"/>
  <c i="3" r="J89"/>
  <c r="E114"/>
  <c r="BE136"/>
  <c r="BE171"/>
  <c r="BE200"/>
  <c r="BE226"/>
  <c r="BE252"/>
  <c r="BE255"/>
  <c r="BE256"/>
  <c r="BE275"/>
  <c r="BK268"/>
  <c r="J268"/>
  <c r="J102"/>
  <c i="4" r="E85"/>
  <c r="F92"/>
  <c r="BE120"/>
  <c r="BE125"/>
  <c r="BE126"/>
  <c r="BE133"/>
  <c r="BE134"/>
  <c r="BE142"/>
  <c r="BE143"/>
  <c i="2" r="J89"/>
  <c r="BE181"/>
  <c r="BE210"/>
  <c r="BE222"/>
  <c r="BE227"/>
  <c r="BE234"/>
  <c r="BE241"/>
  <c r="BE262"/>
  <c r="BE282"/>
  <c r="BE302"/>
  <c r="BE314"/>
  <c r="BE335"/>
  <c r="BK265"/>
  <c r="J265"/>
  <c r="J100"/>
  <c i="3" r="F121"/>
  <c r="BE133"/>
  <c r="BE141"/>
  <c r="BE161"/>
  <c r="BE165"/>
  <c r="BE180"/>
  <c r="BE186"/>
  <c r="BE206"/>
  <c r="BE218"/>
  <c r="BE220"/>
  <c r="BE230"/>
  <c r="BE249"/>
  <c r="BE262"/>
  <c r="BE265"/>
  <c r="BE269"/>
  <c r="BE276"/>
  <c i="4" r="J89"/>
  <c r="BE119"/>
  <c r="BE121"/>
  <c r="BE132"/>
  <c r="BE138"/>
  <c i="2" r="F92"/>
  <c r="BE130"/>
  <c r="BE136"/>
  <c r="BE139"/>
  <c r="BE148"/>
  <c r="BE185"/>
  <c r="BE213"/>
  <c r="BE219"/>
  <c r="BE247"/>
  <c r="BE255"/>
  <c r="BE266"/>
  <c r="BE271"/>
  <c r="BE325"/>
  <c i="3" r="BE127"/>
  <c r="BE144"/>
  <c r="BE153"/>
  <c r="BE157"/>
  <c r="BE194"/>
  <c r="BE199"/>
  <c r="BE205"/>
  <c r="BE214"/>
  <c r="BE219"/>
  <c r="BE236"/>
  <c r="BE242"/>
  <c r="BE243"/>
  <c r="BE272"/>
  <c i="4" r="BE129"/>
  <c r="BE137"/>
  <c r="BE144"/>
  <c i="2" r="J34"/>
  <c i="1" r="AW95"/>
  <c i="4" r="F34"/>
  <c i="1" r="BA97"/>
  <c i="3" r="F35"/>
  <c i="1" r="BB96"/>
  <c i="2" r="F36"/>
  <c i="1" r="BC95"/>
  <c i="2" r="F37"/>
  <c i="1" r="BD95"/>
  <c i="3" r="F34"/>
  <c i="1" r="BA96"/>
  <c i="4" r="F35"/>
  <c i="1" r="BB97"/>
  <c i="2" r="F34"/>
  <c i="1" r="BA95"/>
  <c i="3" r="F37"/>
  <c i="1" r="BD96"/>
  <c i="4" r="F36"/>
  <c i="1" r="BC97"/>
  <c i="4" r="F37"/>
  <c i="1" r="BD97"/>
  <c i="3" r="J34"/>
  <c i="1" r="AW96"/>
  <c i="2" r="F35"/>
  <c i="1" r="BB95"/>
  <c i="3" r="F36"/>
  <c i="1" r="BC96"/>
  <c i="4" r="J34"/>
  <c i="1" r="AW97"/>
  <c i="2" l="1" r="T269"/>
  <c r="T128"/>
  <c r="T127"/>
  <c i="3" r="R125"/>
  <c r="R124"/>
  <c r="BK125"/>
  <c r="J125"/>
  <c r="J97"/>
  <c i="2" r="R269"/>
  <c r="R128"/>
  <c r="R127"/>
  <c i="3" r="P125"/>
  <c r="P124"/>
  <c i="1" r="AU96"/>
  <c i="3" r="T125"/>
  <c r="T124"/>
  <c i="2" r="BK128"/>
  <c r="J128"/>
  <c r="J97"/>
  <c r="J270"/>
  <c r="J102"/>
  <c i="3" r="J271"/>
  <c r="J104"/>
  <c i="4" r="BK117"/>
  <c r="J117"/>
  <c i="3" r="J126"/>
  <c r="J98"/>
  <c i="4" r="J30"/>
  <c i="1" r="AG97"/>
  <c r="BC94"/>
  <c r="AY94"/>
  <c r="BD94"/>
  <c r="W33"/>
  <c i="2" r="J33"/>
  <c i="1" r="AV95"/>
  <c r="AT95"/>
  <c r="AU94"/>
  <c i="2" r="F33"/>
  <c i="1" r="AZ95"/>
  <c r="BB94"/>
  <c r="W31"/>
  <c i="4" r="F33"/>
  <c i="1" r="AZ97"/>
  <c i="3" r="J33"/>
  <c i="1" r="AV96"/>
  <c r="AT96"/>
  <c r="BA94"/>
  <c r="W30"/>
  <c i="3" r="F33"/>
  <c i="1" r="AZ96"/>
  <c i="4" r="J33"/>
  <c i="1" r="AV97"/>
  <c r="AT97"/>
  <c i="4" l="1" r="J39"/>
  <c i="2" r="BK127"/>
  <c r="J127"/>
  <c r="J96"/>
  <c i="4" r="J96"/>
  <c i="3" r="BK124"/>
  <c r="J124"/>
  <c r="J96"/>
  <c i="1" r="AN97"/>
  <c r="AZ94"/>
  <c r="W29"/>
  <c r="W32"/>
  <c r="AW94"/>
  <c r="AK30"/>
  <c r="AX94"/>
  <c i="2" l="1" r="J30"/>
  <c i="1" r="AG95"/>
  <c r="AN95"/>
  <c i="3" r="J30"/>
  <c i="1" r="AG96"/>
  <c r="AN96"/>
  <c r="AV94"/>
  <c r="AK29"/>
  <c i="2" l="1" r="J39"/>
  <c i="3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<sst xmlns="http://schemas.openxmlformats.org/spreadsheetml/2006/main">
  <si>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</si>
  <si>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</si>
  <si>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</si>
  <si>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</si>
  <si>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</si>
  <si>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{ee476f1a-bed9-479b-96f8-3c90ad735a94}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</si>
  <si>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</si>
  <si>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</si>
  <si>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</si>
  <si>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</si>
  <si>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</si>
  <si>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</si>
  <si>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</si>
  <si>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</si>
  <si>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TV19-040zmA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</si>
  <si>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</si>
  <si>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</si>
  <si>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PD Sportovní hřiště u kulaté báby</t>
  </si>
  <si>
    <t>KSO:</t>
  </si>
  <si>
    <t>823 33</t>
  </si>
  <si>
    <t>CC-CZ:</t>
  </si>
  <si>
    <t>zak.č.9248-25</t>
  </si>
  <si>
    <t>Místo:</t>
  </si>
  <si>
    <t>Ostrov</t>
  </si>
  <si>
    <t>Datum:</t>
  </si>
  <si>
    <t>10. 1. 2020</t>
  </si>
  <si>
    <t>Zadavatel:</t>
  </si>
  <si>
    <t>IČ:</t>
  </si>
  <si>
    <t>Město Ostrov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</si>
  <si>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</si>
  <si>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</si>
  <si>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</si>
  <si>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</si>
  <si>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</si>
  <si>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</si>
  <si>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</si>
  <si>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</si>
  <si>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</si>
  <si>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</si>
  <si>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</si>
  <si>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</si>
  <si>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</si>
  <si>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</si>
  <si>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</si>
  <si>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</si>
  <si>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</si>
  <si>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</si>
  <si>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</si>
  <si>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</si>
  <si>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</si>
  <si>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</si>
  <si>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</si>
  <si>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</si>
  <si>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</si>
  <si>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</si>
  <si>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</si>
  <si>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</si>
  <si>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</si>
  <si>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</si>
  <si>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</si>
  <si>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</si>
  <si>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</si>
  <si>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</si>
  <si>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</si>
  <si>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</si>
  <si>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</si>
  <si>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</si>
  <si>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</si>
  <si>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</si>
  <si>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</si>
  <si>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</si>
  <si>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</si>
  <si>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</si>
  <si>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</si>
  <si>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</si>
  <si>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</si>
  <si>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</si>
  <si>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</si>
  <si>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</si>
  <si>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</si>
  <si>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</si>
  <si>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</si>
  <si>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</si>
  <si>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</si>
  <si>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</si>
  <si>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Dopravní část</t>
  </si>
  <si>
    <t>STA</t>
  </si>
  <si>
    <t>1</t>
  </si>
  <si>
    <t>{0657a910-12d9-45fb-95dd-5baaccc62898}</t>
  </si>
  <si>
    <t>2</t>
  </si>
  <si>
    <t>B</t>
  </si>
  <si>
    <t>Oplocení</t>
  </si>
  <si>
    <t>{96608410-4557-4b10-8be0-b3da998a6ebb}</t>
  </si>
  <si>
    <t>C</t>
  </si>
  <si>
    <t>VRN</t>
  </si>
  <si>
    <t>{fbe4719f-aba1-4046-998e-568f3ee41256}</t>
  </si>
  <si>
    <t>KRYCÍ LIST SOUPISU PRACÍ</t>
  </si>
  <si>
    <t>Objekt:</t>
  </si>
  <si>
    <t>A - Dopravní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</si>
  <si>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</si>
  <si>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</si>
  <si>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</si>
  <si>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</si>
  <si>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</si>
  <si>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</si>
  <si>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</si>
  <si>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</si>
  <si>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</si>
  <si>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</si>
  <si>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  5.01 - Konstrukce hřiště</t>
  </si>
  <si>
    <t xml:space="preserve">      5.02 - Sanace pláně</t>
  </si>
  <si>
    <t xml:space="preserve">      5.03 - Konstrukce plochy z betonové dlažby</t>
  </si>
  <si>
    <t xml:space="preserve">    8 - Trubní vedení</t>
  </si>
  <si>
    <t xml:space="preserve">    9 - Ostatní konstrukce a práce, bourání</t>
  </si>
  <si>
    <t xml:space="preserve">VYB - Vybavení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</si>
  <si>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</si>
  <si>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</si>
  <si>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</si>
  <si>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</si>
  <si>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</si>
  <si>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</si>
  <si>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</si>
  <si>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</si>
  <si>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</si>
  <si>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</si>
  <si>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</si>
  <si>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</si>
  <si>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</si>
  <si>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</si>
  <si>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</si>
  <si>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</si>
  <si>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</si>
  <si>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</si>
  <si>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122202202</t>
  </si>
  <si>
    <t>Odkopávky a prokopávky nezapažené pro silnice objemu do 1000 m3 v hornině tř. 3</t>
  </si>
  <si>
    <t>m3</t>
  </si>
  <si>
    <t>CS ÚRS 2019 02</t>
  </si>
  <si>
    <t>4</t>
  </si>
  <si>
    <t>1111253449</t>
  </si>
  <si>
    <t>VV</t>
  </si>
  <si>
    <t>výměra dle specifikace v TZ</t>
  </si>
  <si>
    <t>290,0</t>
  </si>
  <si>
    <t>pro sanaci</t>
  </si>
  <si>
    <t>1008,0*0,15+0,8</t>
  </si>
  <si>
    <t>Součet</t>
  </si>
  <si>
    <t>122202209</t>
  </si>
  <si>
    <t>Příplatek k odkopávkám a prokopávkám pro silnice v hornině tř. 3 za lepivost</t>
  </si>
  <si>
    <t>1907244937</t>
  </si>
  <si>
    <t>lepivost 70%</t>
  </si>
  <si>
    <t>290,0*0,7</t>
  </si>
  <si>
    <t>3</t>
  </si>
  <si>
    <t>132201101</t>
  </si>
  <si>
    <t>Hloubení rýh š do 600 mm v hornině tř. 3 objemu do 100 m3</t>
  </si>
  <si>
    <t>-1875407464</t>
  </si>
  <si>
    <t>pro drenážní vsakovací pera 300/300 mm</t>
  </si>
  <si>
    <t>0,3*0,3*96,0</t>
  </si>
  <si>
    <t>pro podélná drenážní vsakovací pera 500/500 mm</t>
  </si>
  <si>
    <t>0,5*0,5*82,0</t>
  </si>
  <si>
    <t>základové pasy pro fotbalové branky - 4 ks</t>
  </si>
  <si>
    <t>0,5*0,75*1,0*4</t>
  </si>
  <si>
    <t>0,36</t>
  </si>
  <si>
    <t>132201109</t>
  </si>
  <si>
    <t>Příplatek za lepivost k hloubení rýh š do 600 mm v hornině tř. 3</t>
  </si>
  <si>
    <t>1282273436</t>
  </si>
  <si>
    <t>lepivost 70% - pol.132201101</t>
  </si>
  <si>
    <t>31,0*0,7</t>
  </si>
  <si>
    <t>5</t>
  </si>
  <si>
    <t>133201101</t>
  </si>
  <si>
    <t>Hloubení šachet v hornině tř. 3 objemu do 100 m3</t>
  </si>
  <si>
    <t>195925780</t>
  </si>
  <si>
    <t>pro patky pro osazení volejbalových zemních pouzder - 2 ks</t>
  </si>
  <si>
    <t>0,8*0,8*0,8*2</t>
  </si>
  <si>
    <t>pro základ pro basketb.koš - 4 ks</t>
  </si>
  <si>
    <t>1,0*1,0*1,0*4</t>
  </si>
  <si>
    <t>0,976</t>
  </si>
  <si>
    <t>6</t>
  </si>
  <si>
    <t>133201109</t>
  </si>
  <si>
    <t>Příplatek za lepivost u hloubení šachet v hornině tř. 3</t>
  </si>
  <si>
    <t>160664209</t>
  </si>
  <si>
    <t>6,0*0,7</t>
  </si>
  <si>
    <t>7</t>
  </si>
  <si>
    <t>132201201</t>
  </si>
  <si>
    <t>Hloubení rýh š do 2000 mm v hornině tř. 3 objemu do 100 m3</t>
  </si>
  <si>
    <t>390312590</t>
  </si>
  <si>
    <t xml:space="preserve">odvodnění vpustí </t>
  </si>
  <si>
    <t>1,1*1,5*11,0+0,85</t>
  </si>
  <si>
    <t>8</t>
  </si>
  <si>
    <t>132201209</t>
  </si>
  <si>
    <t>Příplatek za lepivost k hloubení rýh š do 2000 mm v hornině tř. 3</t>
  </si>
  <si>
    <t>-990269116</t>
  </si>
  <si>
    <t>19,0*0,7</t>
  </si>
  <si>
    <t>9</t>
  </si>
  <si>
    <t>174101101</t>
  </si>
  <si>
    <t>Zásyp jam, šachet rýh nebo kolem objektů sypaninou se zhutněním</t>
  </si>
  <si>
    <t>961624281</t>
  </si>
  <si>
    <t>přípojky odvodnění</t>
  </si>
  <si>
    <t>výkop - pol.132201201</t>
  </si>
  <si>
    <t>19,0</t>
  </si>
  <si>
    <t>méně lože - pol.451573111</t>
  </si>
  <si>
    <t>-1,7</t>
  </si>
  <si>
    <t>méně obsyp pískem</t>
  </si>
  <si>
    <t>pol.175151101</t>
  </si>
  <si>
    <t>-5,0</t>
  </si>
  <si>
    <t>10</t>
  </si>
  <si>
    <t>175151101</t>
  </si>
  <si>
    <t>Obsypání potrubí strojně sypaninou bez prohození, uloženou do 3 m</t>
  </si>
  <si>
    <t>-1663540324</t>
  </si>
  <si>
    <t>obsyp pískem</t>
  </si>
  <si>
    <t>přípojky odvodnění DN 150 mm</t>
  </si>
  <si>
    <t>1,0*(0,15+0,3)*11,0+0,05</t>
  </si>
  <si>
    <t>11</t>
  </si>
  <si>
    <t>M</t>
  </si>
  <si>
    <t>58331351</t>
  </si>
  <si>
    <t>kamenivo těžené drobné frakce 0/4</t>
  </si>
  <si>
    <t>t</t>
  </si>
  <si>
    <t>128</t>
  </si>
  <si>
    <t>1178497335</t>
  </si>
  <si>
    <t>hutnění 10%, ztratné 1%</t>
  </si>
  <si>
    <t>dodávka, doprava k pol.175151101</t>
  </si>
  <si>
    <t>5,0*1,8*1,11+0,01</t>
  </si>
  <si>
    <t>12</t>
  </si>
  <si>
    <t>162201102</t>
  </si>
  <si>
    <t>Vodorovné přemístění do 50 m výkopku/sypaniny z horniny tř. 1 až 4</t>
  </si>
  <si>
    <t>-2121832198</t>
  </si>
  <si>
    <t>pol.181301101</t>
  </si>
  <si>
    <t>210,0*0,1</t>
  </si>
  <si>
    <t>pol.121531111</t>
  </si>
  <si>
    <t>30,0</t>
  </si>
  <si>
    <t>pol.564851111</t>
  </si>
  <si>
    <t>1008,0*0,15</t>
  </si>
  <si>
    <t>pol.564841111+564952111</t>
  </si>
  <si>
    <t>1008,0*0,12+1008,0*0,15</t>
  </si>
  <si>
    <t>0,64</t>
  </si>
  <si>
    <t>13</t>
  </si>
  <si>
    <t>162701105</t>
  </si>
  <si>
    <t>Vodorovné přemístění do 10000 m výkopku/sypaniny z horniny tř. 1 až 4</t>
  </si>
  <si>
    <t>447991256</t>
  </si>
  <si>
    <t>přebytečná zemina</t>
  </si>
  <si>
    <t>pol.122202202</t>
  </si>
  <si>
    <t>442,0</t>
  </si>
  <si>
    <t>pol.132201101+133201101</t>
  </si>
  <si>
    <t>31,0+6,0</t>
  </si>
  <si>
    <t>pol.132201201</t>
  </si>
  <si>
    <t>méně zásyp - pol.174101101</t>
  </si>
  <si>
    <t>-12,3</t>
  </si>
  <si>
    <t>14</t>
  </si>
  <si>
    <t>162701109</t>
  </si>
  <si>
    <t>Příplatek k vodorovnému přemístění výkopku/sypaniny z horniny tř. 1 až 4 ZKD 1000 m přes 10000 m</t>
  </si>
  <si>
    <t>1763143231</t>
  </si>
  <si>
    <t>odvoz na skládku určenou investorem - celková vzdálenost 12 km</t>
  </si>
  <si>
    <t>485,7*(12-10)</t>
  </si>
  <si>
    <t>171201201</t>
  </si>
  <si>
    <t>Uložení sypaniny na skládky</t>
  </si>
  <si>
    <t>108827190</t>
  </si>
  <si>
    <t>pol.162701105</t>
  </si>
  <si>
    <t>485,7</t>
  </si>
  <si>
    <t>16</t>
  </si>
  <si>
    <t>17120121R</t>
  </si>
  <si>
    <t>Poplatek za uložení stavebního odpadu - zeminy a kameniva na skládce</t>
  </si>
  <si>
    <t>-904472788</t>
  </si>
  <si>
    <t>485,7*1,5</t>
  </si>
  <si>
    <t>17</t>
  </si>
  <si>
    <t>181301101</t>
  </si>
  <si>
    <t>Rozprostření ornice tl vrstvy do 100 mm pl do 500 m2 v rovině nebo ve svahu do 1:5</t>
  </si>
  <si>
    <t>m2</t>
  </si>
  <si>
    <t>1504764862</t>
  </si>
  <si>
    <t>plochy svahů - zatravní se</t>
  </si>
  <si>
    <t>210,0</t>
  </si>
  <si>
    <t>18</t>
  </si>
  <si>
    <t>10364101</t>
  </si>
  <si>
    <t xml:space="preserve">zemina pro terénní úpravy -  ornice</t>
  </si>
  <si>
    <t>-725932963</t>
  </si>
  <si>
    <t>dodávka, doprava k pol.182301101</t>
  </si>
  <si>
    <t>210,0*0,1*1,5</t>
  </si>
  <si>
    <t>19</t>
  </si>
  <si>
    <t>181411131</t>
  </si>
  <si>
    <t>Založení parkového trávníku výsevem plochy do 1000 m2 v rovině a ve svahu do 1:5</t>
  </si>
  <si>
    <t>-1294579965</t>
  </si>
  <si>
    <t>20</t>
  </si>
  <si>
    <t>00572470</t>
  </si>
  <si>
    <t>osivo směs travní univerzál</t>
  </si>
  <si>
    <t>kg</t>
  </si>
  <si>
    <t>1787844602</t>
  </si>
  <si>
    <t>ztratné 3%</t>
  </si>
  <si>
    <t>množství dle ceníkové přílohy</t>
  </si>
  <si>
    <t>210,0*0,03*1,03+0,511</t>
  </si>
  <si>
    <t>185804312</t>
  </si>
  <si>
    <t>Zalití rostlin vodou plocha přes 20 m2</t>
  </si>
  <si>
    <t>-2079854012</t>
  </si>
  <si>
    <t>trávník - pol.181411131</t>
  </si>
  <si>
    <t>210,0*10*0,001</t>
  </si>
  <si>
    <t>22</t>
  </si>
  <si>
    <t>185851121</t>
  </si>
  <si>
    <t>Dovoz vody pro zálivku rostlin za vzdálenost do 1000 m</t>
  </si>
  <si>
    <t>2019395324</t>
  </si>
  <si>
    <t>23</t>
  </si>
  <si>
    <t>181951101</t>
  </si>
  <si>
    <t>Úprava pláně v hornině tř. 1 až 4 bez zhutnění</t>
  </si>
  <si>
    <t>-1040179983</t>
  </si>
  <si>
    <t>zatravňované plochy</t>
  </si>
  <si>
    <t>24</t>
  </si>
  <si>
    <t>181951102</t>
  </si>
  <si>
    <t>Úprava pláně v hornině tř. 1 až 4 se zhutněním</t>
  </si>
  <si>
    <t>-1963913440</t>
  </si>
  <si>
    <t>plocha hřiště</t>
  </si>
  <si>
    <t>1008,0</t>
  </si>
  <si>
    <t>betonová dlažba</t>
  </si>
  <si>
    <t>105,0</t>
  </si>
  <si>
    <t>Zakládání</t>
  </si>
  <si>
    <t>25</t>
  </si>
  <si>
    <t>211531111</t>
  </si>
  <si>
    <t>Výplň odvodňovacích žeber nebo trativodů kamenivem hrubým drceným frakce 16 až 63 mm</t>
  </si>
  <si>
    <t>-334564121</t>
  </si>
  <si>
    <t>drény budou vyplněny štěrkem frakce 32/63 mm</t>
  </si>
  <si>
    <t>0,86</t>
  </si>
  <si>
    <t>26</t>
  </si>
  <si>
    <t>274313711</t>
  </si>
  <si>
    <t>Základové pásy z betonu tř. C 20/25</t>
  </si>
  <si>
    <t>1572941886</t>
  </si>
  <si>
    <t>betonáž do výkopu +5%</t>
  </si>
  <si>
    <t>0,5*0,75*1,0*4*1,05</t>
  </si>
  <si>
    <t>základ pro basketb.koš - 4 ks</t>
  </si>
  <si>
    <t>1,0*1,0*1,0*4*1,05</t>
  </si>
  <si>
    <t>0,225</t>
  </si>
  <si>
    <t>27</t>
  </si>
  <si>
    <t>275313711</t>
  </si>
  <si>
    <t>Základové patky z betonu tř. C 20/25</t>
  </si>
  <si>
    <t>-982860545</t>
  </si>
  <si>
    <t>patky pro osazení volejbalových zemních pouzder</t>
  </si>
  <si>
    <t>0,8*0,8*0,8*2*1,05</t>
  </si>
  <si>
    <t>28</t>
  </si>
  <si>
    <t>275353131</t>
  </si>
  <si>
    <t>Bednění kotevních otvorů v základových patkách průřezu do 0,10 m2 do hl 1,0 m</t>
  </si>
  <si>
    <t>kus</t>
  </si>
  <si>
    <t>-1126987742</t>
  </si>
  <si>
    <t>pro základové patky pro volejb.pouzdra</t>
  </si>
  <si>
    <t>29</t>
  </si>
  <si>
    <t>278311051</t>
  </si>
  <si>
    <t>Zálivka kotevních otvorů z betonu se zvýšenými nároky na prostředí tř. C 25/30 objemu do 0,02 m3</t>
  </si>
  <si>
    <t>-1261041572</t>
  </si>
  <si>
    <t>volejb.pouzdra v kotevním otvoru</t>
  </si>
  <si>
    <t>0,02*2</t>
  </si>
  <si>
    <t>Vodorovné konstrukce</t>
  </si>
  <si>
    <t>30</t>
  </si>
  <si>
    <t>451573111</t>
  </si>
  <si>
    <t>Lože pod potrubí otevřený výkop ze štěrkopísku</t>
  </si>
  <si>
    <t>-259687489</t>
  </si>
  <si>
    <t>potrubí DN 150 - odvodnění UV</t>
  </si>
  <si>
    <t>0,15*1,0*11,0+0,05</t>
  </si>
  <si>
    <t>Komunikace pozemní</t>
  </si>
  <si>
    <t>5.01</t>
  </si>
  <si>
    <t>Konstrukce hřiště</t>
  </si>
  <si>
    <t>31</t>
  </si>
  <si>
    <t>579291111</t>
  </si>
  <si>
    <t>Lajnování venkovního litého pryžového povrchu elastickým lakem v různé barevnosti</t>
  </si>
  <si>
    <t>m</t>
  </si>
  <si>
    <t>-1921914792</t>
  </si>
  <si>
    <t>dle TZ basketbal</t>
  </si>
  <si>
    <t>248,0</t>
  </si>
  <si>
    <t>florbal</t>
  </si>
  <si>
    <t>200,0</t>
  </si>
  <si>
    <t>kopaná</t>
  </si>
  <si>
    <t>136,0</t>
  </si>
  <si>
    <t>volejbal</t>
  </si>
  <si>
    <t>81,0</t>
  </si>
  <si>
    <t>32</t>
  </si>
  <si>
    <t>57922000R</t>
  </si>
  <si>
    <t>Umělý vodopropustný povrch pro sportovní povrchy, barva červěná - montáž, dodávka, doprava</t>
  </si>
  <si>
    <t>1231646581</t>
  </si>
  <si>
    <t>33</t>
  </si>
  <si>
    <t>576136121</t>
  </si>
  <si>
    <t xml:space="preserve">Asfaltový koberec drenážní  PA 8 tl 40 mm š přes 3 m </t>
  </si>
  <si>
    <t>1447441924</t>
  </si>
  <si>
    <t>34</t>
  </si>
  <si>
    <t>57614630R</t>
  </si>
  <si>
    <t xml:space="preserve">Asfaltový koberec drenážní  PA16  tl 50 mm š přes 3 m </t>
  </si>
  <si>
    <t>509224077</t>
  </si>
  <si>
    <t>35</t>
  </si>
  <si>
    <t>564952111</t>
  </si>
  <si>
    <t>Podklad z mechanicky zpevněného kameniva MZK tl 150 mm</t>
  </si>
  <si>
    <t>2133521748</t>
  </si>
  <si>
    <t>36</t>
  </si>
  <si>
    <t>564841111</t>
  </si>
  <si>
    <t>Podklad ze štěrkodrtě ŠD tl 120 mm</t>
  </si>
  <si>
    <t>838306542</t>
  </si>
  <si>
    <t>min. tl.100 mm, prům. tl. = 120 mm</t>
  </si>
  <si>
    <t>5.02</t>
  </si>
  <si>
    <t>Sanace pláně</t>
  </si>
  <si>
    <t>37</t>
  </si>
  <si>
    <t>564851111</t>
  </si>
  <si>
    <t>Podklad ze štěrkodrtě ŠD tl 150 mm</t>
  </si>
  <si>
    <t>-44196808</t>
  </si>
  <si>
    <t xml:space="preserve">dle specifikace v TZ </t>
  </si>
  <si>
    <t>Poznámka :</t>
  </si>
  <si>
    <t>Budou provedena kontrolní měření a sanace se provede pouze v místech, kde to</t>
  </si>
  <si>
    <t xml:space="preserve">bude nutné. Pokud tato sanace nebude dostatečná, bude dodatečně upřesněna </t>
  </si>
  <si>
    <t>dle naměřených hodnot deformace a zkoušek ..in situ".</t>
  </si>
  <si>
    <t>Fakturování sanace bude podle skutečně provedených prací.</t>
  </si>
  <si>
    <t>5.03</t>
  </si>
  <si>
    <t>Konstrukce plochy z betonové dlažby</t>
  </si>
  <si>
    <t>38</t>
  </si>
  <si>
    <t>596811122</t>
  </si>
  <si>
    <t>Kladení betonové dlažby komunikací pro pěší do lože z kameniva vel do 0,09 m2 plochy do 300 m2</t>
  </si>
  <si>
    <t>-426863865</t>
  </si>
  <si>
    <t>betonová dlažba okolo plochy hřiště</t>
  </si>
  <si>
    <t>dle specifikace prací v technické zprávě</t>
  </si>
  <si>
    <t>39</t>
  </si>
  <si>
    <t>59245018</t>
  </si>
  <si>
    <t>dlažba skladebná betonová tl.60mm přírodní</t>
  </si>
  <si>
    <t>-784686275</t>
  </si>
  <si>
    <t>dodávka, doprava k pol.596811122 , ztratné 2%</t>
  </si>
  <si>
    <t>105,0*1,02+0,9</t>
  </si>
  <si>
    <t>40</t>
  </si>
  <si>
    <t>564851111b</t>
  </si>
  <si>
    <t>Podklad ze štěrkodrtě ŠDb tl 150 mm</t>
  </si>
  <si>
    <t>444830175</t>
  </si>
  <si>
    <t>Trubní vedení</t>
  </si>
  <si>
    <t>41</t>
  </si>
  <si>
    <t>871324301</t>
  </si>
  <si>
    <t>Montáž kanalizačního potrubí z PE SDR17 otevřený výkop sklon do 20 % svařovaných na tupo D 160</t>
  </si>
  <si>
    <t>2081682845</t>
  </si>
  <si>
    <t>odvodnění do kanalizace - trubky DN 150 - dle TZ</t>
  </si>
  <si>
    <t>11,0</t>
  </si>
  <si>
    <t>42</t>
  </si>
  <si>
    <t>28613419</t>
  </si>
  <si>
    <t>potrubí kanalizační tlakové PE100 SDR 17 návin se signalizační vrstvou 160x9,5mm</t>
  </si>
  <si>
    <t>752140300</t>
  </si>
  <si>
    <t>dodávka, doprava k pol.871324301, ztratné 1,5%</t>
  </si>
  <si>
    <t>11,0*1,015+0,335</t>
  </si>
  <si>
    <t>43</t>
  </si>
  <si>
    <t>87000100R</t>
  </si>
  <si>
    <t>Příplatek na tvarovky plastového potrubí a pomocné naspecifikované práce (napojování do stávající kanalizace. provádění otvorvorů, vysazování odboček apod.)</t>
  </si>
  <si>
    <t>-1990704858</t>
  </si>
  <si>
    <t>44</t>
  </si>
  <si>
    <t>892312121</t>
  </si>
  <si>
    <t>Tlaková zkouška vzduchem potrubí DN 150 těsnícím vakem ucpávkovým</t>
  </si>
  <si>
    <t>úsek</t>
  </si>
  <si>
    <t>488313685</t>
  </si>
  <si>
    <t>Ostatní konstrukce a práce, bourání</t>
  </si>
  <si>
    <t>45</t>
  </si>
  <si>
    <t>916232112</t>
  </si>
  <si>
    <t>Obruba ploch pro tělovýchovu z obrubníků do betonového lože výšky 20 mm</t>
  </si>
  <si>
    <t>-752157861</t>
  </si>
  <si>
    <t>použit obrubník betonový zahradní 500x50x200mm</t>
  </si>
  <si>
    <t>dle TZ - obrubník zapuštěn na celou výšku</t>
  </si>
  <si>
    <t>132,0</t>
  </si>
  <si>
    <t>46</t>
  </si>
  <si>
    <t>935113111</t>
  </si>
  <si>
    <t>Osazení odvodňovacího polymerbetonového žlabu s krycím roštem šířky do 200 mm</t>
  </si>
  <si>
    <t>534639030</t>
  </si>
  <si>
    <t>V cenách jsou započteny i náklady na předepsané obetonování a lože z betonu.</t>
  </si>
  <si>
    <t>80,0</t>
  </si>
  <si>
    <t>47</t>
  </si>
  <si>
    <t>6660010R</t>
  </si>
  <si>
    <t>polymerbetonový monolitický odvodňovací žlábek vč.vtokových otvorů (bez kovových mřížek nebo roštu) - dodávka, doprava včetně doplňků (čela..)</t>
  </si>
  <si>
    <t>-193172979</t>
  </si>
  <si>
    <t>48</t>
  </si>
  <si>
    <t>6660020R</t>
  </si>
  <si>
    <t>polymerbetonový monolitický odvodňovací žlábek - vpusť odvodňovacího žlábku - dodávka, doprava</t>
  </si>
  <si>
    <t>-387478076</t>
  </si>
  <si>
    <t>49</t>
  </si>
  <si>
    <t>6660030R</t>
  </si>
  <si>
    <t>polymerbetonový monolitický odvodňovací žlábek - čistící díl odvodňovacího žlábku - dodávka, doprava</t>
  </si>
  <si>
    <t>90709657</t>
  </si>
  <si>
    <t>50</t>
  </si>
  <si>
    <t>998222012</t>
  </si>
  <si>
    <t>Přesun hmot pro tělovýchovné plochy</t>
  </si>
  <si>
    <t>2059141813</t>
  </si>
  <si>
    <t>VYB</t>
  </si>
  <si>
    <t xml:space="preserve">Vybavení </t>
  </si>
  <si>
    <t>51</t>
  </si>
  <si>
    <t>10010R</t>
  </si>
  <si>
    <t>Volejbal - volejbalové sloupky 80x80 Alu vč. navíjecích mechanizmů (2ks)</t>
  </si>
  <si>
    <t>pár</t>
  </si>
  <si>
    <t>512</t>
  </si>
  <si>
    <t>-1430484029</t>
  </si>
  <si>
    <t>52</t>
  </si>
  <si>
    <t>10020R</t>
  </si>
  <si>
    <t>Volejbal - zemní pouzdra pro volebalové sloupky s víčky (záslepky)</t>
  </si>
  <si>
    <t>-915465825</t>
  </si>
  <si>
    <t>položka zahrnuje : dodávka, dopravu montáž a kotvení do bet.základu</t>
  </si>
  <si>
    <t>53</t>
  </si>
  <si>
    <t>10030R</t>
  </si>
  <si>
    <t xml:space="preserve">Volejbal -  volejbalové anténky</t>
  </si>
  <si>
    <t>1885282484</t>
  </si>
  <si>
    <t>54</t>
  </si>
  <si>
    <t>10040R</t>
  </si>
  <si>
    <t>Volejbal - volejbalová síť PE</t>
  </si>
  <si>
    <t>1797319394</t>
  </si>
  <si>
    <t>55</t>
  </si>
  <si>
    <t>10050R</t>
  </si>
  <si>
    <t xml:space="preserve">Nohejbal - nohejbalová (tenisová) síť </t>
  </si>
  <si>
    <t>-1143794364</t>
  </si>
  <si>
    <t>56</t>
  </si>
  <si>
    <t>10060R</t>
  </si>
  <si>
    <t>Basketbal - baskebalový koš ve venkovním provedení ,,antivandal" napevno kotvený do betonového základu - s kov.sloupkem desky 150/150/4 mm,s vyložením 165 cm. kov.deskou180/105 cm,s řetízky namísto síťky - 4 kusy</t>
  </si>
  <si>
    <t>1705990106</t>
  </si>
  <si>
    <t>položka zahrnuje : dodávka, dopravu montáž a kotvení do bet.základu 4ks=2páry</t>
  </si>
  <si>
    <t>57</t>
  </si>
  <si>
    <t>10070R</t>
  </si>
  <si>
    <t xml:space="preserve">Florbal - florbalová branka přenosná </t>
  </si>
  <si>
    <t>118421063</t>
  </si>
  <si>
    <t>58</t>
  </si>
  <si>
    <t>10080R</t>
  </si>
  <si>
    <t xml:space="preserve">Fotbal - fotbalová nranka 2 x 3 m včetně sítě napevno kotvená do betonových základů (vč.kotevní konstrukce) </t>
  </si>
  <si>
    <t>-922861269</t>
  </si>
  <si>
    <t>B - Oplocení</t>
  </si>
  <si>
    <t xml:space="preserve">    34 - Stěny a příčky</t>
  </si>
  <si>
    <t xml:space="preserve">    93 - Různé dokončovací konstrukce a práce inženýrských staveb</t>
  </si>
  <si>
    <t xml:space="preserve">    998 - Přesun hmot</t>
  </si>
  <si>
    <t>PSV - Práce a dodávky PSV</t>
  </si>
  <si>
    <t xml:space="preserve">    767 - Konstrukce zámečnické</t>
  </si>
  <si>
    <t>132212201</t>
  </si>
  <si>
    <t>Hloubení rýh š přes 600 do 2000 mm ručním nebo pneum nářadím v soudržných horninách tř. 3</t>
  </si>
  <si>
    <t>696927447</t>
  </si>
  <si>
    <t>rýhy pro ŽB základový pas nad kolektorem</t>
  </si>
  <si>
    <t>0,7*1,2*6,2+1,2*0,4*0,5*(6,2+1,2)*2</t>
  </si>
  <si>
    <t>0,7*1,2*5,7+1,2*0,4*0,5*(5,7+1,2)*2</t>
  </si>
  <si>
    <t>16,8*0,05+0,3</t>
  </si>
  <si>
    <t>132212209</t>
  </si>
  <si>
    <t>Příplatek za lepivost u hloubení rýh š do 2000 mm ručním nebo pneum nářadím v hornině tř. 3</t>
  </si>
  <si>
    <t>-2125938424</t>
  </si>
  <si>
    <t>18,0*0,7</t>
  </si>
  <si>
    <t>-2950395</t>
  </si>
  <si>
    <t>pro základové patky sloupků</t>
  </si>
  <si>
    <t>0,4*0,4*0,9*56,0</t>
  </si>
  <si>
    <t>8,1*0,05+0,531</t>
  </si>
  <si>
    <t>-1541755028</t>
  </si>
  <si>
    <t>9,0*0,7</t>
  </si>
  <si>
    <t>1842874827</t>
  </si>
  <si>
    <t>ŽB základový pas</t>
  </si>
  <si>
    <t>výkop - pol.132212201</t>
  </si>
  <si>
    <t>18,0</t>
  </si>
  <si>
    <t>méně pol.274321611mezisoučet A</t>
  </si>
  <si>
    <t>-4,0</t>
  </si>
  <si>
    <t>méně pol.274313711</t>
  </si>
  <si>
    <t>-2,1</t>
  </si>
  <si>
    <t>58337344</t>
  </si>
  <si>
    <t>štěrkopísek frakce 0/32</t>
  </si>
  <si>
    <t>-861036169</t>
  </si>
  <si>
    <t>dodávka, doprava k pol.174101101</t>
  </si>
  <si>
    <t>11,9*1,8*1,11+0,224</t>
  </si>
  <si>
    <t>-684802509</t>
  </si>
  <si>
    <t>staveništní přesun sypkých hmot</t>
  </si>
  <si>
    <t>pol.174101101</t>
  </si>
  <si>
    <t>11,9</t>
  </si>
  <si>
    <t>-1294782140</t>
  </si>
  <si>
    <t>pol.132212101+133201101</t>
  </si>
  <si>
    <t>18,0+9,0</t>
  </si>
  <si>
    <t>-2096511961</t>
  </si>
  <si>
    <t>27,0*(12-10)</t>
  </si>
  <si>
    <t>1668227465</t>
  </si>
  <si>
    <t>27,0</t>
  </si>
  <si>
    <t>355721951</t>
  </si>
  <si>
    <t>27,0*1,5</t>
  </si>
  <si>
    <t>1777701412</t>
  </si>
  <si>
    <t>patky sloupků - betonáž do výkopu</t>
  </si>
  <si>
    <t>0,4*0,4*0,85*56*1,1</t>
  </si>
  <si>
    <t>0,021</t>
  </si>
  <si>
    <t>-2048113034</t>
  </si>
  <si>
    <t>podbetonování ŽB základového pasu</t>
  </si>
  <si>
    <t>0,3*5,9*0,7*1,1</t>
  </si>
  <si>
    <t>0,3*5,4*0,4*1,1</t>
  </si>
  <si>
    <t>0,024</t>
  </si>
  <si>
    <t>274321611</t>
  </si>
  <si>
    <t>Základové pasy ze ŽB bez zvýšených nároků na prostředí tř. C 30/37</t>
  </si>
  <si>
    <t>-659848517</t>
  </si>
  <si>
    <t>ŽB pasy v místě horkovodu</t>
  </si>
  <si>
    <t>0,4*0,85*(5,9+5,4)</t>
  </si>
  <si>
    <t>0,158</t>
  </si>
  <si>
    <t>Mezisoučet A</t>
  </si>
  <si>
    <t>případné další nadbetonování rozvodů</t>
  </si>
  <si>
    <t>1,0</t>
  </si>
  <si>
    <t>274351121</t>
  </si>
  <si>
    <t>Zřízení bednění základových pasů rovného</t>
  </si>
  <si>
    <t>1073768416</t>
  </si>
  <si>
    <t>0,85*(5,9+0,4+5,4+0,4)*2</t>
  </si>
  <si>
    <t>0,43</t>
  </si>
  <si>
    <t>274351122</t>
  </si>
  <si>
    <t>Odstranění bednění základových pasů rovného</t>
  </si>
  <si>
    <t>-1609855001</t>
  </si>
  <si>
    <t>274353102</t>
  </si>
  <si>
    <t>Bednění kotevních otvorů v základových pásech průřezu do 0,01 m2 hl 0,5 m</t>
  </si>
  <si>
    <t>346570078</t>
  </si>
  <si>
    <t>kotevní kalichy pro kotvení sloupků v ŽB pasech</t>
  </si>
  <si>
    <t>4+3</t>
  </si>
  <si>
    <t>Včetně polohového zajištění a odbednění, popř. ztraceného bednění z pletiva apod.</t>
  </si>
  <si>
    <t>274353109</t>
  </si>
  <si>
    <t>Příplatek ZKD 0,5 m hl u bednění kotevních otvorů v základových pásech průřezu do 0,01 m2</t>
  </si>
  <si>
    <t>956068009</t>
  </si>
  <si>
    <t>27435315R</t>
  </si>
  <si>
    <t>Bednění kotevních otvorů v základových pásech průřezu do 0,5 m2 hl do1 m</t>
  </si>
  <si>
    <t>927775636</t>
  </si>
  <si>
    <t>prostup horkovodu 1000/500 mm základovým pasem a podbetonováním</t>
  </si>
  <si>
    <t>případné další nutné prostupy</t>
  </si>
  <si>
    <t>274361821</t>
  </si>
  <si>
    <t>Výztuž základových pásů betonářskou ocelí 10 505 (R)</t>
  </si>
  <si>
    <t>-1620164773</t>
  </si>
  <si>
    <t>dle výkresu č.7 - Oplocení</t>
  </si>
  <si>
    <t>0,238</t>
  </si>
  <si>
    <t>Stěny a příčky</t>
  </si>
  <si>
    <t>348101210</t>
  </si>
  <si>
    <t>Osazení vrat a vrátek k oplocení na ocelové sloupky do 2 m2</t>
  </si>
  <si>
    <t>1265763921</t>
  </si>
  <si>
    <t>348101230</t>
  </si>
  <si>
    <t>Osazení vrat a vrátek k oplocení na ocelové sloupky do 6 m2</t>
  </si>
  <si>
    <t>-542538520</t>
  </si>
  <si>
    <t>5534233R</t>
  </si>
  <si>
    <t>branka plotová jednokřídlá Pz 1000x2000mm výplň pletivo včetně doplňků (klika, kování, zámek..), povrch zárové zinkování, popř. barva zelená RAL 6005</t>
  </si>
  <si>
    <t>-1406066801</t>
  </si>
  <si>
    <t>dodávka, doprava k pol.348101210</t>
  </si>
  <si>
    <t>3,0</t>
  </si>
  <si>
    <t>34840060R</t>
  </si>
  <si>
    <t xml:space="preserve">ocelová vráta 3000/2000 mm  z ocelových profilů a pletiva, včetně doplňků a kování (klika, zámek, zarážka křídel...), povrch žárové zinkování,  popř. barva zelená RAL 6005</t>
  </si>
  <si>
    <t>-26499886</t>
  </si>
  <si>
    <t>¨dodávka, doprava k pol.348101230</t>
  </si>
  <si>
    <t>348121221</t>
  </si>
  <si>
    <t>Osazení podhrabových desek délky do 3 m na ocelové plotové sloupky</t>
  </si>
  <si>
    <t>707612475</t>
  </si>
  <si>
    <t xml:space="preserve">deska  dl.2,5 mm </t>
  </si>
  <si>
    <t>59</t>
  </si>
  <si>
    <t>Cena zahrnuje montáž a dodávka držáků podhrabových desek.</t>
  </si>
  <si>
    <t>34812100R</t>
  </si>
  <si>
    <t>Úprava rozměrů podhrabových desek případně dobetonávky</t>
  </si>
  <si>
    <t>-314357953</t>
  </si>
  <si>
    <t>předpoklad</t>
  </si>
  <si>
    <t>12,0</t>
  </si>
  <si>
    <t>5923250R</t>
  </si>
  <si>
    <t xml:space="preserve">betonová podhrabová deska 2510x200 mm </t>
  </si>
  <si>
    <t>-1039822445</t>
  </si>
  <si>
    <t>dodávka, doprava k pol.348121221</t>
  </si>
  <si>
    <t>59,0*1,03+0,23</t>
  </si>
  <si>
    <t>5923254R</t>
  </si>
  <si>
    <t xml:space="preserve">držák podhrabové desky průběžný pro sloupek D 60-80mm výšky 200mm,  povrchová úpraha žárový zinek popř. barva zelená RAL 6005</t>
  </si>
  <si>
    <t>1091331923</t>
  </si>
  <si>
    <t>průběžný rohový</t>
  </si>
  <si>
    <t>průběžný rovný</t>
  </si>
  <si>
    <t>5923255R</t>
  </si>
  <si>
    <t xml:space="preserve">držák podhrabové desky koncový pro sloupek D 60-80mm výšky 200mm,  povrchová úpraha žárový zinek popř. barva zelená RAL 6005</t>
  </si>
  <si>
    <t>2036719150</t>
  </si>
  <si>
    <t>33817100R</t>
  </si>
  <si>
    <t xml:space="preserve">Osazování sloupků  plotových ocelových v 3,0-5,0 m se zabetonováním</t>
  </si>
  <si>
    <t>-1284426634</t>
  </si>
  <si>
    <t>vratové sloupky v.cca 3 m</t>
  </si>
  <si>
    <t>plotové sloupky v.5 m</t>
  </si>
  <si>
    <t>5534218R</t>
  </si>
  <si>
    <t xml:space="preserve">plotový  sloupek D 76x3 mm dl 5,0 m včetně víčka,  povrchová úprava žárové zinkování,  popř. barva zelená RAL 6005</t>
  </si>
  <si>
    <t>1611669216</t>
  </si>
  <si>
    <t>dodávka, doprava k pol.33814100R</t>
  </si>
  <si>
    <t>5534219R</t>
  </si>
  <si>
    <t xml:space="preserve">plotový  sloupek vratový D 76x3 mm dl cca 3,0 m včetně víčka,  povrchová úprava žárové zinkování,  popř. barva zelená RAL 6005</t>
  </si>
  <si>
    <t>-671495599</t>
  </si>
  <si>
    <t>Úprava vratových sloupků pro montáž vrat</t>
  </si>
  <si>
    <t>-860272404</t>
  </si>
  <si>
    <t>34401000R</t>
  </si>
  <si>
    <t>Výplň oplocení z polypropylénové sítě kotvené na ocelové sloupky včetně napínacích lanek z nerez oceli pr.5 mm - montáž, dodávka, doprava</t>
  </si>
  <si>
    <t>957715763</t>
  </si>
  <si>
    <t>4,1*142,0-1,0*2,0*3-2,0*3,0+0,8</t>
  </si>
  <si>
    <t>Při provádění oplocení je nutno dodržovat technické podklady a detaily výrobce.</t>
  </si>
  <si>
    <t>Dodávka zahrnuje ochranou PP síť vč. kotevních prvků, doplňků a příslušenství.</t>
  </si>
  <si>
    <t>93</t>
  </si>
  <si>
    <t>Různé dokončovací konstrukce a práce inženýrských staveb</t>
  </si>
  <si>
    <t>936124112</t>
  </si>
  <si>
    <t>Montáž lavičky stabilní parkové se zabetonováním noh</t>
  </si>
  <si>
    <t>1248053400</t>
  </si>
  <si>
    <t>Položka zahrnuje též zemní práce a betonové patky.</t>
  </si>
  <si>
    <t>lavička bez opěradla cca2000x600x500 mm, ocelová konstrukce,sedák z plastových prken z recyklátu, typ ,,antivandal",kotvení do bet.patek, povrchová úprava žár.zinkování popř.barva zelená RAL 6005 (dle oplocení)</t>
  </si>
  <si>
    <t>-1259201336</t>
  </si>
  <si>
    <t>dodávka, doprava k pol.936124112</t>
  </si>
  <si>
    <t>998</t>
  </si>
  <si>
    <t>Přesun hmot</t>
  </si>
  <si>
    <t>998232111</t>
  </si>
  <si>
    <t xml:space="preserve">Přesun hmot pro oplocení zděné z cihel nebo tvárnic  popř. kovové nebo dřevěné v do 10 m</t>
  </si>
  <si>
    <t>-358594352</t>
  </si>
  <si>
    <t>PSV</t>
  </si>
  <si>
    <t>Práce a dodávky PSV</t>
  </si>
  <si>
    <t>767</t>
  </si>
  <si>
    <t>Konstrukce zámečnické</t>
  </si>
  <si>
    <t>767995111</t>
  </si>
  <si>
    <t>Montáž atypických zámečnických konstrukcí hmotnosti do 5 kg</t>
  </si>
  <si>
    <t>970366058</t>
  </si>
  <si>
    <t>montáž kovových šatních háčků přes objímky na oplocení - 10 ks</t>
  </si>
  <si>
    <t>10,0</t>
  </si>
  <si>
    <t>7679950R</t>
  </si>
  <si>
    <t>dodávka k pol.767995111 - kovové šatní háčky (10 ks) včetně kotevních objímek a doplňků</t>
  </si>
  <si>
    <t>1604865974</t>
  </si>
  <si>
    <t>767995112</t>
  </si>
  <si>
    <t>Montáž atypických zámečnických konstrukcí hmotnosti do 10 kg</t>
  </si>
  <si>
    <t>1693452706</t>
  </si>
  <si>
    <t>výztuhy oplocení z trubek pr.32 mm</t>
  </si>
  <si>
    <t>142,0*3*1,8*1,1+0,52</t>
  </si>
  <si>
    <t>1403100R</t>
  </si>
  <si>
    <t xml:space="preserve">trubka ocelová d 32 mm  povrchová úprava žárové zinkování popř. barva zelená RAL 6005</t>
  </si>
  <si>
    <t>1814568214</t>
  </si>
  <si>
    <t>dodávka, doprava k pol.767995112</t>
  </si>
  <si>
    <t>844,0*1,05+0,1</t>
  </si>
  <si>
    <t>998767101</t>
  </si>
  <si>
    <t>Přesun hmot tonážní pro zámečnické konstrukce v objektech v do 6 m</t>
  </si>
  <si>
    <t>20745811</t>
  </si>
  <si>
    <t>C - VRN</t>
  </si>
  <si>
    <t>VRN - Vedlejší rozpočtové náklady</t>
  </si>
  <si>
    <t>Vedlejší rozpočtové náklady</t>
  </si>
  <si>
    <t>012103000a</t>
  </si>
  <si>
    <t>Vytyčení základních směrových a výškových bodů stavby</t>
  </si>
  <si>
    <t>kpl</t>
  </si>
  <si>
    <t>1024</t>
  </si>
  <si>
    <t>-829015787</t>
  </si>
  <si>
    <t>012103000b</t>
  </si>
  <si>
    <t xml:space="preserve">Výškové a polohové vytýčení všech inženýrských sítí na staveništi a jejich ověření u správců </t>
  </si>
  <si>
    <t>228069462</t>
  </si>
  <si>
    <t>012303000</t>
  </si>
  <si>
    <t>Geodetické práce po výstavbě</t>
  </si>
  <si>
    <t>1533252927</t>
  </si>
  <si>
    <t xml:space="preserve">geodetické zaměření realizované stavby včetně zpracování podkladů </t>
  </si>
  <si>
    <t>pro vklad novostavby do katastru nemovitostí - geometrický plán</t>
  </si>
  <si>
    <t>013254000</t>
  </si>
  <si>
    <t>Dokumentace skutečného provedení stavby</t>
  </si>
  <si>
    <t>-987332275</t>
  </si>
  <si>
    <t>013294000</t>
  </si>
  <si>
    <t>Ostatní dokumentace</t>
  </si>
  <si>
    <t>1039749768</t>
  </si>
  <si>
    <t xml:space="preserve">dílenská dokumentace  oplocení (viz.TZ)</t>
  </si>
  <si>
    <t>030001000</t>
  </si>
  <si>
    <t>Zařízení staveniště</t>
  </si>
  <si>
    <t>117197699</t>
  </si>
  <si>
    <t>zřízení,vybavení. a zabezpečení staveniště</t>
  </si>
  <si>
    <t>031002000a</t>
  </si>
  <si>
    <t xml:space="preserve">Související práce pro zařízení staveniště - Opatření k zajištění bezpečnosti účastníků realizace akce a veřejnosti (např. zajištění výkopů proti pádu,  lávky, bezpečnostní tabulky, noční osvícení výkopů apod.) </t>
  </si>
  <si>
    <t>-433642354</t>
  </si>
  <si>
    <t>032002000a</t>
  </si>
  <si>
    <t>Vybavení staveniště dle příslušných ČSN se zaměřením na požární ochranu objektu a bezpečnost práce (hasící přístroje, výstražné tabulky,lékárničky)vč.čištění tohoto značení po dobu realizace</t>
  </si>
  <si>
    <t>-5827454</t>
  </si>
  <si>
    <t>033002000</t>
  </si>
  <si>
    <t>Připojení staveniště na inženýrské sítě</t>
  </si>
  <si>
    <t>847436020</t>
  </si>
  <si>
    <t>včetně spotřeby všech energií</t>
  </si>
  <si>
    <t>039002000</t>
  </si>
  <si>
    <t>Zrušení zařízení staveniště</t>
  </si>
  <si>
    <t>249847609</t>
  </si>
  <si>
    <t>043134000</t>
  </si>
  <si>
    <t>Zkoušky zatěžovací</t>
  </si>
  <si>
    <t>1432518904</t>
  </si>
  <si>
    <t>zkoušky hutnění - pro pláň a konstrukční vrstvy zpevněných ploch</t>
  </si>
  <si>
    <t>komplet:</t>
  </si>
  <si>
    <t>045002000</t>
  </si>
  <si>
    <t>Kompletační a koordinační činnost</t>
  </si>
  <si>
    <t>-1504626850</t>
  </si>
  <si>
    <t>072103011a</t>
  </si>
  <si>
    <t>DIO (dopr.inženýrská opatření) včetně jejich návrhu a projednání s policií ČR</t>
  </si>
  <si>
    <t>232630747</t>
  </si>
  <si>
    <t>091003000a</t>
  </si>
  <si>
    <t xml:space="preserve">Ostatní náklady bez rozlišení - čištění veřejných komunikací a úklid staveniště a uvedení okolí do původního stavu po dokončení stavby, pojištění stavby apod. </t>
  </si>
  <si>
    <t>-1437370784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</si>
</sst>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TV19-040zmA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PD Sportovní hřiště u kulaté báby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Ostrov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10. 1. 2020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Ostrov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BPO spol. s r.o.,Lidická 1239,36317 OSTROV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Tomanová Ing.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19</v>
      </c>
    </row>
    <row r="95" s="7" customFormat="1" ht="16.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'A - Dopravní část'!J30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'A - Dopravní část'!P127</f>
        <v>0</v>
      </c>
      <c r="AV95" s="129">
        <f>'A - Dopravní část'!J33</f>
        <v>0</v>
      </c>
      <c r="AW95" s="129">
        <f>'A - Dopravní část'!J34</f>
        <v>0</v>
      </c>
      <c r="AX95" s="129">
        <f>'A - Dopravní část'!J35</f>
        <v>0</v>
      </c>
      <c r="AY95" s="129">
        <f>'A - Dopravní část'!J36</f>
        <v>0</v>
      </c>
      <c r="AZ95" s="129">
        <f>'A - Dopravní část'!F33</f>
        <v>0</v>
      </c>
      <c r="BA95" s="129">
        <f>'A - Dopravní část'!F34</f>
        <v>0</v>
      </c>
      <c r="BB95" s="129">
        <f>'A - Dopravní část'!F35</f>
        <v>0</v>
      </c>
      <c r="BC95" s="129">
        <f>'A - Dopravní část'!F36</f>
        <v>0</v>
      </c>
      <c r="BD95" s="131">
        <f>'A - Dopravní část'!F37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19</v>
      </c>
      <c r="CM95" s="132" t="s">
        <v>89</v>
      </c>
    </row>
    <row r="96" s="7" customFormat="1" ht="16.5" customHeight="1">
      <c r="A96" s="120" t="s">
        <v>83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'B - Oplocení'!J30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'B - Oplocení'!P124</f>
        <v>0</v>
      </c>
      <c r="AV96" s="129">
        <f>'B - Oplocení'!J33</f>
        <v>0</v>
      </c>
      <c r="AW96" s="129">
        <f>'B - Oplocení'!J34</f>
        <v>0</v>
      </c>
      <c r="AX96" s="129">
        <f>'B - Oplocení'!J35</f>
        <v>0</v>
      </c>
      <c r="AY96" s="129">
        <f>'B - Oplocení'!J36</f>
        <v>0</v>
      </c>
      <c r="AZ96" s="129">
        <f>'B - Oplocení'!F33</f>
        <v>0</v>
      </c>
      <c r="BA96" s="129">
        <f>'B - Oplocení'!F34</f>
        <v>0</v>
      </c>
      <c r="BB96" s="129">
        <f>'B - Oplocení'!F35</f>
        <v>0</v>
      </c>
      <c r="BC96" s="129">
        <f>'B - Oplocení'!F36</f>
        <v>0</v>
      </c>
      <c r="BD96" s="131">
        <f>'B - Oplocení'!F37</f>
        <v>0</v>
      </c>
      <c r="BE96" s="7"/>
      <c r="BT96" s="132" t="s">
        <v>87</v>
      </c>
      <c r="BV96" s="132" t="s">
        <v>81</v>
      </c>
      <c r="BW96" s="132" t="s">
        <v>92</v>
      </c>
      <c r="BX96" s="132" t="s">
        <v>5</v>
      </c>
      <c r="CL96" s="132" t="s">
        <v>19</v>
      </c>
      <c r="CM96" s="132" t="s">
        <v>89</v>
      </c>
    </row>
    <row r="97" s="7" customFormat="1" ht="16.5" customHeight="1">
      <c r="A97" s="120" t="s">
        <v>83</v>
      </c>
      <c r="B97" s="121"/>
      <c r="C97" s="122"/>
      <c r="D97" s="123" t="s">
        <v>93</v>
      </c>
      <c r="E97" s="123"/>
      <c r="F97" s="123"/>
      <c r="G97" s="123"/>
      <c r="H97" s="123"/>
      <c r="I97" s="124"/>
      <c r="J97" s="123" t="s">
        <v>94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'C - VRN'!J30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86</v>
      </c>
      <c r="AR97" s="127"/>
      <c r="AS97" s="133">
        <v>0</v>
      </c>
      <c r="AT97" s="134">
        <f>ROUND(SUM(AV97:AW97),2)</f>
        <v>0</v>
      </c>
      <c r="AU97" s="135">
        <f>'C - VRN'!P117</f>
        <v>0</v>
      </c>
      <c r="AV97" s="134">
        <f>'C - VRN'!J33</f>
        <v>0</v>
      </c>
      <c r="AW97" s="134">
        <f>'C - VRN'!J34</f>
        <v>0</v>
      </c>
      <c r="AX97" s="134">
        <f>'C - VRN'!J35</f>
        <v>0</v>
      </c>
      <c r="AY97" s="134">
        <f>'C - VRN'!J36</f>
        <v>0</v>
      </c>
      <c r="AZ97" s="134">
        <f>'C - VRN'!F33</f>
        <v>0</v>
      </c>
      <c r="BA97" s="134">
        <f>'C - VRN'!F34</f>
        <v>0</v>
      </c>
      <c r="BB97" s="134">
        <f>'C - VRN'!F35</f>
        <v>0</v>
      </c>
      <c r="BC97" s="134">
        <f>'C - VRN'!F36</f>
        <v>0</v>
      </c>
      <c r="BD97" s="136">
        <f>'C - VRN'!F37</f>
        <v>0</v>
      </c>
      <c r="BE97" s="7"/>
      <c r="BT97" s="132" t="s">
        <v>87</v>
      </c>
      <c r="BV97" s="132" t="s">
        <v>81</v>
      </c>
      <c r="BW97" s="132" t="s">
        <v>95</v>
      </c>
      <c r="BX97" s="132" t="s">
        <v>5</v>
      </c>
      <c r="CL97" s="132" t="s">
        <v>19</v>
      </c>
      <c r="CM97" s="132" t="s">
        <v>89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/CQWQQUXQz6y44V1pSR0gglEBeIs7neeRv1nwmDh1pCbdX9zrLHn1mqPILNT6M9ASStLwNdjgUi/SkuhOH8bcw==" hashValue="PtE5Xce/2Q1Lrx9OVCB96QerIcHKt2HfiDvg6cBnFgSHLZ+ZpcKgf9KCBlNC2lwHZQevfDs3W6k73sOEkxxA4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A - Dopravní část'!C2" display="/"/>
    <hyperlink ref="A96" location="'B - Oplocení'!C2" display="/"/>
    <hyperlink ref="A97" location="'C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96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PD Sportovní hřiště u kulaté báby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98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10. 1. 2020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ROUND((SUM(BE127:BE341)),  2)</f>
        <v>0</v>
      </c>
      <c r="G33" s="39"/>
      <c r="H33" s="39"/>
      <c r="I33" s="163">
        <v>0.20999999999999999</v>
      </c>
      <c r="J33" s="162">
        <f>ROUND(((SUM(BE127:BE341))*I33),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ROUND((SUM(BF127:BF341)),  2)</f>
        <v>0</v>
      </c>
      <c r="G34" s="39"/>
      <c r="H34" s="39"/>
      <c r="I34" s="163">
        <v>0.14999999999999999</v>
      </c>
      <c r="J34" s="162">
        <f>ROUND(((SUM(BF127:BF341))*I34),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ROUND((SUM(BG127:BG341)),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ROUND((SUM(BH127:BH341)),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ROUND((SUM(BI127:BI341)),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PD Sportovní hřiště u kulaté báby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A - Dopravní část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10. 1. 2020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100</v>
      </c>
      <c r="D94" s="190"/>
      <c r="E94" s="190"/>
      <c r="F94" s="190"/>
      <c r="G94" s="190"/>
      <c r="H94" s="190"/>
      <c r="I94" s="191"/>
      <c r="J94" s="192" t="s">
        <v>101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102</v>
      </c>
      <c r="D96" s="41"/>
      <c r="E96" s="41"/>
      <c r="F96" s="41"/>
      <c r="G96" s="41"/>
      <c r="H96" s="41"/>
      <c r="I96" s="145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94"/>
      <c r="C97" s="195"/>
      <c r="D97" s="196" t="s">
        <v>104</v>
      </c>
      <c r="E97" s="197"/>
      <c r="F97" s="197"/>
      <c r="G97" s="197"/>
      <c r="H97" s="197"/>
      <c r="I97" s="198"/>
      <c r="J97" s="199">
        <f>J128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105</v>
      </c>
      <c r="E98" s="204"/>
      <c r="F98" s="204"/>
      <c r="G98" s="204"/>
      <c r="H98" s="204"/>
      <c r="I98" s="205"/>
      <c r="J98" s="206">
        <f>J129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106</v>
      </c>
      <c r="E99" s="204"/>
      <c r="F99" s="204"/>
      <c r="G99" s="204"/>
      <c r="H99" s="204"/>
      <c r="I99" s="205"/>
      <c r="J99" s="206">
        <f>J240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107</v>
      </c>
      <c r="E100" s="204"/>
      <c r="F100" s="204"/>
      <c r="G100" s="204"/>
      <c r="H100" s="204"/>
      <c r="I100" s="205"/>
      <c r="J100" s="206">
        <f>J265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108</v>
      </c>
      <c r="E101" s="204"/>
      <c r="F101" s="204"/>
      <c r="G101" s="204"/>
      <c r="H101" s="204"/>
      <c r="I101" s="205"/>
      <c r="J101" s="206">
        <f>J269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201"/>
      <c r="C102" s="202"/>
      <c r="D102" s="203" t="s">
        <v>109</v>
      </c>
      <c r="E102" s="204"/>
      <c r="F102" s="204"/>
      <c r="G102" s="204"/>
      <c r="H102" s="204"/>
      <c r="I102" s="205"/>
      <c r="J102" s="206">
        <f>J270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201"/>
      <c r="C103" s="202"/>
      <c r="D103" s="203" t="s">
        <v>110</v>
      </c>
      <c r="E103" s="204"/>
      <c r="F103" s="204"/>
      <c r="G103" s="204"/>
      <c r="H103" s="204"/>
      <c r="I103" s="205"/>
      <c r="J103" s="206">
        <f>J288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201"/>
      <c r="C104" s="202"/>
      <c r="D104" s="203" t="s">
        <v>111</v>
      </c>
      <c r="E104" s="204"/>
      <c r="F104" s="204"/>
      <c r="G104" s="204"/>
      <c r="H104" s="204"/>
      <c r="I104" s="205"/>
      <c r="J104" s="206">
        <f>J297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112</v>
      </c>
      <c r="E105" s="204"/>
      <c r="F105" s="204"/>
      <c r="G105" s="204"/>
      <c r="H105" s="204"/>
      <c r="I105" s="205"/>
      <c r="J105" s="206">
        <f>J306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113</v>
      </c>
      <c r="E106" s="204"/>
      <c r="F106" s="204"/>
      <c r="G106" s="204"/>
      <c r="H106" s="204"/>
      <c r="I106" s="205"/>
      <c r="J106" s="206">
        <f>J315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4"/>
      <c r="C107" s="195"/>
      <c r="D107" s="196" t="s">
        <v>114</v>
      </c>
      <c r="E107" s="197"/>
      <c r="F107" s="197"/>
      <c r="G107" s="197"/>
      <c r="H107" s="197"/>
      <c r="I107" s="198"/>
      <c r="J107" s="199">
        <f>J327</f>
        <v>0</v>
      </c>
      <c r="K107" s="195"/>
      <c r="L107" s="20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184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187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115</v>
      </c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88" t="str">
        <f>E7</f>
        <v>PD Sportovní hřiště u kulaté báby</v>
      </c>
      <c r="F117" s="33"/>
      <c r="G117" s="33"/>
      <c r="H117" s="33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97</v>
      </c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A - Dopravní část</v>
      </c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22</v>
      </c>
      <c r="D121" s="41"/>
      <c r="E121" s="41"/>
      <c r="F121" s="28" t="str">
        <f>F12</f>
        <v>Ostrov</v>
      </c>
      <c r="G121" s="41"/>
      <c r="H121" s="41"/>
      <c r="I121" s="148" t="s">
        <v>24</v>
      </c>
      <c r="J121" s="80" t="str">
        <f>IF(J12="","",J12)</f>
        <v>10. 1. 2020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54.45" customHeight="1">
      <c r="A123" s="39"/>
      <c r="B123" s="40"/>
      <c r="C123" s="33" t="s">
        <v>26</v>
      </c>
      <c r="D123" s="41"/>
      <c r="E123" s="41"/>
      <c r="F123" s="28" t="str">
        <f>E15</f>
        <v>Město Ostrov</v>
      </c>
      <c r="G123" s="41"/>
      <c r="H123" s="41"/>
      <c r="I123" s="148" t="s">
        <v>32</v>
      </c>
      <c r="J123" s="37" t="str">
        <f>E21</f>
        <v>BPO spol. s r.o.,Lidická 1239,36317 OSTROV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IF(E18="","",E18)</f>
        <v>Vyplň údaj</v>
      </c>
      <c r="G124" s="41"/>
      <c r="H124" s="41"/>
      <c r="I124" s="148" t="s">
        <v>35</v>
      </c>
      <c r="J124" s="37" t="str">
        <f>E24</f>
        <v>Tomanová Ing.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14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8"/>
      <c r="B126" s="209"/>
      <c r="C126" s="210" t="s">
        <v>116</v>
      </c>
      <c r="D126" s="211" t="s">
        <v>64</v>
      </c>
      <c r="E126" s="211" t="s">
        <v>60</v>
      </c>
      <c r="F126" s="211" t="s">
        <v>61</v>
      </c>
      <c r="G126" s="211" t="s">
        <v>117</v>
      </c>
      <c r="H126" s="211" t="s">
        <v>118</v>
      </c>
      <c r="I126" s="212" t="s">
        <v>119</v>
      </c>
      <c r="J126" s="211" t="s">
        <v>101</v>
      </c>
      <c r="K126" s="213" t="s">
        <v>120</v>
      </c>
      <c r="L126" s="214"/>
      <c r="M126" s="101" t="s">
        <v>1</v>
      </c>
      <c r="N126" s="102" t="s">
        <v>43</v>
      </c>
      <c r="O126" s="102" t="s">
        <v>121</v>
      </c>
      <c r="P126" s="102" t="s">
        <v>122</v>
      </c>
      <c r="Q126" s="102" t="s">
        <v>123</v>
      </c>
      <c r="R126" s="102" t="s">
        <v>124</v>
      </c>
      <c r="S126" s="102" t="s">
        <v>125</v>
      </c>
      <c r="T126" s="103" t="s">
        <v>126</v>
      </c>
      <c r="U126" s="208"/>
      <c r="V126" s="208"/>
      <c r="W126" s="208"/>
      <c r="X126" s="208"/>
      <c r="Y126" s="208"/>
      <c r="Z126" s="208"/>
      <c r="AA126" s="208"/>
      <c r="AB126" s="208"/>
      <c r="AC126" s="208"/>
      <c r="AD126" s="208"/>
      <c r="AE126" s="208"/>
    </row>
    <row r="127" s="2" customFormat="1" ht="22.8" customHeight="1">
      <c r="A127" s="39"/>
      <c r="B127" s="40"/>
      <c r="C127" s="108" t="s">
        <v>127</v>
      </c>
      <c r="D127" s="41"/>
      <c r="E127" s="41"/>
      <c r="F127" s="41"/>
      <c r="G127" s="41"/>
      <c r="H127" s="41"/>
      <c r="I127" s="145"/>
      <c r="J127" s="215">
        <f>BK127</f>
        <v>0</v>
      </c>
      <c r="K127" s="41"/>
      <c r="L127" s="45"/>
      <c r="M127" s="104"/>
      <c r="N127" s="216"/>
      <c r="O127" s="105"/>
      <c r="P127" s="217">
        <f>P128+P327</f>
        <v>0</v>
      </c>
      <c r="Q127" s="105"/>
      <c r="R127" s="217">
        <f>R128+R327</f>
        <v>114.10652335000002</v>
      </c>
      <c r="S127" s="105"/>
      <c r="T127" s="218">
        <f>T128+T327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78</v>
      </c>
      <c r="AU127" s="18" t="s">
        <v>103</v>
      </c>
      <c r="BK127" s="219">
        <f>BK128+BK327</f>
        <v>0</v>
      </c>
    </row>
    <row r="128" s="12" customFormat="1" ht="25.92" customHeight="1">
      <c r="A128" s="12"/>
      <c r="B128" s="220"/>
      <c r="C128" s="221"/>
      <c r="D128" s="222" t="s">
        <v>78</v>
      </c>
      <c r="E128" s="223" t="s">
        <v>128</v>
      </c>
      <c r="F128" s="223" t="s">
        <v>129</v>
      </c>
      <c r="G128" s="221"/>
      <c r="H128" s="221"/>
      <c r="I128" s="224"/>
      <c r="J128" s="225">
        <f>BK128</f>
        <v>0</v>
      </c>
      <c r="K128" s="221"/>
      <c r="L128" s="226"/>
      <c r="M128" s="227"/>
      <c r="N128" s="228"/>
      <c r="O128" s="228"/>
      <c r="P128" s="229">
        <f>P129+P240+P265+P269+P306+P315</f>
        <v>0</v>
      </c>
      <c r="Q128" s="228"/>
      <c r="R128" s="229">
        <f>R129+R240+R265+R269+R306+R315</f>
        <v>114.10652335000002</v>
      </c>
      <c r="S128" s="228"/>
      <c r="T128" s="230">
        <f>T129+T240+T265+T269+T306+T315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1" t="s">
        <v>87</v>
      </c>
      <c r="AT128" s="232" t="s">
        <v>78</v>
      </c>
      <c r="AU128" s="232" t="s">
        <v>79</v>
      </c>
      <c r="AY128" s="231" t="s">
        <v>130</v>
      </c>
      <c r="BK128" s="233">
        <f>BK129+BK240+BK265+BK269+BK306+BK315</f>
        <v>0</v>
      </c>
    </row>
    <row r="129" s="12" customFormat="1" ht="22.8" customHeight="1">
      <c r="A129" s="12"/>
      <c r="B129" s="220"/>
      <c r="C129" s="221"/>
      <c r="D129" s="222" t="s">
        <v>78</v>
      </c>
      <c r="E129" s="234" t="s">
        <v>87</v>
      </c>
      <c r="F129" s="234" t="s">
        <v>131</v>
      </c>
      <c r="G129" s="221"/>
      <c r="H129" s="221"/>
      <c r="I129" s="224"/>
      <c r="J129" s="235">
        <f>BK129</f>
        <v>0</v>
      </c>
      <c r="K129" s="221"/>
      <c r="L129" s="226"/>
      <c r="M129" s="227"/>
      <c r="N129" s="228"/>
      <c r="O129" s="228"/>
      <c r="P129" s="229">
        <f>SUM(P130:P239)</f>
        <v>0</v>
      </c>
      <c r="Q129" s="228"/>
      <c r="R129" s="229">
        <f>SUM(R130:R239)</f>
        <v>0.0070000000000000001</v>
      </c>
      <c r="S129" s="228"/>
      <c r="T129" s="230">
        <f>SUM(T130:T239)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87</v>
      </c>
      <c r="AT129" s="232" t="s">
        <v>78</v>
      </c>
      <c r="AU129" s="232" t="s">
        <v>87</v>
      </c>
      <c r="AY129" s="231" t="s">
        <v>130</v>
      </c>
      <c r="BK129" s="233">
        <f>SUM(BK130:BK239)</f>
        <v>0</v>
      </c>
    </row>
    <row r="130" s="2" customFormat="1" ht="16.5" customHeight="1">
      <c r="A130" s="39"/>
      <c r="B130" s="40"/>
      <c r="C130" s="236" t="s">
        <v>87</v>
      </c>
      <c r="D130" s="236" t="s">
        <v>132</v>
      </c>
      <c r="E130" s="237" t="s">
        <v>133</v>
      </c>
      <c r="F130" s="238" t="s">
        <v>134</v>
      </c>
      <c r="G130" s="239" t="s">
        <v>135</v>
      </c>
      <c r="H130" s="240">
        <v>442</v>
      </c>
      <c r="I130" s="241"/>
      <c r="J130" s="242">
        <f>ROUND(I130*H130,2)</f>
        <v>0</v>
      </c>
      <c r="K130" s="238" t="s">
        <v>136</v>
      </c>
      <c r="L130" s="45"/>
      <c r="M130" s="243" t="s">
        <v>1</v>
      </c>
      <c r="N130" s="244" t="s">
        <v>44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137</v>
      </c>
      <c r="AT130" s="247" t="s">
        <v>132</v>
      </c>
      <c r="AU130" s="247" t="s">
        <v>89</v>
      </c>
      <c r="AY130" s="18" t="s">
        <v>130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87</v>
      </c>
      <c r="BK130" s="248">
        <f>ROUND(I130*H130,2)</f>
        <v>0</v>
      </c>
      <c r="BL130" s="18" t="s">
        <v>137</v>
      </c>
      <c r="BM130" s="247" t="s">
        <v>138</v>
      </c>
    </row>
    <row r="131" s="13" customFormat="1">
      <c r="A131" s="13"/>
      <c r="B131" s="249"/>
      <c r="C131" s="250"/>
      <c r="D131" s="251" t="s">
        <v>139</v>
      </c>
      <c r="E131" s="252" t="s">
        <v>1</v>
      </c>
      <c r="F131" s="253" t="s">
        <v>140</v>
      </c>
      <c r="G131" s="250"/>
      <c r="H131" s="252" t="s">
        <v>1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9" t="s">
        <v>139</v>
      </c>
      <c r="AU131" s="259" t="s">
        <v>89</v>
      </c>
      <c r="AV131" s="13" t="s">
        <v>87</v>
      </c>
      <c r="AW131" s="13" t="s">
        <v>34</v>
      </c>
      <c r="AX131" s="13" t="s">
        <v>79</v>
      </c>
      <c r="AY131" s="259" t="s">
        <v>130</v>
      </c>
    </row>
    <row r="132" s="14" customFormat="1">
      <c r="A132" s="14"/>
      <c r="B132" s="260"/>
      <c r="C132" s="261"/>
      <c r="D132" s="251" t="s">
        <v>139</v>
      </c>
      <c r="E132" s="262" t="s">
        <v>1</v>
      </c>
      <c r="F132" s="263" t="s">
        <v>141</v>
      </c>
      <c r="G132" s="261"/>
      <c r="H132" s="264">
        <v>290</v>
      </c>
      <c r="I132" s="265"/>
      <c r="J132" s="261"/>
      <c r="K132" s="261"/>
      <c r="L132" s="266"/>
      <c r="M132" s="267"/>
      <c r="N132" s="268"/>
      <c r="O132" s="268"/>
      <c r="P132" s="268"/>
      <c r="Q132" s="268"/>
      <c r="R132" s="268"/>
      <c r="S132" s="268"/>
      <c r="T132" s="26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0" t="s">
        <v>139</v>
      </c>
      <c r="AU132" s="270" t="s">
        <v>89</v>
      </c>
      <c r="AV132" s="14" t="s">
        <v>89</v>
      </c>
      <c r="AW132" s="14" t="s">
        <v>34</v>
      </c>
      <c r="AX132" s="14" t="s">
        <v>79</v>
      </c>
      <c r="AY132" s="270" t="s">
        <v>130</v>
      </c>
    </row>
    <row r="133" s="13" customFormat="1">
      <c r="A133" s="13"/>
      <c r="B133" s="249"/>
      <c r="C133" s="250"/>
      <c r="D133" s="251" t="s">
        <v>139</v>
      </c>
      <c r="E133" s="252" t="s">
        <v>1</v>
      </c>
      <c r="F133" s="253" t="s">
        <v>142</v>
      </c>
      <c r="G133" s="250"/>
      <c r="H133" s="252" t="s">
        <v>1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9" t="s">
        <v>139</v>
      </c>
      <c r="AU133" s="259" t="s">
        <v>89</v>
      </c>
      <c r="AV133" s="13" t="s">
        <v>87</v>
      </c>
      <c r="AW133" s="13" t="s">
        <v>34</v>
      </c>
      <c r="AX133" s="13" t="s">
        <v>79</v>
      </c>
      <c r="AY133" s="259" t="s">
        <v>130</v>
      </c>
    </row>
    <row r="134" s="14" customFormat="1">
      <c r="A134" s="14"/>
      <c r="B134" s="260"/>
      <c r="C134" s="261"/>
      <c r="D134" s="251" t="s">
        <v>139</v>
      </c>
      <c r="E134" s="262" t="s">
        <v>1</v>
      </c>
      <c r="F134" s="263" t="s">
        <v>143</v>
      </c>
      <c r="G134" s="261"/>
      <c r="H134" s="264">
        <v>152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0" t="s">
        <v>139</v>
      </c>
      <c r="AU134" s="270" t="s">
        <v>89</v>
      </c>
      <c r="AV134" s="14" t="s">
        <v>89</v>
      </c>
      <c r="AW134" s="14" t="s">
        <v>34</v>
      </c>
      <c r="AX134" s="14" t="s">
        <v>79</v>
      </c>
      <c r="AY134" s="270" t="s">
        <v>130</v>
      </c>
    </row>
    <row r="135" s="15" customFormat="1">
      <c r="A135" s="15"/>
      <c r="B135" s="271"/>
      <c r="C135" s="272"/>
      <c r="D135" s="251" t="s">
        <v>139</v>
      </c>
      <c r="E135" s="273" t="s">
        <v>1</v>
      </c>
      <c r="F135" s="274" t="s">
        <v>144</v>
      </c>
      <c r="G135" s="272"/>
      <c r="H135" s="275">
        <v>442</v>
      </c>
      <c r="I135" s="276"/>
      <c r="J135" s="272"/>
      <c r="K135" s="272"/>
      <c r="L135" s="277"/>
      <c r="M135" s="278"/>
      <c r="N135" s="279"/>
      <c r="O135" s="279"/>
      <c r="P135" s="279"/>
      <c r="Q135" s="279"/>
      <c r="R135" s="279"/>
      <c r="S135" s="279"/>
      <c r="T135" s="28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1" t="s">
        <v>139</v>
      </c>
      <c r="AU135" s="281" t="s">
        <v>89</v>
      </c>
      <c r="AV135" s="15" t="s">
        <v>137</v>
      </c>
      <c r="AW135" s="15" t="s">
        <v>34</v>
      </c>
      <c r="AX135" s="15" t="s">
        <v>87</v>
      </c>
      <c r="AY135" s="281" t="s">
        <v>130</v>
      </c>
    </row>
    <row r="136" s="2" customFormat="1" ht="16.5" customHeight="1">
      <c r="A136" s="39"/>
      <c r="B136" s="40"/>
      <c r="C136" s="236" t="s">
        <v>89</v>
      </c>
      <c r="D136" s="236" t="s">
        <v>132</v>
      </c>
      <c r="E136" s="237" t="s">
        <v>145</v>
      </c>
      <c r="F136" s="238" t="s">
        <v>146</v>
      </c>
      <c r="G136" s="239" t="s">
        <v>135</v>
      </c>
      <c r="H136" s="240">
        <v>203</v>
      </c>
      <c r="I136" s="241"/>
      <c r="J136" s="242">
        <f>ROUND(I136*H136,2)</f>
        <v>0</v>
      </c>
      <c r="K136" s="238" t="s">
        <v>136</v>
      </c>
      <c r="L136" s="45"/>
      <c r="M136" s="243" t="s">
        <v>1</v>
      </c>
      <c r="N136" s="244" t="s">
        <v>44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137</v>
      </c>
      <c r="AT136" s="247" t="s">
        <v>132</v>
      </c>
      <c r="AU136" s="247" t="s">
        <v>89</v>
      </c>
      <c r="AY136" s="18" t="s">
        <v>130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87</v>
      </c>
      <c r="BK136" s="248">
        <f>ROUND(I136*H136,2)</f>
        <v>0</v>
      </c>
      <c r="BL136" s="18" t="s">
        <v>137</v>
      </c>
      <c r="BM136" s="247" t="s">
        <v>147</v>
      </c>
    </row>
    <row r="137" s="13" customFormat="1">
      <c r="A137" s="13"/>
      <c r="B137" s="249"/>
      <c r="C137" s="250"/>
      <c r="D137" s="251" t="s">
        <v>139</v>
      </c>
      <c r="E137" s="252" t="s">
        <v>1</v>
      </c>
      <c r="F137" s="253" t="s">
        <v>148</v>
      </c>
      <c r="G137" s="250"/>
      <c r="H137" s="252" t="s">
        <v>1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9" t="s">
        <v>139</v>
      </c>
      <c r="AU137" s="259" t="s">
        <v>89</v>
      </c>
      <c r="AV137" s="13" t="s">
        <v>87</v>
      </c>
      <c r="AW137" s="13" t="s">
        <v>34</v>
      </c>
      <c r="AX137" s="13" t="s">
        <v>79</v>
      </c>
      <c r="AY137" s="259" t="s">
        <v>130</v>
      </c>
    </row>
    <row r="138" s="14" customFormat="1">
      <c r="A138" s="14"/>
      <c r="B138" s="260"/>
      <c r="C138" s="261"/>
      <c r="D138" s="251" t="s">
        <v>139</v>
      </c>
      <c r="E138" s="262" t="s">
        <v>1</v>
      </c>
      <c r="F138" s="263" t="s">
        <v>149</v>
      </c>
      <c r="G138" s="261"/>
      <c r="H138" s="264">
        <v>203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0" t="s">
        <v>139</v>
      </c>
      <c r="AU138" s="270" t="s">
        <v>89</v>
      </c>
      <c r="AV138" s="14" t="s">
        <v>89</v>
      </c>
      <c r="AW138" s="14" t="s">
        <v>34</v>
      </c>
      <c r="AX138" s="14" t="s">
        <v>87</v>
      </c>
      <c r="AY138" s="270" t="s">
        <v>130</v>
      </c>
    </row>
    <row r="139" s="2" customFormat="1" ht="16.5" customHeight="1">
      <c r="A139" s="39"/>
      <c r="B139" s="40"/>
      <c r="C139" s="236" t="s">
        <v>150</v>
      </c>
      <c r="D139" s="236" t="s">
        <v>132</v>
      </c>
      <c r="E139" s="237" t="s">
        <v>151</v>
      </c>
      <c r="F139" s="238" t="s">
        <v>152</v>
      </c>
      <c r="G139" s="239" t="s">
        <v>135</v>
      </c>
      <c r="H139" s="240">
        <v>31</v>
      </c>
      <c r="I139" s="241"/>
      <c r="J139" s="242">
        <f>ROUND(I139*H139,2)</f>
        <v>0</v>
      </c>
      <c r="K139" s="238" t="s">
        <v>136</v>
      </c>
      <c r="L139" s="45"/>
      <c r="M139" s="243" t="s">
        <v>1</v>
      </c>
      <c r="N139" s="244" t="s">
        <v>44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137</v>
      </c>
      <c r="AT139" s="247" t="s">
        <v>132</v>
      </c>
      <c r="AU139" s="247" t="s">
        <v>89</v>
      </c>
      <c r="AY139" s="18" t="s">
        <v>130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87</v>
      </c>
      <c r="BK139" s="248">
        <f>ROUND(I139*H139,2)</f>
        <v>0</v>
      </c>
      <c r="BL139" s="18" t="s">
        <v>137</v>
      </c>
      <c r="BM139" s="247" t="s">
        <v>153</v>
      </c>
    </row>
    <row r="140" s="13" customFormat="1">
      <c r="A140" s="13"/>
      <c r="B140" s="249"/>
      <c r="C140" s="250"/>
      <c r="D140" s="251" t="s">
        <v>139</v>
      </c>
      <c r="E140" s="252" t="s">
        <v>1</v>
      </c>
      <c r="F140" s="253" t="s">
        <v>154</v>
      </c>
      <c r="G140" s="250"/>
      <c r="H140" s="252" t="s">
        <v>1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9" t="s">
        <v>139</v>
      </c>
      <c r="AU140" s="259" t="s">
        <v>89</v>
      </c>
      <c r="AV140" s="13" t="s">
        <v>87</v>
      </c>
      <c r="AW140" s="13" t="s">
        <v>34</v>
      </c>
      <c r="AX140" s="13" t="s">
        <v>79</v>
      </c>
      <c r="AY140" s="259" t="s">
        <v>130</v>
      </c>
    </row>
    <row r="141" s="14" customFormat="1">
      <c r="A141" s="14"/>
      <c r="B141" s="260"/>
      <c r="C141" s="261"/>
      <c r="D141" s="251" t="s">
        <v>139</v>
      </c>
      <c r="E141" s="262" t="s">
        <v>1</v>
      </c>
      <c r="F141" s="263" t="s">
        <v>155</v>
      </c>
      <c r="G141" s="261"/>
      <c r="H141" s="264">
        <v>8.6400000000000006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0" t="s">
        <v>139</v>
      </c>
      <c r="AU141" s="270" t="s">
        <v>89</v>
      </c>
      <c r="AV141" s="14" t="s">
        <v>89</v>
      </c>
      <c r="AW141" s="14" t="s">
        <v>34</v>
      </c>
      <c r="AX141" s="14" t="s">
        <v>79</v>
      </c>
      <c r="AY141" s="270" t="s">
        <v>130</v>
      </c>
    </row>
    <row r="142" s="13" customFormat="1">
      <c r="A142" s="13"/>
      <c r="B142" s="249"/>
      <c r="C142" s="250"/>
      <c r="D142" s="251" t="s">
        <v>139</v>
      </c>
      <c r="E142" s="252" t="s">
        <v>1</v>
      </c>
      <c r="F142" s="253" t="s">
        <v>156</v>
      </c>
      <c r="G142" s="250"/>
      <c r="H142" s="252" t="s">
        <v>1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9" t="s">
        <v>139</v>
      </c>
      <c r="AU142" s="259" t="s">
        <v>89</v>
      </c>
      <c r="AV142" s="13" t="s">
        <v>87</v>
      </c>
      <c r="AW142" s="13" t="s">
        <v>34</v>
      </c>
      <c r="AX142" s="13" t="s">
        <v>79</v>
      </c>
      <c r="AY142" s="259" t="s">
        <v>130</v>
      </c>
    </row>
    <row r="143" s="14" customFormat="1">
      <c r="A143" s="14"/>
      <c r="B143" s="260"/>
      <c r="C143" s="261"/>
      <c r="D143" s="251" t="s">
        <v>139</v>
      </c>
      <c r="E143" s="262" t="s">
        <v>1</v>
      </c>
      <c r="F143" s="263" t="s">
        <v>157</v>
      </c>
      <c r="G143" s="261"/>
      <c r="H143" s="264">
        <v>20.5</v>
      </c>
      <c r="I143" s="265"/>
      <c r="J143" s="261"/>
      <c r="K143" s="261"/>
      <c r="L143" s="266"/>
      <c r="M143" s="267"/>
      <c r="N143" s="268"/>
      <c r="O143" s="268"/>
      <c r="P143" s="268"/>
      <c r="Q143" s="268"/>
      <c r="R143" s="268"/>
      <c r="S143" s="268"/>
      <c r="T143" s="26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0" t="s">
        <v>139</v>
      </c>
      <c r="AU143" s="270" t="s">
        <v>89</v>
      </c>
      <c r="AV143" s="14" t="s">
        <v>89</v>
      </c>
      <c r="AW143" s="14" t="s">
        <v>34</v>
      </c>
      <c r="AX143" s="14" t="s">
        <v>79</v>
      </c>
      <c r="AY143" s="270" t="s">
        <v>130</v>
      </c>
    </row>
    <row r="144" s="13" customFormat="1">
      <c r="A144" s="13"/>
      <c r="B144" s="249"/>
      <c r="C144" s="250"/>
      <c r="D144" s="251" t="s">
        <v>139</v>
      </c>
      <c r="E144" s="252" t="s">
        <v>1</v>
      </c>
      <c r="F144" s="253" t="s">
        <v>158</v>
      </c>
      <c r="G144" s="250"/>
      <c r="H144" s="252" t="s">
        <v>1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9" t="s">
        <v>139</v>
      </c>
      <c r="AU144" s="259" t="s">
        <v>89</v>
      </c>
      <c r="AV144" s="13" t="s">
        <v>87</v>
      </c>
      <c r="AW144" s="13" t="s">
        <v>34</v>
      </c>
      <c r="AX144" s="13" t="s">
        <v>79</v>
      </c>
      <c r="AY144" s="259" t="s">
        <v>130</v>
      </c>
    </row>
    <row r="145" s="14" customFormat="1">
      <c r="A145" s="14"/>
      <c r="B145" s="260"/>
      <c r="C145" s="261"/>
      <c r="D145" s="251" t="s">
        <v>139</v>
      </c>
      <c r="E145" s="262" t="s">
        <v>1</v>
      </c>
      <c r="F145" s="263" t="s">
        <v>159</v>
      </c>
      <c r="G145" s="261"/>
      <c r="H145" s="264">
        <v>1.5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0" t="s">
        <v>139</v>
      </c>
      <c r="AU145" s="270" t="s">
        <v>89</v>
      </c>
      <c r="AV145" s="14" t="s">
        <v>89</v>
      </c>
      <c r="AW145" s="14" t="s">
        <v>34</v>
      </c>
      <c r="AX145" s="14" t="s">
        <v>79</v>
      </c>
      <c r="AY145" s="270" t="s">
        <v>130</v>
      </c>
    </row>
    <row r="146" s="14" customFormat="1">
      <c r="A146" s="14"/>
      <c r="B146" s="260"/>
      <c r="C146" s="261"/>
      <c r="D146" s="251" t="s">
        <v>139</v>
      </c>
      <c r="E146" s="262" t="s">
        <v>1</v>
      </c>
      <c r="F146" s="263" t="s">
        <v>160</v>
      </c>
      <c r="G146" s="261"/>
      <c r="H146" s="264">
        <v>0.35999999999999999</v>
      </c>
      <c r="I146" s="265"/>
      <c r="J146" s="261"/>
      <c r="K146" s="261"/>
      <c r="L146" s="266"/>
      <c r="M146" s="267"/>
      <c r="N146" s="268"/>
      <c r="O146" s="268"/>
      <c r="P146" s="268"/>
      <c r="Q146" s="268"/>
      <c r="R146" s="268"/>
      <c r="S146" s="268"/>
      <c r="T146" s="26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0" t="s">
        <v>139</v>
      </c>
      <c r="AU146" s="270" t="s">
        <v>89</v>
      </c>
      <c r="AV146" s="14" t="s">
        <v>89</v>
      </c>
      <c r="AW146" s="14" t="s">
        <v>34</v>
      </c>
      <c r="AX146" s="14" t="s">
        <v>79</v>
      </c>
      <c r="AY146" s="270" t="s">
        <v>130</v>
      </c>
    </row>
    <row r="147" s="15" customFormat="1">
      <c r="A147" s="15"/>
      <c r="B147" s="271"/>
      <c r="C147" s="272"/>
      <c r="D147" s="251" t="s">
        <v>139</v>
      </c>
      <c r="E147" s="273" t="s">
        <v>1</v>
      </c>
      <c r="F147" s="274" t="s">
        <v>144</v>
      </c>
      <c r="G147" s="272"/>
      <c r="H147" s="275">
        <v>31</v>
      </c>
      <c r="I147" s="276"/>
      <c r="J147" s="272"/>
      <c r="K147" s="272"/>
      <c r="L147" s="277"/>
      <c r="M147" s="278"/>
      <c r="N147" s="279"/>
      <c r="O147" s="279"/>
      <c r="P147" s="279"/>
      <c r="Q147" s="279"/>
      <c r="R147" s="279"/>
      <c r="S147" s="279"/>
      <c r="T147" s="28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1" t="s">
        <v>139</v>
      </c>
      <c r="AU147" s="281" t="s">
        <v>89</v>
      </c>
      <c r="AV147" s="15" t="s">
        <v>137</v>
      </c>
      <c r="AW147" s="15" t="s">
        <v>34</v>
      </c>
      <c r="AX147" s="15" t="s">
        <v>87</v>
      </c>
      <c r="AY147" s="281" t="s">
        <v>130</v>
      </c>
    </row>
    <row r="148" s="2" customFormat="1" ht="16.5" customHeight="1">
      <c r="A148" s="39"/>
      <c r="B148" s="40"/>
      <c r="C148" s="236" t="s">
        <v>137</v>
      </c>
      <c r="D148" s="236" t="s">
        <v>132</v>
      </c>
      <c r="E148" s="237" t="s">
        <v>161</v>
      </c>
      <c r="F148" s="238" t="s">
        <v>162</v>
      </c>
      <c r="G148" s="239" t="s">
        <v>135</v>
      </c>
      <c r="H148" s="240">
        <v>21.699999999999999</v>
      </c>
      <c r="I148" s="241"/>
      <c r="J148" s="242">
        <f>ROUND(I148*H148,2)</f>
        <v>0</v>
      </c>
      <c r="K148" s="238" t="s">
        <v>136</v>
      </c>
      <c r="L148" s="45"/>
      <c r="M148" s="243" t="s">
        <v>1</v>
      </c>
      <c r="N148" s="244" t="s">
        <v>44</v>
      </c>
      <c r="O148" s="92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7" t="s">
        <v>137</v>
      </c>
      <c r="AT148" s="247" t="s">
        <v>132</v>
      </c>
      <c r="AU148" s="247" t="s">
        <v>89</v>
      </c>
      <c r="AY148" s="18" t="s">
        <v>130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8" t="s">
        <v>87</v>
      </c>
      <c r="BK148" s="248">
        <f>ROUND(I148*H148,2)</f>
        <v>0</v>
      </c>
      <c r="BL148" s="18" t="s">
        <v>137</v>
      </c>
      <c r="BM148" s="247" t="s">
        <v>163</v>
      </c>
    </row>
    <row r="149" s="13" customFormat="1">
      <c r="A149" s="13"/>
      <c r="B149" s="249"/>
      <c r="C149" s="250"/>
      <c r="D149" s="251" t="s">
        <v>139</v>
      </c>
      <c r="E149" s="252" t="s">
        <v>1</v>
      </c>
      <c r="F149" s="253" t="s">
        <v>164</v>
      </c>
      <c r="G149" s="250"/>
      <c r="H149" s="252" t="s">
        <v>1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9" t="s">
        <v>139</v>
      </c>
      <c r="AU149" s="259" t="s">
        <v>89</v>
      </c>
      <c r="AV149" s="13" t="s">
        <v>87</v>
      </c>
      <c r="AW149" s="13" t="s">
        <v>34</v>
      </c>
      <c r="AX149" s="13" t="s">
        <v>79</v>
      </c>
      <c r="AY149" s="259" t="s">
        <v>130</v>
      </c>
    </row>
    <row r="150" s="14" customFormat="1">
      <c r="A150" s="14"/>
      <c r="B150" s="260"/>
      <c r="C150" s="261"/>
      <c r="D150" s="251" t="s">
        <v>139</v>
      </c>
      <c r="E150" s="262" t="s">
        <v>1</v>
      </c>
      <c r="F150" s="263" t="s">
        <v>165</v>
      </c>
      <c r="G150" s="261"/>
      <c r="H150" s="264">
        <v>21.699999999999999</v>
      </c>
      <c r="I150" s="265"/>
      <c r="J150" s="261"/>
      <c r="K150" s="261"/>
      <c r="L150" s="266"/>
      <c r="M150" s="267"/>
      <c r="N150" s="268"/>
      <c r="O150" s="268"/>
      <c r="P150" s="268"/>
      <c r="Q150" s="268"/>
      <c r="R150" s="268"/>
      <c r="S150" s="268"/>
      <c r="T150" s="26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0" t="s">
        <v>139</v>
      </c>
      <c r="AU150" s="270" t="s">
        <v>89</v>
      </c>
      <c r="AV150" s="14" t="s">
        <v>89</v>
      </c>
      <c r="AW150" s="14" t="s">
        <v>34</v>
      </c>
      <c r="AX150" s="14" t="s">
        <v>87</v>
      </c>
      <c r="AY150" s="270" t="s">
        <v>130</v>
      </c>
    </row>
    <row r="151" s="2" customFormat="1" ht="16.5" customHeight="1">
      <c r="A151" s="39"/>
      <c r="B151" s="40"/>
      <c r="C151" s="236" t="s">
        <v>166</v>
      </c>
      <c r="D151" s="236" t="s">
        <v>132</v>
      </c>
      <c r="E151" s="237" t="s">
        <v>167</v>
      </c>
      <c r="F151" s="238" t="s">
        <v>168</v>
      </c>
      <c r="G151" s="239" t="s">
        <v>135</v>
      </c>
      <c r="H151" s="240">
        <v>6</v>
      </c>
      <c r="I151" s="241"/>
      <c r="J151" s="242">
        <f>ROUND(I151*H151,2)</f>
        <v>0</v>
      </c>
      <c r="K151" s="238" t="s">
        <v>136</v>
      </c>
      <c r="L151" s="45"/>
      <c r="M151" s="243" t="s">
        <v>1</v>
      </c>
      <c r="N151" s="244" t="s">
        <v>44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137</v>
      </c>
      <c r="AT151" s="247" t="s">
        <v>132</v>
      </c>
      <c r="AU151" s="247" t="s">
        <v>89</v>
      </c>
      <c r="AY151" s="18" t="s">
        <v>130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87</v>
      </c>
      <c r="BK151" s="248">
        <f>ROUND(I151*H151,2)</f>
        <v>0</v>
      </c>
      <c r="BL151" s="18" t="s">
        <v>137</v>
      </c>
      <c r="BM151" s="247" t="s">
        <v>169</v>
      </c>
    </row>
    <row r="152" s="13" customFormat="1">
      <c r="A152" s="13"/>
      <c r="B152" s="249"/>
      <c r="C152" s="250"/>
      <c r="D152" s="251" t="s">
        <v>139</v>
      </c>
      <c r="E152" s="252" t="s">
        <v>1</v>
      </c>
      <c r="F152" s="253" t="s">
        <v>170</v>
      </c>
      <c r="G152" s="250"/>
      <c r="H152" s="252" t="s">
        <v>1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139</v>
      </c>
      <c r="AU152" s="259" t="s">
        <v>89</v>
      </c>
      <c r="AV152" s="13" t="s">
        <v>87</v>
      </c>
      <c r="AW152" s="13" t="s">
        <v>34</v>
      </c>
      <c r="AX152" s="13" t="s">
        <v>79</v>
      </c>
      <c r="AY152" s="259" t="s">
        <v>130</v>
      </c>
    </row>
    <row r="153" s="14" customFormat="1">
      <c r="A153" s="14"/>
      <c r="B153" s="260"/>
      <c r="C153" s="261"/>
      <c r="D153" s="251" t="s">
        <v>139</v>
      </c>
      <c r="E153" s="262" t="s">
        <v>1</v>
      </c>
      <c r="F153" s="263" t="s">
        <v>171</v>
      </c>
      <c r="G153" s="261"/>
      <c r="H153" s="264">
        <v>1.024</v>
      </c>
      <c r="I153" s="265"/>
      <c r="J153" s="261"/>
      <c r="K153" s="261"/>
      <c r="L153" s="266"/>
      <c r="M153" s="267"/>
      <c r="N153" s="268"/>
      <c r="O153" s="268"/>
      <c r="P153" s="268"/>
      <c r="Q153" s="268"/>
      <c r="R153" s="268"/>
      <c r="S153" s="268"/>
      <c r="T153" s="26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0" t="s">
        <v>139</v>
      </c>
      <c r="AU153" s="270" t="s">
        <v>89</v>
      </c>
      <c r="AV153" s="14" t="s">
        <v>89</v>
      </c>
      <c r="AW153" s="14" t="s">
        <v>34</v>
      </c>
      <c r="AX153" s="14" t="s">
        <v>79</v>
      </c>
      <c r="AY153" s="270" t="s">
        <v>130</v>
      </c>
    </row>
    <row r="154" s="13" customFormat="1">
      <c r="A154" s="13"/>
      <c r="B154" s="249"/>
      <c r="C154" s="250"/>
      <c r="D154" s="251" t="s">
        <v>139</v>
      </c>
      <c r="E154" s="252" t="s">
        <v>1</v>
      </c>
      <c r="F154" s="253" t="s">
        <v>172</v>
      </c>
      <c r="G154" s="250"/>
      <c r="H154" s="252" t="s">
        <v>1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9" t="s">
        <v>139</v>
      </c>
      <c r="AU154" s="259" t="s">
        <v>89</v>
      </c>
      <c r="AV154" s="13" t="s">
        <v>87</v>
      </c>
      <c r="AW154" s="13" t="s">
        <v>34</v>
      </c>
      <c r="AX154" s="13" t="s">
        <v>79</v>
      </c>
      <c r="AY154" s="259" t="s">
        <v>130</v>
      </c>
    </row>
    <row r="155" s="14" customFormat="1">
      <c r="A155" s="14"/>
      <c r="B155" s="260"/>
      <c r="C155" s="261"/>
      <c r="D155" s="251" t="s">
        <v>139</v>
      </c>
      <c r="E155" s="262" t="s">
        <v>1</v>
      </c>
      <c r="F155" s="263" t="s">
        <v>173</v>
      </c>
      <c r="G155" s="261"/>
      <c r="H155" s="264">
        <v>4</v>
      </c>
      <c r="I155" s="265"/>
      <c r="J155" s="261"/>
      <c r="K155" s="261"/>
      <c r="L155" s="266"/>
      <c r="M155" s="267"/>
      <c r="N155" s="268"/>
      <c r="O155" s="268"/>
      <c r="P155" s="268"/>
      <c r="Q155" s="268"/>
      <c r="R155" s="268"/>
      <c r="S155" s="268"/>
      <c r="T155" s="26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0" t="s">
        <v>139</v>
      </c>
      <c r="AU155" s="270" t="s">
        <v>89</v>
      </c>
      <c r="AV155" s="14" t="s">
        <v>89</v>
      </c>
      <c r="AW155" s="14" t="s">
        <v>34</v>
      </c>
      <c r="AX155" s="14" t="s">
        <v>79</v>
      </c>
      <c r="AY155" s="270" t="s">
        <v>130</v>
      </c>
    </row>
    <row r="156" s="14" customFormat="1">
      <c r="A156" s="14"/>
      <c r="B156" s="260"/>
      <c r="C156" s="261"/>
      <c r="D156" s="251" t="s">
        <v>139</v>
      </c>
      <c r="E156" s="262" t="s">
        <v>1</v>
      </c>
      <c r="F156" s="263" t="s">
        <v>174</v>
      </c>
      <c r="G156" s="261"/>
      <c r="H156" s="264">
        <v>0.97599999999999998</v>
      </c>
      <c r="I156" s="265"/>
      <c r="J156" s="261"/>
      <c r="K156" s="261"/>
      <c r="L156" s="266"/>
      <c r="M156" s="267"/>
      <c r="N156" s="268"/>
      <c r="O156" s="268"/>
      <c r="P156" s="268"/>
      <c r="Q156" s="268"/>
      <c r="R156" s="268"/>
      <c r="S156" s="268"/>
      <c r="T156" s="26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0" t="s">
        <v>139</v>
      </c>
      <c r="AU156" s="270" t="s">
        <v>89</v>
      </c>
      <c r="AV156" s="14" t="s">
        <v>89</v>
      </c>
      <c r="AW156" s="14" t="s">
        <v>34</v>
      </c>
      <c r="AX156" s="14" t="s">
        <v>79</v>
      </c>
      <c r="AY156" s="270" t="s">
        <v>130</v>
      </c>
    </row>
    <row r="157" s="15" customFormat="1">
      <c r="A157" s="15"/>
      <c r="B157" s="271"/>
      <c r="C157" s="272"/>
      <c r="D157" s="251" t="s">
        <v>139</v>
      </c>
      <c r="E157" s="273" t="s">
        <v>1</v>
      </c>
      <c r="F157" s="274" t="s">
        <v>144</v>
      </c>
      <c r="G157" s="272"/>
      <c r="H157" s="275">
        <v>6</v>
      </c>
      <c r="I157" s="276"/>
      <c r="J157" s="272"/>
      <c r="K157" s="272"/>
      <c r="L157" s="277"/>
      <c r="M157" s="278"/>
      <c r="N157" s="279"/>
      <c r="O157" s="279"/>
      <c r="P157" s="279"/>
      <c r="Q157" s="279"/>
      <c r="R157" s="279"/>
      <c r="S157" s="279"/>
      <c r="T157" s="28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1" t="s">
        <v>139</v>
      </c>
      <c r="AU157" s="281" t="s">
        <v>89</v>
      </c>
      <c r="AV157" s="15" t="s">
        <v>137</v>
      </c>
      <c r="AW157" s="15" t="s">
        <v>34</v>
      </c>
      <c r="AX157" s="15" t="s">
        <v>87</v>
      </c>
      <c r="AY157" s="281" t="s">
        <v>130</v>
      </c>
    </row>
    <row r="158" s="2" customFormat="1" ht="16.5" customHeight="1">
      <c r="A158" s="39"/>
      <c r="B158" s="40"/>
      <c r="C158" s="236" t="s">
        <v>175</v>
      </c>
      <c r="D158" s="236" t="s">
        <v>132</v>
      </c>
      <c r="E158" s="237" t="s">
        <v>176</v>
      </c>
      <c r="F158" s="238" t="s">
        <v>177</v>
      </c>
      <c r="G158" s="239" t="s">
        <v>135</v>
      </c>
      <c r="H158" s="240">
        <v>4.2000000000000002</v>
      </c>
      <c r="I158" s="241"/>
      <c r="J158" s="242">
        <f>ROUND(I158*H158,2)</f>
        <v>0</v>
      </c>
      <c r="K158" s="238" t="s">
        <v>136</v>
      </c>
      <c r="L158" s="45"/>
      <c r="M158" s="243" t="s">
        <v>1</v>
      </c>
      <c r="N158" s="244" t="s">
        <v>44</v>
      </c>
      <c r="O158" s="92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137</v>
      </c>
      <c r="AT158" s="247" t="s">
        <v>132</v>
      </c>
      <c r="AU158" s="247" t="s">
        <v>89</v>
      </c>
      <c r="AY158" s="18" t="s">
        <v>130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87</v>
      </c>
      <c r="BK158" s="248">
        <f>ROUND(I158*H158,2)</f>
        <v>0</v>
      </c>
      <c r="BL158" s="18" t="s">
        <v>137</v>
      </c>
      <c r="BM158" s="247" t="s">
        <v>178</v>
      </c>
    </row>
    <row r="159" s="13" customFormat="1">
      <c r="A159" s="13"/>
      <c r="B159" s="249"/>
      <c r="C159" s="250"/>
      <c r="D159" s="251" t="s">
        <v>139</v>
      </c>
      <c r="E159" s="252" t="s">
        <v>1</v>
      </c>
      <c r="F159" s="253" t="s">
        <v>148</v>
      </c>
      <c r="G159" s="250"/>
      <c r="H159" s="252" t="s">
        <v>1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9" t="s">
        <v>139</v>
      </c>
      <c r="AU159" s="259" t="s">
        <v>89</v>
      </c>
      <c r="AV159" s="13" t="s">
        <v>87</v>
      </c>
      <c r="AW159" s="13" t="s">
        <v>34</v>
      </c>
      <c r="AX159" s="13" t="s">
        <v>79</v>
      </c>
      <c r="AY159" s="259" t="s">
        <v>130</v>
      </c>
    </row>
    <row r="160" s="14" customFormat="1">
      <c r="A160" s="14"/>
      <c r="B160" s="260"/>
      <c r="C160" s="261"/>
      <c r="D160" s="251" t="s">
        <v>139</v>
      </c>
      <c r="E160" s="262" t="s">
        <v>1</v>
      </c>
      <c r="F160" s="263" t="s">
        <v>179</v>
      </c>
      <c r="G160" s="261"/>
      <c r="H160" s="264">
        <v>4.2000000000000002</v>
      </c>
      <c r="I160" s="265"/>
      <c r="J160" s="261"/>
      <c r="K160" s="261"/>
      <c r="L160" s="266"/>
      <c r="M160" s="267"/>
      <c r="N160" s="268"/>
      <c r="O160" s="268"/>
      <c r="P160" s="268"/>
      <c r="Q160" s="268"/>
      <c r="R160" s="268"/>
      <c r="S160" s="268"/>
      <c r="T160" s="26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0" t="s">
        <v>139</v>
      </c>
      <c r="AU160" s="270" t="s">
        <v>89</v>
      </c>
      <c r="AV160" s="14" t="s">
        <v>89</v>
      </c>
      <c r="AW160" s="14" t="s">
        <v>34</v>
      </c>
      <c r="AX160" s="14" t="s">
        <v>87</v>
      </c>
      <c r="AY160" s="270" t="s">
        <v>130</v>
      </c>
    </row>
    <row r="161" s="2" customFormat="1" ht="16.5" customHeight="1">
      <c r="A161" s="39"/>
      <c r="B161" s="40"/>
      <c r="C161" s="236" t="s">
        <v>180</v>
      </c>
      <c r="D161" s="236" t="s">
        <v>132</v>
      </c>
      <c r="E161" s="237" t="s">
        <v>181</v>
      </c>
      <c r="F161" s="238" t="s">
        <v>182</v>
      </c>
      <c r="G161" s="239" t="s">
        <v>135</v>
      </c>
      <c r="H161" s="240">
        <v>19</v>
      </c>
      <c r="I161" s="241"/>
      <c r="J161" s="242">
        <f>ROUND(I161*H161,2)</f>
        <v>0</v>
      </c>
      <c r="K161" s="238" t="s">
        <v>136</v>
      </c>
      <c r="L161" s="45"/>
      <c r="M161" s="243" t="s">
        <v>1</v>
      </c>
      <c r="N161" s="244" t="s">
        <v>44</v>
      </c>
      <c r="O161" s="92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7" t="s">
        <v>137</v>
      </c>
      <c r="AT161" s="247" t="s">
        <v>132</v>
      </c>
      <c r="AU161" s="247" t="s">
        <v>89</v>
      </c>
      <c r="AY161" s="18" t="s">
        <v>130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8" t="s">
        <v>87</v>
      </c>
      <c r="BK161" s="248">
        <f>ROUND(I161*H161,2)</f>
        <v>0</v>
      </c>
      <c r="BL161" s="18" t="s">
        <v>137</v>
      </c>
      <c r="BM161" s="247" t="s">
        <v>183</v>
      </c>
    </row>
    <row r="162" s="13" customFormat="1">
      <c r="A162" s="13"/>
      <c r="B162" s="249"/>
      <c r="C162" s="250"/>
      <c r="D162" s="251" t="s">
        <v>139</v>
      </c>
      <c r="E162" s="252" t="s">
        <v>1</v>
      </c>
      <c r="F162" s="253" t="s">
        <v>184</v>
      </c>
      <c r="G162" s="250"/>
      <c r="H162" s="252" t="s">
        <v>1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9" t="s">
        <v>139</v>
      </c>
      <c r="AU162" s="259" t="s">
        <v>89</v>
      </c>
      <c r="AV162" s="13" t="s">
        <v>87</v>
      </c>
      <c r="AW162" s="13" t="s">
        <v>34</v>
      </c>
      <c r="AX162" s="13" t="s">
        <v>79</v>
      </c>
      <c r="AY162" s="259" t="s">
        <v>130</v>
      </c>
    </row>
    <row r="163" s="14" customFormat="1">
      <c r="A163" s="14"/>
      <c r="B163" s="260"/>
      <c r="C163" s="261"/>
      <c r="D163" s="251" t="s">
        <v>139</v>
      </c>
      <c r="E163" s="262" t="s">
        <v>1</v>
      </c>
      <c r="F163" s="263" t="s">
        <v>185</v>
      </c>
      <c r="G163" s="261"/>
      <c r="H163" s="264">
        <v>19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0" t="s">
        <v>139</v>
      </c>
      <c r="AU163" s="270" t="s">
        <v>89</v>
      </c>
      <c r="AV163" s="14" t="s">
        <v>89</v>
      </c>
      <c r="AW163" s="14" t="s">
        <v>34</v>
      </c>
      <c r="AX163" s="14" t="s">
        <v>87</v>
      </c>
      <c r="AY163" s="270" t="s">
        <v>130</v>
      </c>
    </row>
    <row r="164" s="2" customFormat="1" ht="16.5" customHeight="1">
      <c r="A164" s="39"/>
      <c r="B164" s="40"/>
      <c r="C164" s="236" t="s">
        <v>186</v>
      </c>
      <c r="D164" s="236" t="s">
        <v>132</v>
      </c>
      <c r="E164" s="237" t="s">
        <v>187</v>
      </c>
      <c r="F164" s="238" t="s">
        <v>188</v>
      </c>
      <c r="G164" s="239" t="s">
        <v>135</v>
      </c>
      <c r="H164" s="240">
        <v>13.300000000000001</v>
      </c>
      <c r="I164" s="241"/>
      <c r="J164" s="242">
        <f>ROUND(I164*H164,2)</f>
        <v>0</v>
      </c>
      <c r="K164" s="238" t="s">
        <v>136</v>
      </c>
      <c r="L164" s="45"/>
      <c r="M164" s="243" t="s">
        <v>1</v>
      </c>
      <c r="N164" s="244" t="s">
        <v>44</v>
      </c>
      <c r="O164" s="92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137</v>
      </c>
      <c r="AT164" s="247" t="s">
        <v>132</v>
      </c>
      <c r="AU164" s="247" t="s">
        <v>89</v>
      </c>
      <c r="AY164" s="18" t="s">
        <v>130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87</v>
      </c>
      <c r="BK164" s="248">
        <f>ROUND(I164*H164,2)</f>
        <v>0</v>
      </c>
      <c r="BL164" s="18" t="s">
        <v>137</v>
      </c>
      <c r="BM164" s="247" t="s">
        <v>189</v>
      </c>
    </row>
    <row r="165" s="13" customFormat="1">
      <c r="A165" s="13"/>
      <c r="B165" s="249"/>
      <c r="C165" s="250"/>
      <c r="D165" s="251" t="s">
        <v>139</v>
      </c>
      <c r="E165" s="252" t="s">
        <v>1</v>
      </c>
      <c r="F165" s="253" t="s">
        <v>148</v>
      </c>
      <c r="G165" s="250"/>
      <c r="H165" s="252" t="s">
        <v>1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9" t="s">
        <v>139</v>
      </c>
      <c r="AU165" s="259" t="s">
        <v>89</v>
      </c>
      <c r="AV165" s="13" t="s">
        <v>87</v>
      </c>
      <c r="AW165" s="13" t="s">
        <v>34</v>
      </c>
      <c r="AX165" s="13" t="s">
        <v>79</v>
      </c>
      <c r="AY165" s="259" t="s">
        <v>130</v>
      </c>
    </row>
    <row r="166" s="14" customFormat="1">
      <c r="A166" s="14"/>
      <c r="B166" s="260"/>
      <c r="C166" s="261"/>
      <c r="D166" s="251" t="s">
        <v>139</v>
      </c>
      <c r="E166" s="262" t="s">
        <v>1</v>
      </c>
      <c r="F166" s="263" t="s">
        <v>190</v>
      </c>
      <c r="G166" s="261"/>
      <c r="H166" s="264">
        <v>13.300000000000001</v>
      </c>
      <c r="I166" s="265"/>
      <c r="J166" s="261"/>
      <c r="K166" s="261"/>
      <c r="L166" s="266"/>
      <c r="M166" s="267"/>
      <c r="N166" s="268"/>
      <c r="O166" s="268"/>
      <c r="P166" s="268"/>
      <c r="Q166" s="268"/>
      <c r="R166" s="268"/>
      <c r="S166" s="268"/>
      <c r="T166" s="26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0" t="s">
        <v>139</v>
      </c>
      <c r="AU166" s="270" t="s">
        <v>89</v>
      </c>
      <c r="AV166" s="14" t="s">
        <v>89</v>
      </c>
      <c r="AW166" s="14" t="s">
        <v>34</v>
      </c>
      <c r="AX166" s="14" t="s">
        <v>87</v>
      </c>
      <c r="AY166" s="270" t="s">
        <v>130</v>
      </c>
    </row>
    <row r="167" s="2" customFormat="1" ht="16.5" customHeight="1">
      <c r="A167" s="39"/>
      <c r="B167" s="40"/>
      <c r="C167" s="236" t="s">
        <v>191</v>
      </c>
      <c r="D167" s="236" t="s">
        <v>132</v>
      </c>
      <c r="E167" s="237" t="s">
        <v>192</v>
      </c>
      <c r="F167" s="238" t="s">
        <v>193</v>
      </c>
      <c r="G167" s="239" t="s">
        <v>135</v>
      </c>
      <c r="H167" s="240">
        <v>12.300000000000001</v>
      </c>
      <c r="I167" s="241"/>
      <c r="J167" s="242">
        <f>ROUND(I167*H167,2)</f>
        <v>0</v>
      </c>
      <c r="K167" s="238" t="s">
        <v>136</v>
      </c>
      <c r="L167" s="45"/>
      <c r="M167" s="243" t="s">
        <v>1</v>
      </c>
      <c r="N167" s="244" t="s">
        <v>44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137</v>
      </c>
      <c r="AT167" s="247" t="s">
        <v>132</v>
      </c>
      <c r="AU167" s="247" t="s">
        <v>89</v>
      </c>
      <c r="AY167" s="18" t="s">
        <v>130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87</v>
      </c>
      <c r="BK167" s="248">
        <f>ROUND(I167*H167,2)</f>
        <v>0</v>
      </c>
      <c r="BL167" s="18" t="s">
        <v>137</v>
      </c>
      <c r="BM167" s="247" t="s">
        <v>194</v>
      </c>
    </row>
    <row r="168" s="13" customFormat="1">
      <c r="A168" s="13"/>
      <c r="B168" s="249"/>
      <c r="C168" s="250"/>
      <c r="D168" s="251" t="s">
        <v>139</v>
      </c>
      <c r="E168" s="252" t="s">
        <v>1</v>
      </c>
      <c r="F168" s="253" t="s">
        <v>195</v>
      </c>
      <c r="G168" s="250"/>
      <c r="H168" s="252" t="s">
        <v>1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9" t="s">
        <v>139</v>
      </c>
      <c r="AU168" s="259" t="s">
        <v>89</v>
      </c>
      <c r="AV168" s="13" t="s">
        <v>87</v>
      </c>
      <c r="AW168" s="13" t="s">
        <v>34</v>
      </c>
      <c r="AX168" s="13" t="s">
        <v>79</v>
      </c>
      <c r="AY168" s="259" t="s">
        <v>130</v>
      </c>
    </row>
    <row r="169" s="13" customFormat="1">
      <c r="A169" s="13"/>
      <c r="B169" s="249"/>
      <c r="C169" s="250"/>
      <c r="D169" s="251" t="s">
        <v>139</v>
      </c>
      <c r="E169" s="252" t="s">
        <v>1</v>
      </c>
      <c r="F169" s="253" t="s">
        <v>196</v>
      </c>
      <c r="G169" s="250"/>
      <c r="H169" s="252" t="s">
        <v>1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9" t="s">
        <v>139</v>
      </c>
      <c r="AU169" s="259" t="s">
        <v>89</v>
      </c>
      <c r="AV169" s="13" t="s">
        <v>87</v>
      </c>
      <c r="AW169" s="13" t="s">
        <v>34</v>
      </c>
      <c r="AX169" s="13" t="s">
        <v>79</v>
      </c>
      <c r="AY169" s="259" t="s">
        <v>130</v>
      </c>
    </row>
    <row r="170" s="14" customFormat="1">
      <c r="A170" s="14"/>
      <c r="B170" s="260"/>
      <c r="C170" s="261"/>
      <c r="D170" s="251" t="s">
        <v>139</v>
      </c>
      <c r="E170" s="262" t="s">
        <v>1</v>
      </c>
      <c r="F170" s="263" t="s">
        <v>197</v>
      </c>
      <c r="G170" s="261"/>
      <c r="H170" s="264">
        <v>19</v>
      </c>
      <c r="I170" s="265"/>
      <c r="J170" s="261"/>
      <c r="K170" s="261"/>
      <c r="L170" s="266"/>
      <c r="M170" s="267"/>
      <c r="N170" s="268"/>
      <c r="O170" s="268"/>
      <c r="P170" s="268"/>
      <c r="Q170" s="268"/>
      <c r="R170" s="268"/>
      <c r="S170" s="268"/>
      <c r="T170" s="26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0" t="s">
        <v>139</v>
      </c>
      <c r="AU170" s="270" t="s">
        <v>89</v>
      </c>
      <c r="AV170" s="14" t="s">
        <v>89</v>
      </c>
      <c r="AW170" s="14" t="s">
        <v>34</v>
      </c>
      <c r="AX170" s="14" t="s">
        <v>79</v>
      </c>
      <c r="AY170" s="270" t="s">
        <v>130</v>
      </c>
    </row>
    <row r="171" s="13" customFormat="1">
      <c r="A171" s="13"/>
      <c r="B171" s="249"/>
      <c r="C171" s="250"/>
      <c r="D171" s="251" t="s">
        <v>139</v>
      </c>
      <c r="E171" s="252" t="s">
        <v>1</v>
      </c>
      <c r="F171" s="253" t="s">
        <v>198</v>
      </c>
      <c r="G171" s="250"/>
      <c r="H171" s="252" t="s">
        <v>1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9" t="s">
        <v>139</v>
      </c>
      <c r="AU171" s="259" t="s">
        <v>89</v>
      </c>
      <c r="AV171" s="13" t="s">
        <v>87</v>
      </c>
      <c r="AW171" s="13" t="s">
        <v>34</v>
      </c>
      <c r="AX171" s="13" t="s">
        <v>79</v>
      </c>
      <c r="AY171" s="259" t="s">
        <v>130</v>
      </c>
    </row>
    <row r="172" s="14" customFormat="1">
      <c r="A172" s="14"/>
      <c r="B172" s="260"/>
      <c r="C172" s="261"/>
      <c r="D172" s="251" t="s">
        <v>139</v>
      </c>
      <c r="E172" s="262" t="s">
        <v>1</v>
      </c>
      <c r="F172" s="263" t="s">
        <v>199</v>
      </c>
      <c r="G172" s="261"/>
      <c r="H172" s="264">
        <v>-1.7</v>
      </c>
      <c r="I172" s="265"/>
      <c r="J172" s="261"/>
      <c r="K172" s="261"/>
      <c r="L172" s="266"/>
      <c r="M172" s="267"/>
      <c r="N172" s="268"/>
      <c r="O172" s="268"/>
      <c r="P172" s="268"/>
      <c r="Q172" s="268"/>
      <c r="R172" s="268"/>
      <c r="S172" s="268"/>
      <c r="T172" s="26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0" t="s">
        <v>139</v>
      </c>
      <c r="AU172" s="270" t="s">
        <v>89</v>
      </c>
      <c r="AV172" s="14" t="s">
        <v>89</v>
      </c>
      <c r="AW172" s="14" t="s">
        <v>34</v>
      </c>
      <c r="AX172" s="14" t="s">
        <v>79</v>
      </c>
      <c r="AY172" s="270" t="s">
        <v>130</v>
      </c>
    </row>
    <row r="173" s="13" customFormat="1">
      <c r="A173" s="13"/>
      <c r="B173" s="249"/>
      <c r="C173" s="250"/>
      <c r="D173" s="251" t="s">
        <v>139</v>
      </c>
      <c r="E173" s="252" t="s">
        <v>1</v>
      </c>
      <c r="F173" s="253" t="s">
        <v>200</v>
      </c>
      <c r="G173" s="250"/>
      <c r="H173" s="252" t="s">
        <v>1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9" t="s">
        <v>139</v>
      </c>
      <c r="AU173" s="259" t="s">
        <v>89</v>
      </c>
      <c r="AV173" s="13" t="s">
        <v>87</v>
      </c>
      <c r="AW173" s="13" t="s">
        <v>34</v>
      </c>
      <c r="AX173" s="13" t="s">
        <v>79</v>
      </c>
      <c r="AY173" s="259" t="s">
        <v>130</v>
      </c>
    </row>
    <row r="174" s="13" customFormat="1">
      <c r="A174" s="13"/>
      <c r="B174" s="249"/>
      <c r="C174" s="250"/>
      <c r="D174" s="251" t="s">
        <v>139</v>
      </c>
      <c r="E174" s="252" t="s">
        <v>1</v>
      </c>
      <c r="F174" s="253" t="s">
        <v>201</v>
      </c>
      <c r="G174" s="250"/>
      <c r="H174" s="252" t="s">
        <v>1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9" t="s">
        <v>139</v>
      </c>
      <c r="AU174" s="259" t="s">
        <v>89</v>
      </c>
      <c r="AV174" s="13" t="s">
        <v>87</v>
      </c>
      <c r="AW174" s="13" t="s">
        <v>34</v>
      </c>
      <c r="AX174" s="13" t="s">
        <v>79</v>
      </c>
      <c r="AY174" s="259" t="s">
        <v>130</v>
      </c>
    </row>
    <row r="175" s="14" customFormat="1">
      <c r="A175" s="14"/>
      <c r="B175" s="260"/>
      <c r="C175" s="261"/>
      <c r="D175" s="251" t="s">
        <v>139</v>
      </c>
      <c r="E175" s="262" t="s">
        <v>1</v>
      </c>
      <c r="F175" s="263" t="s">
        <v>202</v>
      </c>
      <c r="G175" s="261"/>
      <c r="H175" s="264">
        <v>-5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0" t="s">
        <v>139</v>
      </c>
      <c r="AU175" s="270" t="s">
        <v>89</v>
      </c>
      <c r="AV175" s="14" t="s">
        <v>89</v>
      </c>
      <c r="AW175" s="14" t="s">
        <v>34</v>
      </c>
      <c r="AX175" s="14" t="s">
        <v>79</v>
      </c>
      <c r="AY175" s="270" t="s">
        <v>130</v>
      </c>
    </row>
    <row r="176" s="15" customFormat="1">
      <c r="A176" s="15"/>
      <c r="B176" s="271"/>
      <c r="C176" s="272"/>
      <c r="D176" s="251" t="s">
        <v>139</v>
      </c>
      <c r="E176" s="273" t="s">
        <v>1</v>
      </c>
      <c r="F176" s="274" t="s">
        <v>144</v>
      </c>
      <c r="G176" s="272"/>
      <c r="H176" s="275">
        <v>12.300000000000001</v>
      </c>
      <c r="I176" s="276"/>
      <c r="J176" s="272"/>
      <c r="K176" s="272"/>
      <c r="L176" s="277"/>
      <c r="M176" s="278"/>
      <c r="N176" s="279"/>
      <c r="O176" s="279"/>
      <c r="P176" s="279"/>
      <c r="Q176" s="279"/>
      <c r="R176" s="279"/>
      <c r="S176" s="279"/>
      <c r="T176" s="28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1" t="s">
        <v>139</v>
      </c>
      <c r="AU176" s="281" t="s">
        <v>89</v>
      </c>
      <c r="AV176" s="15" t="s">
        <v>137</v>
      </c>
      <c r="AW176" s="15" t="s">
        <v>34</v>
      </c>
      <c r="AX176" s="15" t="s">
        <v>87</v>
      </c>
      <c r="AY176" s="281" t="s">
        <v>130</v>
      </c>
    </row>
    <row r="177" s="2" customFormat="1" ht="16.5" customHeight="1">
      <c r="A177" s="39"/>
      <c r="B177" s="40"/>
      <c r="C177" s="236" t="s">
        <v>203</v>
      </c>
      <c r="D177" s="236" t="s">
        <v>132</v>
      </c>
      <c r="E177" s="237" t="s">
        <v>204</v>
      </c>
      <c r="F177" s="238" t="s">
        <v>205</v>
      </c>
      <c r="G177" s="239" t="s">
        <v>135</v>
      </c>
      <c r="H177" s="240">
        <v>5</v>
      </c>
      <c r="I177" s="241"/>
      <c r="J177" s="242">
        <f>ROUND(I177*H177,2)</f>
        <v>0</v>
      </c>
      <c r="K177" s="238" t="s">
        <v>136</v>
      </c>
      <c r="L177" s="45"/>
      <c r="M177" s="243" t="s">
        <v>1</v>
      </c>
      <c r="N177" s="244" t="s">
        <v>44</v>
      </c>
      <c r="O177" s="92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137</v>
      </c>
      <c r="AT177" s="247" t="s">
        <v>132</v>
      </c>
      <c r="AU177" s="247" t="s">
        <v>89</v>
      </c>
      <c r="AY177" s="18" t="s">
        <v>130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87</v>
      </c>
      <c r="BK177" s="248">
        <f>ROUND(I177*H177,2)</f>
        <v>0</v>
      </c>
      <c r="BL177" s="18" t="s">
        <v>137</v>
      </c>
      <c r="BM177" s="247" t="s">
        <v>206</v>
      </c>
    </row>
    <row r="178" s="13" customFormat="1">
      <c r="A178" s="13"/>
      <c r="B178" s="249"/>
      <c r="C178" s="250"/>
      <c r="D178" s="251" t="s">
        <v>139</v>
      </c>
      <c r="E178" s="252" t="s">
        <v>1</v>
      </c>
      <c r="F178" s="253" t="s">
        <v>207</v>
      </c>
      <c r="G178" s="250"/>
      <c r="H178" s="252" t="s">
        <v>1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9" t="s">
        <v>139</v>
      </c>
      <c r="AU178" s="259" t="s">
        <v>89</v>
      </c>
      <c r="AV178" s="13" t="s">
        <v>87</v>
      </c>
      <c r="AW178" s="13" t="s">
        <v>34</v>
      </c>
      <c r="AX178" s="13" t="s">
        <v>79</v>
      </c>
      <c r="AY178" s="259" t="s">
        <v>130</v>
      </c>
    </row>
    <row r="179" s="13" customFormat="1">
      <c r="A179" s="13"/>
      <c r="B179" s="249"/>
      <c r="C179" s="250"/>
      <c r="D179" s="251" t="s">
        <v>139</v>
      </c>
      <c r="E179" s="252" t="s">
        <v>1</v>
      </c>
      <c r="F179" s="253" t="s">
        <v>208</v>
      </c>
      <c r="G179" s="250"/>
      <c r="H179" s="252" t="s">
        <v>1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9" t="s">
        <v>139</v>
      </c>
      <c r="AU179" s="259" t="s">
        <v>89</v>
      </c>
      <c r="AV179" s="13" t="s">
        <v>87</v>
      </c>
      <c r="AW179" s="13" t="s">
        <v>34</v>
      </c>
      <c r="AX179" s="13" t="s">
        <v>79</v>
      </c>
      <c r="AY179" s="259" t="s">
        <v>130</v>
      </c>
    </row>
    <row r="180" s="14" customFormat="1">
      <c r="A180" s="14"/>
      <c r="B180" s="260"/>
      <c r="C180" s="261"/>
      <c r="D180" s="251" t="s">
        <v>139</v>
      </c>
      <c r="E180" s="262" t="s">
        <v>1</v>
      </c>
      <c r="F180" s="263" t="s">
        <v>209</v>
      </c>
      <c r="G180" s="261"/>
      <c r="H180" s="264">
        <v>5</v>
      </c>
      <c r="I180" s="265"/>
      <c r="J180" s="261"/>
      <c r="K180" s="261"/>
      <c r="L180" s="266"/>
      <c r="M180" s="267"/>
      <c r="N180" s="268"/>
      <c r="O180" s="268"/>
      <c r="P180" s="268"/>
      <c r="Q180" s="268"/>
      <c r="R180" s="268"/>
      <c r="S180" s="268"/>
      <c r="T180" s="26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0" t="s">
        <v>139</v>
      </c>
      <c r="AU180" s="270" t="s">
        <v>89</v>
      </c>
      <c r="AV180" s="14" t="s">
        <v>89</v>
      </c>
      <c r="AW180" s="14" t="s">
        <v>34</v>
      </c>
      <c r="AX180" s="14" t="s">
        <v>87</v>
      </c>
      <c r="AY180" s="270" t="s">
        <v>130</v>
      </c>
    </row>
    <row r="181" s="2" customFormat="1" ht="16.5" customHeight="1">
      <c r="A181" s="39"/>
      <c r="B181" s="40"/>
      <c r="C181" s="282" t="s">
        <v>210</v>
      </c>
      <c r="D181" s="282" t="s">
        <v>211</v>
      </c>
      <c r="E181" s="283" t="s">
        <v>212</v>
      </c>
      <c r="F181" s="284" t="s">
        <v>213</v>
      </c>
      <c r="G181" s="285" t="s">
        <v>214</v>
      </c>
      <c r="H181" s="286">
        <v>10</v>
      </c>
      <c r="I181" s="287"/>
      <c r="J181" s="288">
        <f>ROUND(I181*H181,2)</f>
        <v>0</v>
      </c>
      <c r="K181" s="284" t="s">
        <v>136</v>
      </c>
      <c r="L181" s="289"/>
      <c r="M181" s="290" t="s">
        <v>1</v>
      </c>
      <c r="N181" s="291" t="s">
        <v>44</v>
      </c>
      <c r="O181" s="92"/>
      <c r="P181" s="245">
        <f>O181*H181</f>
        <v>0</v>
      </c>
      <c r="Q181" s="245">
        <v>0</v>
      </c>
      <c r="R181" s="245">
        <f>Q181*H181</f>
        <v>0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215</v>
      </c>
      <c r="AT181" s="247" t="s">
        <v>211</v>
      </c>
      <c r="AU181" s="247" t="s">
        <v>89</v>
      </c>
      <c r="AY181" s="18" t="s">
        <v>130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87</v>
      </c>
      <c r="BK181" s="248">
        <f>ROUND(I181*H181,2)</f>
        <v>0</v>
      </c>
      <c r="BL181" s="18" t="s">
        <v>215</v>
      </c>
      <c r="BM181" s="247" t="s">
        <v>216</v>
      </c>
    </row>
    <row r="182" s="13" customFormat="1">
      <c r="A182" s="13"/>
      <c r="B182" s="249"/>
      <c r="C182" s="250"/>
      <c r="D182" s="251" t="s">
        <v>139</v>
      </c>
      <c r="E182" s="252" t="s">
        <v>1</v>
      </c>
      <c r="F182" s="253" t="s">
        <v>217</v>
      </c>
      <c r="G182" s="250"/>
      <c r="H182" s="252" t="s">
        <v>1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9" t="s">
        <v>139</v>
      </c>
      <c r="AU182" s="259" t="s">
        <v>89</v>
      </c>
      <c r="AV182" s="13" t="s">
        <v>87</v>
      </c>
      <c r="AW182" s="13" t="s">
        <v>34</v>
      </c>
      <c r="AX182" s="13" t="s">
        <v>79</v>
      </c>
      <c r="AY182" s="259" t="s">
        <v>130</v>
      </c>
    </row>
    <row r="183" s="13" customFormat="1">
      <c r="A183" s="13"/>
      <c r="B183" s="249"/>
      <c r="C183" s="250"/>
      <c r="D183" s="251" t="s">
        <v>139</v>
      </c>
      <c r="E183" s="252" t="s">
        <v>1</v>
      </c>
      <c r="F183" s="253" t="s">
        <v>218</v>
      </c>
      <c r="G183" s="250"/>
      <c r="H183" s="252" t="s">
        <v>1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9" t="s">
        <v>139</v>
      </c>
      <c r="AU183" s="259" t="s">
        <v>89</v>
      </c>
      <c r="AV183" s="13" t="s">
        <v>87</v>
      </c>
      <c r="AW183" s="13" t="s">
        <v>34</v>
      </c>
      <c r="AX183" s="13" t="s">
        <v>79</v>
      </c>
      <c r="AY183" s="259" t="s">
        <v>130</v>
      </c>
    </row>
    <row r="184" s="14" customFormat="1">
      <c r="A184" s="14"/>
      <c r="B184" s="260"/>
      <c r="C184" s="261"/>
      <c r="D184" s="251" t="s">
        <v>139</v>
      </c>
      <c r="E184" s="262" t="s">
        <v>1</v>
      </c>
      <c r="F184" s="263" t="s">
        <v>219</v>
      </c>
      <c r="G184" s="261"/>
      <c r="H184" s="264">
        <v>10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0" t="s">
        <v>139</v>
      </c>
      <c r="AU184" s="270" t="s">
        <v>89</v>
      </c>
      <c r="AV184" s="14" t="s">
        <v>89</v>
      </c>
      <c r="AW184" s="14" t="s">
        <v>34</v>
      </c>
      <c r="AX184" s="14" t="s">
        <v>87</v>
      </c>
      <c r="AY184" s="270" t="s">
        <v>130</v>
      </c>
    </row>
    <row r="185" s="2" customFormat="1" ht="16.5" customHeight="1">
      <c r="A185" s="39"/>
      <c r="B185" s="40"/>
      <c r="C185" s="236" t="s">
        <v>220</v>
      </c>
      <c r="D185" s="236" t="s">
        <v>132</v>
      </c>
      <c r="E185" s="237" t="s">
        <v>221</v>
      </c>
      <c r="F185" s="238" t="s">
        <v>222</v>
      </c>
      <c r="G185" s="239" t="s">
        <v>135</v>
      </c>
      <c r="H185" s="240">
        <v>475</v>
      </c>
      <c r="I185" s="241"/>
      <c r="J185" s="242">
        <f>ROUND(I185*H185,2)</f>
        <v>0</v>
      </c>
      <c r="K185" s="238" t="s">
        <v>136</v>
      </c>
      <c r="L185" s="45"/>
      <c r="M185" s="243" t="s">
        <v>1</v>
      </c>
      <c r="N185" s="244" t="s">
        <v>44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137</v>
      </c>
      <c r="AT185" s="247" t="s">
        <v>132</v>
      </c>
      <c r="AU185" s="247" t="s">
        <v>89</v>
      </c>
      <c r="AY185" s="18" t="s">
        <v>130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87</v>
      </c>
      <c r="BK185" s="248">
        <f>ROUND(I185*H185,2)</f>
        <v>0</v>
      </c>
      <c r="BL185" s="18" t="s">
        <v>137</v>
      </c>
      <c r="BM185" s="247" t="s">
        <v>223</v>
      </c>
    </row>
    <row r="186" s="13" customFormat="1">
      <c r="A186" s="13"/>
      <c r="B186" s="249"/>
      <c r="C186" s="250"/>
      <c r="D186" s="251" t="s">
        <v>139</v>
      </c>
      <c r="E186" s="252" t="s">
        <v>1</v>
      </c>
      <c r="F186" s="253" t="s">
        <v>224</v>
      </c>
      <c r="G186" s="250"/>
      <c r="H186" s="252" t="s">
        <v>1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9" t="s">
        <v>139</v>
      </c>
      <c r="AU186" s="259" t="s">
        <v>89</v>
      </c>
      <c r="AV186" s="13" t="s">
        <v>87</v>
      </c>
      <c r="AW186" s="13" t="s">
        <v>34</v>
      </c>
      <c r="AX186" s="13" t="s">
        <v>79</v>
      </c>
      <c r="AY186" s="259" t="s">
        <v>130</v>
      </c>
    </row>
    <row r="187" s="14" customFormat="1">
      <c r="A187" s="14"/>
      <c r="B187" s="260"/>
      <c r="C187" s="261"/>
      <c r="D187" s="251" t="s">
        <v>139</v>
      </c>
      <c r="E187" s="262" t="s">
        <v>1</v>
      </c>
      <c r="F187" s="263" t="s">
        <v>225</v>
      </c>
      <c r="G187" s="261"/>
      <c r="H187" s="264">
        <v>21</v>
      </c>
      <c r="I187" s="265"/>
      <c r="J187" s="261"/>
      <c r="K187" s="261"/>
      <c r="L187" s="266"/>
      <c r="M187" s="267"/>
      <c r="N187" s="268"/>
      <c r="O187" s="268"/>
      <c r="P187" s="268"/>
      <c r="Q187" s="268"/>
      <c r="R187" s="268"/>
      <c r="S187" s="268"/>
      <c r="T187" s="26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0" t="s">
        <v>139</v>
      </c>
      <c r="AU187" s="270" t="s">
        <v>89</v>
      </c>
      <c r="AV187" s="14" t="s">
        <v>89</v>
      </c>
      <c r="AW187" s="14" t="s">
        <v>34</v>
      </c>
      <c r="AX187" s="14" t="s">
        <v>79</v>
      </c>
      <c r="AY187" s="270" t="s">
        <v>130</v>
      </c>
    </row>
    <row r="188" s="13" customFormat="1">
      <c r="A188" s="13"/>
      <c r="B188" s="249"/>
      <c r="C188" s="250"/>
      <c r="D188" s="251" t="s">
        <v>139</v>
      </c>
      <c r="E188" s="252" t="s">
        <v>1</v>
      </c>
      <c r="F188" s="253" t="s">
        <v>226</v>
      </c>
      <c r="G188" s="250"/>
      <c r="H188" s="252" t="s">
        <v>1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9" t="s">
        <v>139</v>
      </c>
      <c r="AU188" s="259" t="s">
        <v>89</v>
      </c>
      <c r="AV188" s="13" t="s">
        <v>87</v>
      </c>
      <c r="AW188" s="13" t="s">
        <v>34</v>
      </c>
      <c r="AX188" s="13" t="s">
        <v>79</v>
      </c>
      <c r="AY188" s="259" t="s">
        <v>130</v>
      </c>
    </row>
    <row r="189" s="14" customFormat="1">
      <c r="A189" s="14"/>
      <c r="B189" s="260"/>
      <c r="C189" s="261"/>
      <c r="D189" s="251" t="s">
        <v>139</v>
      </c>
      <c r="E189" s="262" t="s">
        <v>1</v>
      </c>
      <c r="F189" s="263" t="s">
        <v>227</v>
      </c>
      <c r="G189" s="261"/>
      <c r="H189" s="264">
        <v>30</v>
      </c>
      <c r="I189" s="265"/>
      <c r="J189" s="261"/>
      <c r="K189" s="261"/>
      <c r="L189" s="266"/>
      <c r="M189" s="267"/>
      <c r="N189" s="268"/>
      <c r="O189" s="268"/>
      <c r="P189" s="268"/>
      <c r="Q189" s="268"/>
      <c r="R189" s="268"/>
      <c r="S189" s="268"/>
      <c r="T189" s="26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0" t="s">
        <v>139</v>
      </c>
      <c r="AU189" s="270" t="s">
        <v>89</v>
      </c>
      <c r="AV189" s="14" t="s">
        <v>89</v>
      </c>
      <c r="AW189" s="14" t="s">
        <v>34</v>
      </c>
      <c r="AX189" s="14" t="s">
        <v>79</v>
      </c>
      <c r="AY189" s="270" t="s">
        <v>130</v>
      </c>
    </row>
    <row r="190" s="13" customFormat="1">
      <c r="A190" s="13"/>
      <c r="B190" s="249"/>
      <c r="C190" s="250"/>
      <c r="D190" s="251" t="s">
        <v>139</v>
      </c>
      <c r="E190" s="252" t="s">
        <v>1</v>
      </c>
      <c r="F190" s="253" t="s">
        <v>228</v>
      </c>
      <c r="G190" s="250"/>
      <c r="H190" s="252" t="s">
        <v>1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9" t="s">
        <v>139</v>
      </c>
      <c r="AU190" s="259" t="s">
        <v>89</v>
      </c>
      <c r="AV190" s="13" t="s">
        <v>87</v>
      </c>
      <c r="AW190" s="13" t="s">
        <v>34</v>
      </c>
      <c r="AX190" s="13" t="s">
        <v>79</v>
      </c>
      <c r="AY190" s="259" t="s">
        <v>130</v>
      </c>
    </row>
    <row r="191" s="14" customFormat="1">
      <c r="A191" s="14"/>
      <c r="B191" s="260"/>
      <c r="C191" s="261"/>
      <c r="D191" s="251" t="s">
        <v>139</v>
      </c>
      <c r="E191" s="262" t="s">
        <v>1</v>
      </c>
      <c r="F191" s="263" t="s">
        <v>229</v>
      </c>
      <c r="G191" s="261"/>
      <c r="H191" s="264">
        <v>151.19999999999999</v>
      </c>
      <c r="I191" s="265"/>
      <c r="J191" s="261"/>
      <c r="K191" s="261"/>
      <c r="L191" s="266"/>
      <c r="M191" s="267"/>
      <c r="N191" s="268"/>
      <c r="O191" s="268"/>
      <c r="P191" s="268"/>
      <c r="Q191" s="268"/>
      <c r="R191" s="268"/>
      <c r="S191" s="268"/>
      <c r="T191" s="26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0" t="s">
        <v>139</v>
      </c>
      <c r="AU191" s="270" t="s">
        <v>89</v>
      </c>
      <c r="AV191" s="14" t="s">
        <v>89</v>
      </c>
      <c r="AW191" s="14" t="s">
        <v>34</v>
      </c>
      <c r="AX191" s="14" t="s">
        <v>79</v>
      </c>
      <c r="AY191" s="270" t="s">
        <v>130</v>
      </c>
    </row>
    <row r="192" s="13" customFormat="1">
      <c r="A192" s="13"/>
      <c r="B192" s="249"/>
      <c r="C192" s="250"/>
      <c r="D192" s="251" t="s">
        <v>139</v>
      </c>
      <c r="E192" s="252" t="s">
        <v>1</v>
      </c>
      <c r="F192" s="253" t="s">
        <v>230</v>
      </c>
      <c r="G192" s="250"/>
      <c r="H192" s="252" t="s">
        <v>1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9" t="s">
        <v>139</v>
      </c>
      <c r="AU192" s="259" t="s">
        <v>89</v>
      </c>
      <c r="AV192" s="13" t="s">
        <v>87</v>
      </c>
      <c r="AW192" s="13" t="s">
        <v>34</v>
      </c>
      <c r="AX192" s="13" t="s">
        <v>79</v>
      </c>
      <c r="AY192" s="259" t="s">
        <v>130</v>
      </c>
    </row>
    <row r="193" s="14" customFormat="1">
      <c r="A193" s="14"/>
      <c r="B193" s="260"/>
      <c r="C193" s="261"/>
      <c r="D193" s="251" t="s">
        <v>139</v>
      </c>
      <c r="E193" s="262" t="s">
        <v>1</v>
      </c>
      <c r="F193" s="263" t="s">
        <v>231</v>
      </c>
      <c r="G193" s="261"/>
      <c r="H193" s="264">
        <v>272.16000000000003</v>
      </c>
      <c r="I193" s="265"/>
      <c r="J193" s="261"/>
      <c r="K193" s="261"/>
      <c r="L193" s="266"/>
      <c r="M193" s="267"/>
      <c r="N193" s="268"/>
      <c r="O193" s="268"/>
      <c r="P193" s="268"/>
      <c r="Q193" s="268"/>
      <c r="R193" s="268"/>
      <c r="S193" s="268"/>
      <c r="T193" s="26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0" t="s">
        <v>139</v>
      </c>
      <c r="AU193" s="270" t="s">
        <v>89</v>
      </c>
      <c r="AV193" s="14" t="s">
        <v>89</v>
      </c>
      <c r="AW193" s="14" t="s">
        <v>34</v>
      </c>
      <c r="AX193" s="14" t="s">
        <v>79</v>
      </c>
      <c r="AY193" s="270" t="s">
        <v>130</v>
      </c>
    </row>
    <row r="194" s="14" customFormat="1">
      <c r="A194" s="14"/>
      <c r="B194" s="260"/>
      <c r="C194" s="261"/>
      <c r="D194" s="251" t="s">
        <v>139</v>
      </c>
      <c r="E194" s="262" t="s">
        <v>1</v>
      </c>
      <c r="F194" s="263" t="s">
        <v>232</v>
      </c>
      <c r="G194" s="261"/>
      <c r="H194" s="264">
        <v>0.64000000000000001</v>
      </c>
      <c r="I194" s="265"/>
      <c r="J194" s="261"/>
      <c r="K194" s="261"/>
      <c r="L194" s="266"/>
      <c r="M194" s="267"/>
      <c r="N194" s="268"/>
      <c r="O194" s="268"/>
      <c r="P194" s="268"/>
      <c r="Q194" s="268"/>
      <c r="R194" s="268"/>
      <c r="S194" s="268"/>
      <c r="T194" s="26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0" t="s">
        <v>139</v>
      </c>
      <c r="AU194" s="270" t="s">
        <v>89</v>
      </c>
      <c r="AV194" s="14" t="s">
        <v>89</v>
      </c>
      <c r="AW194" s="14" t="s">
        <v>34</v>
      </c>
      <c r="AX194" s="14" t="s">
        <v>79</v>
      </c>
      <c r="AY194" s="270" t="s">
        <v>130</v>
      </c>
    </row>
    <row r="195" s="15" customFormat="1">
      <c r="A195" s="15"/>
      <c r="B195" s="271"/>
      <c r="C195" s="272"/>
      <c r="D195" s="251" t="s">
        <v>139</v>
      </c>
      <c r="E195" s="273" t="s">
        <v>1</v>
      </c>
      <c r="F195" s="274" t="s">
        <v>144</v>
      </c>
      <c r="G195" s="272"/>
      <c r="H195" s="275">
        <v>475</v>
      </c>
      <c r="I195" s="276"/>
      <c r="J195" s="272"/>
      <c r="K195" s="272"/>
      <c r="L195" s="277"/>
      <c r="M195" s="278"/>
      <c r="N195" s="279"/>
      <c r="O195" s="279"/>
      <c r="P195" s="279"/>
      <c r="Q195" s="279"/>
      <c r="R195" s="279"/>
      <c r="S195" s="279"/>
      <c r="T195" s="280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81" t="s">
        <v>139</v>
      </c>
      <c r="AU195" s="281" t="s">
        <v>89</v>
      </c>
      <c r="AV195" s="15" t="s">
        <v>137</v>
      </c>
      <c r="AW195" s="15" t="s">
        <v>34</v>
      </c>
      <c r="AX195" s="15" t="s">
        <v>87</v>
      </c>
      <c r="AY195" s="281" t="s">
        <v>130</v>
      </c>
    </row>
    <row r="196" s="2" customFormat="1" ht="16.5" customHeight="1">
      <c r="A196" s="39"/>
      <c r="B196" s="40"/>
      <c r="C196" s="236" t="s">
        <v>233</v>
      </c>
      <c r="D196" s="236" t="s">
        <v>132</v>
      </c>
      <c r="E196" s="237" t="s">
        <v>234</v>
      </c>
      <c r="F196" s="238" t="s">
        <v>235</v>
      </c>
      <c r="G196" s="239" t="s">
        <v>135</v>
      </c>
      <c r="H196" s="240">
        <v>485.69999999999999</v>
      </c>
      <c r="I196" s="241"/>
      <c r="J196" s="242">
        <f>ROUND(I196*H196,2)</f>
        <v>0</v>
      </c>
      <c r="K196" s="238" t="s">
        <v>136</v>
      </c>
      <c r="L196" s="45"/>
      <c r="M196" s="243" t="s">
        <v>1</v>
      </c>
      <c r="N196" s="244" t="s">
        <v>44</v>
      </c>
      <c r="O196" s="92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7" t="s">
        <v>137</v>
      </c>
      <c r="AT196" s="247" t="s">
        <v>132</v>
      </c>
      <c r="AU196" s="247" t="s">
        <v>89</v>
      </c>
      <c r="AY196" s="18" t="s">
        <v>130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8" t="s">
        <v>87</v>
      </c>
      <c r="BK196" s="248">
        <f>ROUND(I196*H196,2)</f>
        <v>0</v>
      </c>
      <c r="BL196" s="18" t="s">
        <v>137</v>
      </c>
      <c r="BM196" s="247" t="s">
        <v>236</v>
      </c>
    </row>
    <row r="197" s="13" customFormat="1">
      <c r="A197" s="13"/>
      <c r="B197" s="249"/>
      <c r="C197" s="250"/>
      <c r="D197" s="251" t="s">
        <v>139</v>
      </c>
      <c r="E197" s="252" t="s">
        <v>1</v>
      </c>
      <c r="F197" s="253" t="s">
        <v>237</v>
      </c>
      <c r="G197" s="250"/>
      <c r="H197" s="252" t="s">
        <v>1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9" t="s">
        <v>139</v>
      </c>
      <c r="AU197" s="259" t="s">
        <v>89</v>
      </c>
      <c r="AV197" s="13" t="s">
        <v>87</v>
      </c>
      <c r="AW197" s="13" t="s">
        <v>34</v>
      </c>
      <c r="AX197" s="13" t="s">
        <v>79</v>
      </c>
      <c r="AY197" s="259" t="s">
        <v>130</v>
      </c>
    </row>
    <row r="198" s="13" customFormat="1">
      <c r="A198" s="13"/>
      <c r="B198" s="249"/>
      <c r="C198" s="250"/>
      <c r="D198" s="251" t="s">
        <v>139</v>
      </c>
      <c r="E198" s="252" t="s">
        <v>1</v>
      </c>
      <c r="F198" s="253" t="s">
        <v>238</v>
      </c>
      <c r="G198" s="250"/>
      <c r="H198" s="252" t="s">
        <v>1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9" t="s">
        <v>139</v>
      </c>
      <c r="AU198" s="259" t="s">
        <v>89</v>
      </c>
      <c r="AV198" s="13" t="s">
        <v>87</v>
      </c>
      <c r="AW198" s="13" t="s">
        <v>34</v>
      </c>
      <c r="AX198" s="13" t="s">
        <v>79</v>
      </c>
      <c r="AY198" s="259" t="s">
        <v>130</v>
      </c>
    </row>
    <row r="199" s="14" customFormat="1">
      <c r="A199" s="14"/>
      <c r="B199" s="260"/>
      <c r="C199" s="261"/>
      <c r="D199" s="251" t="s">
        <v>139</v>
      </c>
      <c r="E199" s="262" t="s">
        <v>1</v>
      </c>
      <c r="F199" s="263" t="s">
        <v>239</v>
      </c>
      <c r="G199" s="261"/>
      <c r="H199" s="264">
        <v>442</v>
      </c>
      <c r="I199" s="265"/>
      <c r="J199" s="261"/>
      <c r="K199" s="261"/>
      <c r="L199" s="266"/>
      <c r="M199" s="267"/>
      <c r="N199" s="268"/>
      <c r="O199" s="268"/>
      <c r="P199" s="268"/>
      <c r="Q199" s="268"/>
      <c r="R199" s="268"/>
      <c r="S199" s="268"/>
      <c r="T199" s="26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0" t="s">
        <v>139</v>
      </c>
      <c r="AU199" s="270" t="s">
        <v>89</v>
      </c>
      <c r="AV199" s="14" t="s">
        <v>89</v>
      </c>
      <c r="AW199" s="14" t="s">
        <v>34</v>
      </c>
      <c r="AX199" s="14" t="s">
        <v>79</v>
      </c>
      <c r="AY199" s="270" t="s">
        <v>130</v>
      </c>
    </row>
    <row r="200" s="13" customFormat="1">
      <c r="A200" s="13"/>
      <c r="B200" s="249"/>
      <c r="C200" s="250"/>
      <c r="D200" s="251" t="s">
        <v>139</v>
      </c>
      <c r="E200" s="252" t="s">
        <v>1</v>
      </c>
      <c r="F200" s="253" t="s">
        <v>240</v>
      </c>
      <c r="G200" s="250"/>
      <c r="H200" s="252" t="s">
        <v>1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9" t="s">
        <v>139</v>
      </c>
      <c r="AU200" s="259" t="s">
        <v>89</v>
      </c>
      <c r="AV200" s="13" t="s">
        <v>87</v>
      </c>
      <c r="AW200" s="13" t="s">
        <v>34</v>
      </c>
      <c r="AX200" s="13" t="s">
        <v>79</v>
      </c>
      <c r="AY200" s="259" t="s">
        <v>130</v>
      </c>
    </row>
    <row r="201" s="14" customFormat="1">
      <c r="A201" s="14"/>
      <c r="B201" s="260"/>
      <c r="C201" s="261"/>
      <c r="D201" s="251" t="s">
        <v>139</v>
      </c>
      <c r="E201" s="262" t="s">
        <v>1</v>
      </c>
      <c r="F201" s="263" t="s">
        <v>241</v>
      </c>
      <c r="G201" s="261"/>
      <c r="H201" s="264">
        <v>37</v>
      </c>
      <c r="I201" s="265"/>
      <c r="J201" s="261"/>
      <c r="K201" s="261"/>
      <c r="L201" s="266"/>
      <c r="M201" s="267"/>
      <c r="N201" s="268"/>
      <c r="O201" s="268"/>
      <c r="P201" s="268"/>
      <c r="Q201" s="268"/>
      <c r="R201" s="268"/>
      <c r="S201" s="268"/>
      <c r="T201" s="26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0" t="s">
        <v>139</v>
      </c>
      <c r="AU201" s="270" t="s">
        <v>89</v>
      </c>
      <c r="AV201" s="14" t="s">
        <v>89</v>
      </c>
      <c r="AW201" s="14" t="s">
        <v>34</v>
      </c>
      <c r="AX201" s="14" t="s">
        <v>79</v>
      </c>
      <c r="AY201" s="270" t="s">
        <v>130</v>
      </c>
    </row>
    <row r="202" s="13" customFormat="1">
      <c r="A202" s="13"/>
      <c r="B202" s="249"/>
      <c r="C202" s="250"/>
      <c r="D202" s="251" t="s">
        <v>139</v>
      </c>
      <c r="E202" s="252" t="s">
        <v>1</v>
      </c>
      <c r="F202" s="253" t="s">
        <v>242</v>
      </c>
      <c r="G202" s="250"/>
      <c r="H202" s="252" t="s">
        <v>1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9" t="s">
        <v>139</v>
      </c>
      <c r="AU202" s="259" t="s">
        <v>89</v>
      </c>
      <c r="AV202" s="13" t="s">
        <v>87</v>
      </c>
      <c r="AW202" s="13" t="s">
        <v>34</v>
      </c>
      <c r="AX202" s="13" t="s">
        <v>79</v>
      </c>
      <c r="AY202" s="259" t="s">
        <v>130</v>
      </c>
    </row>
    <row r="203" s="14" customFormat="1">
      <c r="A203" s="14"/>
      <c r="B203" s="260"/>
      <c r="C203" s="261"/>
      <c r="D203" s="251" t="s">
        <v>139</v>
      </c>
      <c r="E203" s="262" t="s">
        <v>1</v>
      </c>
      <c r="F203" s="263" t="s">
        <v>197</v>
      </c>
      <c r="G203" s="261"/>
      <c r="H203" s="264">
        <v>19</v>
      </c>
      <c r="I203" s="265"/>
      <c r="J203" s="261"/>
      <c r="K203" s="261"/>
      <c r="L203" s="266"/>
      <c r="M203" s="267"/>
      <c r="N203" s="268"/>
      <c r="O203" s="268"/>
      <c r="P203" s="268"/>
      <c r="Q203" s="268"/>
      <c r="R203" s="268"/>
      <c r="S203" s="268"/>
      <c r="T203" s="26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0" t="s">
        <v>139</v>
      </c>
      <c r="AU203" s="270" t="s">
        <v>89</v>
      </c>
      <c r="AV203" s="14" t="s">
        <v>89</v>
      </c>
      <c r="AW203" s="14" t="s">
        <v>34</v>
      </c>
      <c r="AX203" s="14" t="s">
        <v>79</v>
      </c>
      <c r="AY203" s="270" t="s">
        <v>130</v>
      </c>
    </row>
    <row r="204" s="13" customFormat="1">
      <c r="A204" s="13"/>
      <c r="B204" s="249"/>
      <c r="C204" s="250"/>
      <c r="D204" s="251" t="s">
        <v>139</v>
      </c>
      <c r="E204" s="252" t="s">
        <v>1</v>
      </c>
      <c r="F204" s="253" t="s">
        <v>243</v>
      </c>
      <c r="G204" s="250"/>
      <c r="H204" s="252" t="s">
        <v>1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9" t="s">
        <v>139</v>
      </c>
      <c r="AU204" s="259" t="s">
        <v>89</v>
      </c>
      <c r="AV204" s="13" t="s">
        <v>87</v>
      </c>
      <c r="AW204" s="13" t="s">
        <v>34</v>
      </c>
      <c r="AX204" s="13" t="s">
        <v>79</v>
      </c>
      <c r="AY204" s="259" t="s">
        <v>130</v>
      </c>
    </row>
    <row r="205" s="14" customFormat="1">
      <c r="A205" s="14"/>
      <c r="B205" s="260"/>
      <c r="C205" s="261"/>
      <c r="D205" s="251" t="s">
        <v>139</v>
      </c>
      <c r="E205" s="262" t="s">
        <v>1</v>
      </c>
      <c r="F205" s="263" t="s">
        <v>244</v>
      </c>
      <c r="G205" s="261"/>
      <c r="H205" s="264">
        <v>-12.300000000000001</v>
      </c>
      <c r="I205" s="265"/>
      <c r="J205" s="261"/>
      <c r="K205" s="261"/>
      <c r="L205" s="266"/>
      <c r="M205" s="267"/>
      <c r="N205" s="268"/>
      <c r="O205" s="268"/>
      <c r="P205" s="268"/>
      <c r="Q205" s="268"/>
      <c r="R205" s="268"/>
      <c r="S205" s="268"/>
      <c r="T205" s="26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0" t="s">
        <v>139</v>
      </c>
      <c r="AU205" s="270" t="s">
        <v>89</v>
      </c>
      <c r="AV205" s="14" t="s">
        <v>89</v>
      </c>
      <c r="AW205" s="14" t="s">
        <v>34</v>
      </c>
      <c r="AX205" s="14" t="s">
        <v>79</v>
      </c>
      <c r="AY205" s="270" t="s">
        <v>130</v>
      </c>
    </row>
    <row r="206" s="15" customFormat="1">
      <c r="A206" s="15"/>
      <c r="B206" s="271"/>
      <c r="C206" s="272"/>
      <c r="D206" s="251" t="s">
        <v>139</v>
      </c>
      <c r="E206" s="273" t="s">
        <v>1</v>
      </c>
      <c r="F206" s="274" t="s">
        <v>144</v>
      </c>
      <c r="G206" s="272"/>
      <c r="H206" s="275">
        <v>485.69999999999999</v>
      </c>
      <c r="I206" s="276"/>
      <c r="J206" s="272"/>
      <c r="K206" s="272"/>
      <c r="L206" s="277"/>
      <c r="M206" s="278"/>
      <c r="N206" s="279"/>
      <c r="O206" s="279"/>
      <c r="P206" s="279"/>
      <c r="Q206" s="279"/>
      <c r="R206" s="279"/>
      <c r="S206" s="279"/>
      <c r="T206" s="280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81" t="s">
        <v>139</v>
      </c>
      <c r="AU206" s="281" t="s">
        <v>89</v>
      </c>
      <c r="AV206" s="15" t="s">
        <v>137</v>
      </c>
      <c r="AW206" s="15" t="s">
        <v>34</v>
      </c>
      <c r="AX206" s="15" t="s">
        <v>87</v>
      </c>
      <c r="AY206" s="281" t="s">
        <v>130</v>
      </c>
    </row>
    <row r="207" s="2" customFormat="1" ht="16.5" customHeight="1">
      <c r="A207" s="39"/>
      <c r="B207" s="40"/>
      <c r="C207" s="236" t="s">
        <v>245</v>
      </c>
      <c r="D207" s="236" t="s">
        <v>132</v>
      </c>
      <c r="E207" s="237" t="s">
        <v>246</v>
      </c>
      <c r="F207" s="238" t="s">
        <v>247</v>
      </c>
      <c r="G207" s="239" t="s">
        <v>135</v>
      </c>
      <c r="H207" s="240">
        <v>971.39999999999998</v>
      </c>
      <c r="I207" s="241"/>
      <c r="J207" s="242">
        <f>ROUND(I207*H207,2)</f>
        <v>0</v>
      </c>
      <c r="K207" s="238" t="s">
        <v>136</v>
      </c>
      <c r="L207" s="45"/>
      <c r="M207" s="243" t="s">
        <v>1</v>
      </c>
      <c r="N207" s="244" t="s">
        <v>44</v>
      </c>
      <c r="O207" s="92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7" t="s">
        <v>137</v>
      </c>
      <c r="AT207" s="247" t="s">
        <v>132</v>
      </c>
      <c r="AU207" s="247" t="s">
        <v>89</v>
      </c>
      <c r="AY207" s="18" t="s">
        <v>130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8" t="s">
        <v>87</v>
      </c>
      <c r="BK207" s="248">
        <f>ROUND(I207*H207,2)</f>
        <v>0</v>
      </c>
      <c r="BL207" s="18" t="s">
        <v>137</v>
      </c>
      <c r="BM207" s="247" t="s">
        <v>248</v>
      </c>
    </row>
    <row r="208" s="13" customFormat="1">
      <c r="A208" s="13"/>
      <c r="B208" s="249"/>
      <c r="C208" s="250"/>
      <c r="D208" s="251" t="s">
        <v>139</v>
      </c>
      <c r="E208" s="252" t="s">
        <v>1</v>
      </c>
      <c r="F208" s="253" t="s">
        <v>249</v>
      </c>
      <c r="G208" s="250"/>
      <c r="H208" s="252" t="s">
        <v>1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9" t="s">
        <v>139</v>
      </c>
      <c r="AU208" s="259" t="s">
        <v>89</v>
      </c>
      <c r="AV208" s="13" t="s">
        <v>87</v>
      </c>
      <c r="AW208" s="13" t="s">
        <v>34</v>
      </c>
      <c r="AX208" s="13" t="s">
        <v>79</v>
      </c>
      <c r="AY208" s="259" t="s">
        <v>130</v>
      </c>
    </row>
    <row r="209" s="14" customFormat="1">
      <c r="A209" s="14"/>
      <c r="B209" s="260"/>
      <c r="C209" s="261"/>
      <c r="D209" s="251" t="s">
        <v>139</v>
      </c>
      <c r="E209" s="262" t="s">
        <v>1</v>
      </c>
      <c r="F209" s="263" t="s">
        <v>250</v>
      </c>
      <c r="G209" s="261"/>
      <c r="H209" s="264">
        <v>971.39999999999998</v>
      </c>
      <c r="I209" s="265"/>
      <c r="J209" s="261"/>
      <c r="K209" s="261"/>
      <c r="L209" s="266"/>
      <c r="M209" s="267"/>
      <c r="N209" s="268"/>
      <c r="O209" s="268"/>
      <c r="P209" s="268"/>
      <c r="Q209" s="268"/>
      <c r="R209" s="268"/>
      <c r="S209" s="268"/>
      <c r="T209" s="26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0" t="s">
        <v>139</v>
      </c>
      <c r="AU209" s="270" t="s">
        <v>89</v>
      </c>
      <c r="AV209" s="14" t="s">
        <v>89</v>
      </c>
      <c r="AW209" s="14" t="s">
        <v>34</v>
      </c>
      <c r="AX209" s="14" t="s">
        <v>87</v>
      </c>
      <c r="AY209" s="270" t="s">
        <v>130</v>
      </c>
    </row>
    <row r="210" s="2" customFormat="1" ht="16.5" customHeight="1">
      <c r="A210" s="39"/>
      <c r="B210" s="40"/>
      <c r="C210" s="236" t="s">
        <v>8</v>
      </c>
      <c r="D210" s="236" t="s">
        <v>132</v>
      </c>
      <c r="E210" s="237" t="s">
        <v>251</v>
      </c>
      <c r="F210" s="238" t="s">
        <v>252</v>
      </c>
      <c r="G210" s="239" t="s">
        <v>135</v>
      </c>
      <c r="H210" s="240">
        <v>485.69999999999999</v>
      </c>
      <c r="I210" s="241"/>
      <c r="J210" s="242">
        <f>ROUND(I210*H210,2)</f>
        <v>0</v>
      </c>
      <c r="K210" s="238" t="s">
        <v>1</v>
      </c>
      <c r="L210" s="45"/>
      <c r="M210" s="243" t="s">
        <v>1</v>
      </c>
      <c r="N210" s="244" t="s">
        <v>44</v>
      </c>
      <c r="O210" s="92"/>
      <c r="P210" s="245">
        <f>O210*H210</f>
        <v>0</v>
      </c>
      <c r="Q210" s="245">
        <v>0</v>
      </c>
      <c r="R210" s="245">
        <f>Q210*H210</f>
        <v>0</v>
      </c>
      <c r="S210" s="245">
        <v>0</v>
      </c>
      <c r="T210" s="24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7" t="s">
        <v>137</v>
      </c>
      <c r="AT210" s="247" t="s">
        <v>132</v>
      </c>
      <c r="AU210" s="247" t="s">
        <v>89</v>
      </c>
      <c r="AY210" s="18" t="s">
        <v>130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8" t="s">
        <v>87</v>
      </c>
      <c r="BK210" s="248">
        <f>ROUND(I210*H210,2)</f>
        <v>0</v>
      </c>
      <c r="BL210" s="18" t="s">
        <v>137</v>
      </c>
      <c r="BM210" s="247" t="s">
        <v>253</v>
      </c>
    </row>
    <row r="211" s="13" customFormat="1">
      <c r="A211" s="13"/>
      <c r="B211" s="249"/>
      <c r="C211" s="250"/>
      <c r="D211" s="251" t="s">
        <v>139</v>
      </c>
      <c r="E211" s="252" t="s">
        <v>1</v>
      </c>
      <c r="F211" s="253" t="s">
        <v>254</v>
      </c>
      <c r="G211" s="250"/>
      <c r="H211" s="252" t="s">
        <v>1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9" t="s">
        <v>139</v>
      </c>
      <c r="AU211" s="259" t="s">
        <v>89</v>
      </c>
      <c r="AV211" s="13" t="s">
        <v>87</v>
      </c>
      <c r="AW211" s="13" t="s">
        <v>34</v>
      </c>
      <c r="AX211" s="13" t="s">
        <v>79</v>
      </c>
      <c r="AY211" s="259" t="s">
        <v>130</v>
      </c>
    </row>
    <row r="212" s="14" customFormat="1">
      <c r="A212" s="14"/>
      <c r="B212" s="260"/>
      <c r="C212" s="261"/>
      <c r="D212" s="251" t="s">
        <v>139</v>
      </c>
      <c r="E212" s="262" t="s">
        <v>1</v>
      </c>
      <c r="F212" s="263" t="s">
        <v>255</v>
      </c>
      <c r="G212" s="261"/>
      <c r="H212" s="264">
        <v>485.69999999999999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0" t="s">
        <v>139</v>
      </c>
      <c r="AU212" s="270" t="s">
        <v>89</v>
      </c>
      <c r="AV212" s="14" t="s">
        <v>89</v>
      </c>
      <c r="AW212" s="14" t="s">
        <v>34</v>
      </c>
      <c r="AX212" s="14" t="s">
        <v>87</v>
      </c>
      <c r="AY212" s="270" t="s">
        <v>130</v>
      </c>
    </row>
    <row r="213" s="2" customFormat="1" ht="16.5" customHeight="1">
      <c r="A213" s="39"/>
      <c r="B213" s="40"/>
      <c r="C213" s="236" t="s">
        <v>256</v>
      </c>
      <c r="D213" s="236" t="s">
        <v>132</v>
      </c>
      <c r="E213" s="237" t="s">
        <v>257</v>
      </c>
      <c r="F213" s="238" t="s">
        <v>258</v>
      </c>
      <c r="G213" s="239" t="s">
        <v>214</v>
      </c>
      <c r="H213" s="240">
        <v>728.54999999999995</v>
      </c>
      <c r="I213" s="241"/>
      <c r="J213" s="242">
        <f>ROUND(I213*H213,2)</f>
        <v>0</v>
      </c>
      <c r="K213" s="238" t="s">
        <v>1</v>
      </c>
      <c r="L213" s="45"/>
      <c r="M213" s="243" t="s">
        <v>1</v>
      </c>
      <c r="N213" s="244" t="s">
        <v>44</v>
      </c>
      <c r="O213" s="92"/>
      <c r="P213" s="245">
        <f>O213*H213</f>
        <v>0</v>
      </c>
      <c r="Q213" s="245">
        <v>0</v>
      </c>
      <c r="R213" s="245">
        <f>Q213*H213</f>
        <v>0</v>
      </c>
      <c r="S213" s="245">
        <v>0</v>
      </c>
      <c r="T213" s="24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7" t="s">
        <v>137</v>
      </c>
      <c r="AT213" s="247" t="s">
        <v>132</v>
      </c>
      <c r="AU213" s="247" t="s">
        <v>89</v>
      </c>
      <c r="AY213" s="18" t="s">
        <v>130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18" t="s">
        <v>87</v>
      </c>
      <c r="BK213" s="248">
        <f>ROUND(I213*H213,2)</f>
        <v>0</v>
      </c>
      <c r="BL213" s="18" t="s">
        <v>137</v>
      </c>
      <c r="BM213" s="247" t="s">
        <v>259</v>
      </c>
    </row>
    <row r="214" s="13" customFormat="1">
      <c r="A214" s="13"/>
      <c r="B214" s="249"/>
      <c r="C214" s="250"/>
      <c r="D214" s="251" t="s">
        <v>139</v>
      </c>
      <c r="E214" s="252" t="s">
        <v>1</v>
      </c>
      <c r="F214" s="253" t="s">
        <v>254</v>
      </c>
      <c r="G214" s="250"/>
      <c r="H214" s="252" t="s">
        <v>1</v>
      </c>
      <c r="I214" s="254"/>
      <c r="J214" s="250"/>
      <c r="K214" s="250"/>
      <c r="L214" s="255"/>
      <c r="M214" s="256"/>
      <c r="N214" s="257"/>
      <c r="O214" s="257"/>
      <c r="P214" s="257"/>
      <c r="Q214" s="257"/>
      <c r="R214" s="257"/>
      <c r="S214" s="257"/>
      <c r="T214" s="25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9" t="s">
        <v>139</v>
      </c>
      <c r="AU214" s="259" t="s">
        <v>89</v>
      </c>
      <c r="AV214" s="13" t="s">
        <v>87</v>
      </c>
      <c r="AW214" s="13" t="s">
        <v>34</v>
      </c>
      <c r="AX214" s="13" t="s">
        <v>79</v>
      </c>
      <c r="AY214" s="259" t="s">
        <v>130</v>
      </c>
    </row>
    <row r="215" s="14" customFormat="1">
      <c r="A215" s="14"/>
      <c r="B215" s="260"/>
      <c r="C215" s="261"/>
      <c r="D215" s="251" t="s">
        <v>139</v>
      </c>
      <c r="E215" s="262" t="s">
        <v>1</v>
      </c>
      <c r="F215" s="263" t="s">
        <v>260</v>
      </c>
      <c r="G215" s="261"/>
      <c r="H215" s="264">
        <v>728.54999999999995</v>
      </c>
      <c r="I215" s="265"/>
      <c r="J215" s="261"/>
      <c r="K215" s="261"/>
      <c r="L215" s="266"/>
      <c r="M215" s="267"/>
      <c r="N215" s="268"/>
      <c r="O215" s="268"/>
      <c r="P215" s="268"/>
      <c r="Q215" s="268"/>
      <c r="R215" s="268"/>
      <c r="S215" s="268"/>
      <c r="T215" s="26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0" t="s">
        <v>139</v>
      </c>
      <c r="AU215" s="270" t="s">
        <v>89</v>
      </c>
      <c r="AV215" s="14" t="s">
        <v>89</v>
      </c>
      <c r="AW215" s="14" t="s">
        <v>34</v>
      </c>
      <c r="AX215" s="14" t="s">
        <v>87</v>
      </c>
      <c r="AY215" s="270" t="s">
        <v>130</v>
      </c>
    </row>
    <row r="216" s="2" customFormat="1" ht="16.5" customHeight="1">
      <c r="A216" s="39"/>
      <c r="B216" s="40"/>
      <c r="C216" s="236" t="s">
        <v>261</v>
      </c>
      <c r="D216" s="236" t="s">
        <v>132</v>
      </c>
      <c r="E216" s="237" t="s">
        <v>262</v>
      </c>
      <c r="F216" s="238" t="s">
        <v>263</v>
      </c>
      <c r="G216" s="239" t="s">
        <v>264</v>
      </c>
      <c r="H216" s="240">
        <v>210</v>
      </c>
      <c r="I216" s="241"/>
      <c r="J216" s="242">
        <f>ROUND(I216*H216,2)</f>
        <v>0</v>
      </c>
      <c r="K216" s="238" t="s">
        <v>136</v>
      </c>
      <c r="L216" s="45"/>
      <c r="M216" s="243" t="s">
        <v>1</v>
      </c>
      <c r="N216" s="244" t="s">
        <v>44</v>
      </c>
      <c r="O216" s="92"/>
      <c r="P216" s="245">
        <f>O216*H216</f>
        <v>0</v>
      </c>
      <c r="Q216" s="245">
        <v>0</v>
      </c>
      <c r="R216" s="245">
        <f>Q216*H216</f>
        <v>0</v>
      </c>
      <c r="S216" s="245">
        <v>0</v>
      </c>
      <c r="T216" s="24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7" t="s">
        <v>137</v>
      </c>
      <c r="AT216" s="247" t="s">
        <v>132</v>
      </c>
      <c r="AU216" s="247" t="s">
        <v>89</v>
      </c>
      <c r="AY216" s="18" t="s">
        <v>130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8" t="s">
        <v>87</v>
      </c>
      <c r="BK216" s="248">
        <f>ROUND(I216*H216,2)</f>
        <v>0</v>
      </c>
      <c r="BL216" s="18" t="s">
        <v>137</v>
      </c>
      <c r="BM216" s="247" t="s">
        <v>265</v>
      </c>
    </row>
    <row r="217" s="13" customFormat="1">
      <c r="A217" s="13"/>
      <c r="B217" s="249"/>
      <c r="C217" s="250"/>
      <c r="D217" s="251" t="s">
        <v>139</v>
      </c>
      <c r="E217" s="252" t="s">
        <v>1</v>
      </c>
      <c r="F217" s="253" t="s">
        <v>266</v>
      </c>
      <c r="G217" s="250"/>
      <c r="H217" s="252" t="s">
        <v>1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9" t="s">
        <v>139</v>
      </c>
      <c r="AU217" s="259" t="s">
        <v>89</v>
      </c>
      <c r="AV217" s="13" t="s">
        <v>87</v>
      </c>
      <c r="AW217" s="13" t="s">
        <v>34</v>
      </c>
      <c r="AX217" s="13" t="s">
        <v>79</v>
      </c>
      <c r="AY217" s="259" t="s">
        <v>130</v>
      </c>
    </row>
    <row r="218" s="14" customFormat="1">
      <c r="A218" s="14"/>
      <c r="B218" s="260"/>
      <c r="C218" s="261"/>
      <c r="D218" s="251" t="s">
        <v>139</v>
      </c>
      <c r="E218" s="262" t="s">
        <v>1</v>
      </c>
      <c r="F218" s="263" t="s">
        <v>267</v>
      </c>
      <c r="G218" s="261"/>
      <c r="H218" s="264">
        <v>210</v>
      </c>
      <c r="I218" s="265"/>
      <c r="J218" s="261"/>
      <c r="K218" s="261"/>
      <c r="L218" s="266"/>
      <c r="M218" s="267"/>
      <c r="N218" s="268"/>
      <c r="O218" s="268"/>
      <c r="P218" s="268"/>
      <c r="Q218" s="268"/>
      <c r="R218" s="268"/>
      <c r="S218" s="268"/>
      <c r="T218" s="26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0" t="s">
        <v>139</v>
      </c>
      <c r="AU218" s="270" t="s">
        <v>89</v>
      </c>
      <c r="AV218" s="14" t="s">
        <v>89</v>
      </c>
      <c r="AW218" s="14" t="s">
        <v>34</v>
      </c>
      <c r="AX218" s="14" t="s">
        <v>87</v>
      </c>
      <c r="AY218" s="270" t="s">
        <v>130</v>
      </c>
    </row>
    <row r="219" s="2" customFormat="1" ht="16.5" customHeight="1">
      <c r="A219" s="39"/>
      <c r="B219" s="40"/>
      <c r="C219" s="282" t="s">
        <v>268</v>
      </c>
      <c r="D219" s="282" t="s">
        <v>211</v>
      </c>
      <c r="E219" s="283" t="s">
        <v>269</v>
      </c>
      <c r="F219" s="284" t="s">
        <v>270</v>
      </c>
      <c r="G219" s="285" t="s">
        <v>214</v>
      </c>
      <c r="H219" s="286">
        <v>31.5</v>
      </c>
      <c r="I219" s="287"/>
      <c r="J219" s="288">
        <f>ROUND(I219*H219,2)</f>
        <v>0</v>
      </c>
      <c r="K219" s="284" t="s">
        <v>136</v>
      </c>
      <c r="L219" s="289"/>
      <c r="M219" s="290" t="s">
        <v>1</v>
      </c>
      <c r="N219" s="291" t="s">
        <v>44</v>
      </c>
      <c r="O219" s="92"/>
      <c r="P219" s="245">
        <f>O219*H219</f>
        <v>0</v>
      </c>
      <c r="Q219" s="245">
        <v>0</v>
      </c>
      <c r="R219" s="245">
        <f>Q219*H219</f>
        <v>0</v>
      </c>
      <c r="S219" s="245">
        <v>0</v>
      </c>
      <c r="T219" s="24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7" t="s">
        <v>186</v>
      </c>
      <c r="AT219" s="247" t="s">
        <v>211</v>
      </c>
      <c r="AU219" s="247" t="s">
        <v>89</v>
      </c>
      <c r="AY219" s="18" t="s">
        <v>130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8" t="s">
        <v>87</v>
      </c>
      <c r="BK219" s="248">
        <f>ROUND(I219*H219,2)</f>
        <v>0</v>
      </c>
      <c r="BL219" s="18" t="s">
        <v>137</v>
      </c>
      <c r="BM219" s="247" t="s">
        <v>271</v>
      </c>
    </row>
    <row r="220" s="13" customFormat="1">
      <c r="A220" s="13"/>
      <c r="B220" s="249"/>
      <c r="C220" s="250"/>
      <c r="D220" s="251" t="s">
        <v>139</v>
      </c>
      <c r="E220" s="252" t="s">
        <v>1</v>
      </c>
      <c r="F220" s="253" t="s">
        <v>272</v>
      </c>
      <c r="G220" s="250"/>
      <c r="H220" s="252" t="s">
        <v>1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9" t="s">
        <v>139</v>
      </c>
      <c r="AU220" s="259" t="s">
        <v>89</v>
      </c>
      <c r="AV220" s="13" t="s">
        <v>87</v>
      </c>
      <c r="AW220" s="13" t="s">
        <v>34</v>
      </c>
      <c r="AX220" s="13" t="s">
        <v>79</v>
      </c>
      <c r="AY220" s="259" t="s">
        <v>130</v>
      </c>
    </row>
    <row r="221" s="14" customFormat="1">
      <c r="A221" s="14"/>
      <c r="B221" s="260"/>
      <c r="C221" s="261"/>
      <c r="D221" s="251" t="s">
        <v>139</v>
      </c>
      <c r="E221" s="262" t="s">
        <v>1</v>
      </c>
      <c r="F221" s="263" t="s">
        <v>273</v>
      </c>
      <c r="G221" s="261"/>
      <c r="H221" s="264">
        <v>31.5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0" t="s">
        <v>139</v>
      </c>
      <c r="AU221" s="270" t="s">
        <v>89</v>
      </c>
      <c r="AV221" s="14" t="s">
        <v>89</v>
      </c>
      <c r="AW221" s="14" t="s">
        <v>34</v>
      </c>
      <c r="AX221" s="14" t="s">
        <v>87</v>
      </c>
      <c r="AY221" s="270" t="s">
        <v>130</v>
      </c>
    </row>
    <row r="222" s="2" customFormat="1" ht="16.5" customHeight="1">
      <c r="A222" s="39"/>
      <c r="B222" s="40"/>
      <c r="C222" s="236" t="s">
        <v>274</v>
      </c>
      <c r="D222" s="236" t="s">
        <v>132</v>
      </c>
      <c r="E222" s="237" t="s">
        <v>275</v>
      </c>
      <c r="F222" s="238" t="s">
        <v>276</v>
      </c>
      <c r="G222" s="239" t="s">
        <v>264</v>
      </c>
      <c r="H222" s="240">
        <v>210</v>
      </c>
      <c r="I222" s="241"/>
      <c r="J222" s="242">
        <f>ROUND(I222*H222,2)</f>
        <v>0</v>
      </c>
      <c r="K222" s="238" t="s">
        <v>136</v>
      </c>
      <c r="L222" s="45"/>
      <c r="M222" s="243" t="s">
        <v>1</v>
      </c>
      <c r="N222" s="244" t="s">
        <v>44</v>
      </c>
      <c r="O222" s="92"/>
      <c r="P222" s="245">
        <f>O222*H222</f>
        <v>0</v>
      </c>
      <c r="Q222" s="245">
        <v>0</v>
      </c>
      <c r="R222" s="245">
        <f>Q222*H222</f>
        <v>0</v>
      </c>
      <c r="S222" s="245">
        <v>0</v>
      </c>
      <c r="T222" s="24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7" t="s">
        <v>137</v>
      </c>
      <c r="AT222" s="247" t="s">
        <v>132</v>
      </c>
      <c r="AU222" s="247" t="s">
        <v>89</v>
      </c>
      <c r="AY222" s="18" t="s">
        <v>130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8" t="s">
        <v>87</v>
      </c>
      <c r="BK222" s="248">
        <f>ROUND(I222*H222,2)</f>
        <v>0</v>
      </c>
      <c r="BL222" s="18" t="s">
        <v>137</v>
      </c>
      <c r="BM222" s="247" t="s">
        <v>277</v>
      </c>
    </row>
    <row r="223" s="2" customFormat="1" ht="16.5" customHeight="1">
      <c r="A223" s="39"/>
      <c r="B223" s="40"/>
      <c r="C223" s="282" t="s">
        <v>278</v>
      </c>
      <c r="D223" s="282" t="s">
        <v>211</v>
      </c>
      <c r="E223" s="283" t="s">
        <v>279</v>
      </c>
      <c r="F223" s="284" t="s">
        <v>280</v>
      </c>
      <c r="G223" s="285" t="s">
        <v>281</v>
      </c>
      <c r="H223" s="286">
        <v>7</v>
      </c>
      <c r="I223" s="287"/>
      <c r="J223" s="288">
        <f>ROUND(I223*H223,2)</f>
        <v>0</v>
      </c>
      <c r="K223" s="284" t="s">
        <v>136</v>
      </c>
      <c r="L223" s="289"/>
      <c r="M223" s="290" t="s">
        <v>1</v>
      </c>
      <c r="N223" s="291" t="s">
        <v>44</v>
      </c>
      <c r="O223" s="92"/>
      <c r="P223" s="245">
        <f>O223*H223</f>
        <v>0</v>
      </c>
      <c r="Q223" s="245">
        <v>0.001</v>
      </c>
      <c r="R223" s="245">
        <f>Q223*H223</f>
        <v>0.0070000000000000001</v>
      </c>
      <c r="S223" s="245">
        <v>0</v>
      </c>
      <c r="T223" s="24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7" t="s">
        <v>186</v>
      </c>
      <c r="AT223" s="247" t="s">
        <v>211</v>
      </c>
      <c r="AU223" s="247" t="s">
        <v>89</v>
      </c>
      <c r="AY223" s="18" t="s">
        <v>130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8" t="s">
        <v>87</v>
      </c>
      <c r="BK223" s="248">
        <f>ROUND(I223*H223,2)</f>
        <v>0</v>
      </c>
      <c r="BL223" s="18" t="s">
        <v>137</v>
      </c>
      <c r="BM223" s="247" t="s">
        <v>282</v>
      </c>
    </row>
    <row r="224" s="13" customFormat="1">
      <c r="A224" s="13"/>
      <c r="B224" s="249"/>
      <c r="C224" s="250"/>
      <c r="D224" s="251" t="s">
        <v>139</v>
      </c>
      <c r="E224" s="252" t="s">
        <v>1</v>
      </c>
      <c r="F224" s="253" t="s">
        <v>283</v>
      </c>
      <c r="G224" s="250"/>
      <c r="H224" s="252" t="s">
        <v>1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9" t="s">
        <v>139</v>
      </c>
      <c r="AU224" s="259" t="s">
        <v>89</v>
      </c>
      <c r="AV224" s="13" t="s">
        <v>87</v>
      </c>
      <c r="AW224" s="13" t="s">
        <v>34</v>
      </c>
      <c r="AX224" s="13" t="s">
        <v>79</v>
      </c>
      <c r="AY224" s="259" t="s">
        <v>130</v>
      </c>
    </row>
    <row r="225" s="13" customFormat="1">
      <c r="A225" s="13"/>
      <c r="B225" s="249"/>
      <c r="C225" s="250"/>
      <c r="D225" s="251" t="s">
        <v>139</v>
      </c>
      <c r="E225" s="252" t="s">
        <v>1</v>
      </c>
      <c r="F225" s="253" t="s">
        <v>284</v>
      </c>
      <c r="G225" s="250"/>
      <c r="H225" s="252" t="s">
        <v>1</v>
      </c>
      <c r="I225" s="254"/>
      <c r="J225" s="250"/>
      <c r="K225" s="250"/>
      <c r="L225" s="255"/>
      <c r="M225" s="256"/>
      <c r="N225" s="257"/>
      <c r="O225" s="257"/>
      <c r="P225" s="257"/>
      <c r="Q225" s="257"/>
      <c r="R225" s="257"/>
      <c r="S225" s="257"/>
      <c r="T225" s="25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9" t="s">
        <v>139</v>
      </c>
      <c r="AU225" s="259" t="s">
        <v>89</v>
      </c>
      <c r="AV225" s="13" t="s">
        <v>87</v>
      </c>
      <c r="AW225" s="13" t="s">
        <v>34</v>
      </c>
      <c r="AX225" s="13" t="s">
        <v>79</v>
      </c>
      <c r="AY225" s="259" t="s">
        <v>130</v>
      </c>
    </row>
    <row r="226" s="14" customFormat="1">
      <c r="A226" s="14"/>
      <c r="B226" s="260"/>
      <c r="C226" s="261"/>
      <c r="D226" s="251" t="s">
        <v>139</v>
      </c>
      <c r="E226" s="262" t="s">
        <v>1</v>
      </c>
      <c r="F226" s="263" t="s">
        <v>285</v>
      </c>
      <c r="G226" s="261"/>
      <c r="H226" s="264">
        <v>7</v>
      </c>
      <c r="I226" s="265"/>
      <c r="J226" s="261"/>
      <c r="K226" s="261"/>
      <c r="L226" s="266"/>
      <c r="M226" s="267"/>
      <c r="N226" s="268"/>
      <c r="O226" s="268"/>
      <c r="P226" s="268"/>
      <c r="Q226" s="268"/>
      <c r="R226" s="268"/>
      <c r="S226" s="268"/>
      <c r="T226" s="26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0" t="s">
        <v>139</v>
      </c>
      <c r="AU226" s="270" t="s">
        <v>89</v>
      </c>
      <c r="AV226" s="14" t="s">
        <v>89</v>
      </c>
      <c r="AW226" s="14" t="s">
        <v>34</v>
      </c>
      <c r="AX226" s="14" t="s">
        <v>87</v>
      </c>
      <c r="AY226" s="270" t="s">
        <v>130</v>
      </c>
    </row>
    <row r="227" s="2" customFormat="1" ht="16.5" customHeight="1">
      <c r="A227" s="39"/>
      <c r="B227" s="40"/>
      <c r="C227" s="236" t="s">
        <v>7</v>
      </c>
      <c r="D227" s="236" t="s">
        <v>132</v>
      </c>
      <c r="E227" s="237" t="s">
        <v>286</v>
      </c>
      <c r="F227" s="238" t="s">
        <v>287</v>
      </c>
      <c r="G227" s="239" t="s">
        <v>135</v>
      </c>
      <c r="H227" s="240">
        <v>2.1000000000000001</v>
      </c>
      <c r="I227" s="241"/>
      <c r="J227" s="242">
        <f>ROUND(I227*H227,2)</f>
        <v>0</v>
      </c>
      <c r="K227" s="238" t="s">
        <v>136</v>
      </c>
      <c r="L227" s="45"/>
      <c r="M227" s="243" t="s">
        <v>1</v>
      </c>
      <c r="N227" s="244" t="s">
        <v>44</v>
      </c>
      <c r="O227" s="92"/>
      <c r="P227" s="245">
        <f>O227*H227</f>
        <v>0</v>
      </c>
      <c r="Q227" s="245">
        <v>0</v>
      </c>
      <c r="R227" s="245">
        <f>Q227*H227</f>
        <v>0</v>
      </c>
      <c r="S227" s="245">
        <v>0</v>
      </c>
      <c r="T227" s="24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7" t="s">
        <v>137</v>
      </c>
      <c r="AT227" s="247" t="s">
        <v>132</v>
      </c>
      <c r="AU227" s="247" t="s">
        <v>89</v>
      </c>
      <c r="AY227" s="18" t="s">
        <v>130</v>
      </c>
      <c r="BE227" s="248">
        <f>IF(N227="základní",J227,0)</f>
        <v>0</v>
      </c>
      <c r="BF227" s="248">
        <f>IF(N227="snížená",J227,0)</f>
        <v>0</v>
      </c>
      <c r="BG227" s="248">
        <f>IF(N227="zákl. přenesená",J227,0)</f>
        <v>0</v>
      </c>
      <c r="BH227" s="248">
        <f>IF(N227="sníž. přenesená",J227,0)</f>
        <v>0</v>
      </c>
      <c r="BI227" s="248">
        <f>IF(N227="nulová",J227,0)</f>
        <v>0</v>
      </c>
      <c r="BJ227" s="18" t="s">
        <v>87</v>
      </c>
      <c r="BK227" s="248">
        <f>ROUND(I227*H227,2)</f>
        <v>0</v>
      </c>
      <c r="BL227" s="18" t="s">
        <v>137</v>
      </c>
      <c r="BM227" s="247" t="s">
        <v>288</v>
      </c>
    </row>
    <row r="228" s="13" customFormat="1">
      <c r="A228" s="13"/>
      <c r="B228" s="249"/>
      <c r="C228" s="250"/>
      <c r="D228" s="251" t="s">
        <v>139</v>
      </c>
      <c r="E228" s="252" t="s">
        <v>1</v>
      </c>
      <c r="F228" s="253" t="s">
        <v>289</v>
      </c>
      <c r="G228" s="250"/>
      <c r="H228" s="252" t="s">
        <v>1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9" t="s">
        <v>139</v>
      </c>
      <c r="AU228" s="259" t="s">
        <v>89</v>
      </c>
      <c r="AV228" s="13" t="s">
        <v>87</v>
      </c>
      <c r="AW228" s="13" t="s">
        <v>34</v>
      </c>
      <c r="AX228" s="13" t="s">
        <v>79</v>
      </c>
      <c r="AY228" s="259" t="s">
        <v>130</v>
      </c>
    </row>
    <row r="229" s="14" customFormat="1">
      <c r="A229" s="14"/>
      <c r="B229" s="260"/>
      <c r="C229" s="261"/>
      <c r="D229" s="251" t="s">
        <v>139</v>
      </c>
      <c r="E229" s="262" t="s">
        <v>1</v>
      </c>
      <c r="F229" s="263" t="s">
        <v>290</v>
      </c>
      <c r="G229" s="261"/>
      <c r="H229" s="264">
        <v>2.1000000000000001</v>
      </c>
      <c r="I229" s="265"/>
      <c r="J229" s="261"/>
      <c r="K229" s="261"/>
      <c r="L229" s="266"/>
      <c r="M229" s="267"/>
      <c r="N229" s="268"/>
      <c r="O229" s="268"/>
      <c r="P229" s="268"/>
      <c r="Q229" s="268"/>
      <c r="R229" s="268"/>
      <c r="S229" s="268"/>
      <c r="T229" s="26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0" t="s">
        <v>139</v>
      </c>
      <c r="AU229" s="270" t="s">
        <v>89</v>
      </c>
      <c r="AV229" s="14" t="s">
        <v>89</v>
      </c>
      <c r="AW229" s="14" t="s">
        <v>34</v>
      </c>
      <c r="AX229" s="14" t="s">
        <v>87</v>
      </c>
      <c r="AY229" s="270" t="s">
        <v>130</v>
      </c>
    </row>
    <row r="230" s="2" customFormat="1" ht="16.5" customHeight="1">
      <c r="A230" s="39"/>
      <c r="B230" s="40"/>
      <c r="C230" s="236" t="s">
        <v>291</v>
      </c>
      <c r="D230" s="236" t="s">
        <v>132</v>
      </c>
      <c r="E230" s="237" t="s">
        <v>292</v>
      </c>
      <c r="F230" s="238" t="s">
        <v>293</v>
      </c>
      <c r="G230" s="239" t="s">
        <v>135</v>
      </c>
      <c r="H230" s="240">
        <v>2.1000000000000001</v>
      </c>
      <c r="I230" s="241"/>
      <c r="J230" s="242">
        <f>ROUND(I230*H230,2)</f>
        <v>0</v>
      </c>
      <c r="K230" s="238" t="s">
        <v>136</v>
      </c>
      <c r="L230" s="45"/>
      <c r="M230" s="243" t="s">
        <v>1</v>
      </c>
      <c r="N230" s="244" t="s">
        <v>44</v>
      </c>
      <c r="O230" s="92"/>
      <c r="P230" s="245">
        <f>O230*H230</f>
        <v>0</v>
      </c>
      <c r="Q230" s="245">
        <v>0</v>
      </c>
      <c r="R230" s="245">
        <f>Q230*H230</f>
        <v>0</v>
      </c>
      <c r="S230" s="245">
        <v>0</v>
      </c>
      <c r="T230" s="24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7" t="s">
        <v>137</v>
      </c>
      <c r="AT230" s="247" t="s">
        <v>132</v>
      </c>
      <c r="AU230" s="247" t="s">
        <v>89</v>
      </c>
      <c r="AY230" s="18" t="s">
        <v>130</v>
      </c>
      <c r="BE230" s="248">
        <f>IF(N230="základní",J230,0)</f>
        <v>0</v>
      </c>
      <c r="BF230" s="248">
        <f>IF(N230="snížená",J230,0)</f>
        <v>0</v>
      </c>
      <c r="BG230" s="248">
        <f>IF(N230="zákl. přenesená",J230,0)</f>
        <v>0</v>
      </c>
      <c r="BH230" s="248">
        <f>IF(N230="sníž. přenesená",J230,0)</f>
        <v>0</v>
      </c>
      <c r="BI230" s="248">
        <f>IF(N230="nulová",J230,0)</f>
        <v>0</v>
      </c>
      <c r="BJ230" s="18" t="s">
        <v>87</v>
      </c>
      <c r="BK230" s="248">
        <f>ROUND(I230*H230,2)</f>
        <v>0</v>
      </c>
      <c r="BL230" s="18" t="s">
        <v>137</v>
      </c>
      <c r="BM230" s="247" t="s">
        <v>294</v>
      </c>
    </row>
    <row r="231" s="2" customFormat="1" ht="16.5" customHeight="1">
      <c r="A231" s="39"/>
      <c r="B231" s="40"/>
      <c r="C231" s="236" t="s">
        <v>295</v>
      </c>
      <c r="D231" s="236" t="s">
        <v>132</v>
      </c>
      <c r="E231" s="237" t="s">
        <v>296</v>
      </c>
      <c r="F231" s="238" t="s">
        <v>297</v>
      </c>
      <c r="G231" s="239" t="s">
        <v>264</v>
      </c>
      <c r="H231" s="240">
        <v>210</v>
      </c>
      <c r="I231" s="241"/>
      <c r="J231" s="242">
        <f>ROUND(I231*H231,2)</f>
        <v>0</v>
      </c>
      <c r="K231" s="238" t="s">
        <v>136</v>
      </c>
      <c r="L231" s="45"/>
      <c r="M231" s="243" t="s">
        <v>1</v>
      </c>
      <c r="N231" s="244" t="s">
        <v>44</v>
      </c>
      <c r="O231" s="92"/>
      <c r="P231" s="245">
        <f>O231*H231</f>
        <v>0</v>
      </c>
      <c r="Q231" s="245">
        <v>0</v>
      </c>
      <c r="R231" s="245">
        <f>Q231*H231</f>
        <v>0</v>
      </c>
      <c r="S231" s="245">
        <v>0</v>
      </c>
      <c r="T231" s="24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7" t="s">
        <v>137</v>
      </c>
      <c r="AT231" s="247" t="s">
        <v>132</v>
      </c>
      <c r="AU231" s="247" t="s">
        <v>89</v>
      </c>
      <c r="AY231" s="18" t="s">
        <v>130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8" t="s">
        <v>87</v>
      </c>
      <c r="BK231" s="248">
        <f>ROUND(I231*H231,2)</f>
        <v>0</v>
      </c>
      <c r="BL231" s="18" t="s">
        <v>137</v>
      </c>
      <c r="BM231" s="247" t="s">
        <v>298</v>
      </c>
    </row>
    <row r="232" s="13" customFormat="1">
      <c r="A232" s="13"/>
      <c r="B232" s="249"/>
      <c r="C232" s="250"/>
      <c r="D232" s="251" t="s">
        <v>139</v>
      </c>
      <c r="E232" s="252" t="s">
        <v>1</v>
      </c>
      <c r="F232" s="253" t="s">
        <v>299</v>
      </c>
      <c r="G232" s="250"/>
      <c r="H232" s="252" t="s">
        <v>1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9" t="s">
        <v>139</v>
      </c>
      <c r="AU232" s="259" t="s">
        <v>89</v>
      </c>
      <c r="AV232" s="13" t="s">
        <v>87</v>
      </c>
      <c r="AW232" s="13" t="s">
        <v>34</v>
      </c>
      <c r="AX232" s="13" t="s">
        <v>79</v>
      </c>
      <c r="AY232" s="259" t="s">
        <v>130</v>
      </c>
    </row>
    <row r="233" s="14" customFormat="1">
      <c r="A233" s="14"/>
      <c r="B233" s="260"/>
      <c r="C233" s="261"/>
      <c r="D233" s="251" t="s">
        <v>139</v>
      </c>
      <c r="E233" s="262" t="s">
        <v>1</v>
      </c>
      <c r="F233" s="263" t="s">
        <v>267</v>
      </c>
      <c r="G233" s="261"/>
      <c r="H233" s="264">
        <v>210</v>
      </c>
      <c r="I233" s="265"/>
      <c r="J233" s="261"/>
      <c r="K233" s="261"/>
      <c r="L233" s="266"/>
      <c r="M233" s="267"/>
      <c r="N233" s="268"/>
      <c r="O233" s="268"/>
      <c r="P233" s="268"/>
      <c r="Q233" s="268"/>
      <c r="R233" s="268"/>
      <c r="S233" s="268"/>
      <c r="T233" s="26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0" t="s">
        <v>139</v>
      </c>
      <c r="AU233" s="270" t="s">
        <v>89</v>
      </c>
      <c r="AV233" s="14" t="s">
        <v>89</v>
      </c>
      <c r="AW233" s="14" t="s">
        <v>34</v>
      </c>
      <c r="AX233" s="14" t="s">
        <v>87</v>
      </c>
      <c r="AY233" s="270" t="s">
        <v>130</v>
      </c>
    </row>
    <row r="234" s="2" customFormat="1" ht="16.5" customHeight="1">
      <c r="A234" s="39"/>
      <c r="B234" s="40"/>
      <c r="C234" s="236" t="s">
        <v>300</v>
      </c>
      <c r="D234" s="236" t="s">
        <v>132</v>
      </c>
      <c r="E234" s="237" t="s">
        <v>301</v>
      </c>
      <c r="F234" s="238" t="s">
        <v>302</v>
      </c>
      <c r="G234" s="239" t="s">
        <v>264</v>
      </c>
      <c r="H234" s="240">
        <v>1113</v>
      </c>
      <c r="I234" s="241"/>
      <c r="J234" s="242">
        <f>ROUND(I234*H234,2)</f>
        <v>0</v>
      </c>
      <c r="K234" s="238" t="s">
        <v>136</v>
      </c>
      <c r="L234" s="45"/>
      <c r="M234" s="243" t="s">
        <v>1</v>
      </c>
      <c r="N234" s="244" t="s">
        <v>44</v>
      </c>
      <c r="O234" s="92"/>
      <c r="P234" s="245">
        <f>O234*H234</f>
        <v>0</v>
      </c>
      <c r="Q234" s="245">
        <v>0</v>
      </c>
      <c r="R234" s="245">
        <f>Q234*H234</f>
        <v>0</v>
      </c>
      <c r="S234" s="245">
        <v>0</v>
      </c>
      <c r="T234" s="24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7" t="s">
        <v>137</v>
      </c>
      <c r="AT234" s="247" t="s">
        <v>132</v>
      </c>
      <c r="AU234" s="247" t="s">
        <v>89</v>
      </c>
      <c r="AY234" s="18" t="s">
        <v>130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18" t="s">
        <v>87</v>
      </c>
      <c r="BK234" s="248">
        <f>ROUND(I234*H234,2)</f>
        <v>0</v>
      </c>
      <c r="BL234" s="18" t="s">
        <v>137</v>
      </c>
      <c r="BM234" s="247" t="s">
        <v>303</v>
      </c>
    </row>
    <row r="235" s="13" customFormat="1">
      <c r="A235" s="13"/>
      <c r="B235" s="249"/>
      <c r="C235" s="250"/>
      <c r="D235" s="251" t="s">
        <v>139</v>
      </c>
      <c r="E235" s="252" t="s">
        <v>1</v>
      </c>
      <c r="F235" s="253" t="s">
        <v>304</v>
      </c>
      <c r="G235" s="250"/>
      <c r="H235" s="252" t="s">
        <v>1</v>
      </c>
      <c r="I235" s="254"/>
      <c r="J235" s="250"/>
      <c r="K235" s="250"/>
      <c r="L235" s="255"/>
      <c r="M235" s="256"/>
      <c r="N235" s="257"/>
      <c r="O235" s="257"/>
      <c r="P235" s="257"/>
      <c r="Q235" s="257"/>
      <c r="R235" s="257"/>
      <c r="S235" s="257"/>
      <c r="T235" s="25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9" t="s">
        <v>139</v>
      </c>
      <c r="AU235" s="259" t="s">
        <v>89</v>
      </c>
      <c r="AV235" s="13" t="s">
        <v>87</v>
      </c>
      <c r="AW235" s="13" t="s">
        <v>34</v>
      </c>
      <c r="AX235" s="13" t="s">
        <v>79</v>
      </c>
      <c r="AY235" s="259" t="s">
        <v>130</v>
      </c>
    </row>
    <row r="236" s="14" customFormat="1">
      <c r="A236" s="14"/>
      <c r="B236" s="260"/>
      <c r="C236" s="261"/>
      <c r="D236" s="251" t="s">
        <v>139</v>
      </c>
      <c r="E236" s="262" t="s">
        <v>1</v>
      </c>
      <c r="F236" s="263" t="s">
        <v>305</v>
      </c>
      <c r="G236" s="261"/>
      <c r="H236" s="264">
        <v>1008</v>
      </c>
      <c r="I236" s="265"/>
      <c r="J236" s="261"/>
      <c r="K236" s="261"/>
      <c r="L236" s="266"/>
      <c r="M236" s="267"/>
      <c r="N236" s="268"/>
      <c r="O236" s="268"/>
      <c r="P236" s="268"/>
      <c r="Q236" s="268"/>
      <c r="R236" s="268"/>
      <c r="S236" s="268"/>
      <c r="T236" s="26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0" t="s">
        <v>139</v>
      </c>
      <c r="AU236" s="270" t="s">
        <v>89</v>
      </c>
      <c r="AV236" s="14" t="s">
        <v>89</v>
      </c>
      <c r="AW236" s="14" t="s">
        <v>34</v>
      </c>
      <c r="AX236" s="14" t="s">
        <v>79</v>
      </c>
      <c r="AY236" s="270" t="s">
        <v>130</v>
      </c>
    </row>
    <row r="237" s="13" customFormat="1">
      <c r="A237" s="13"/>
      <c r="B237" s="249"/>
      <c r="C237" s="250"/>
      <c r="D237" s="251" t="s">
        <v>139</v>
      </c>
      <c r="E237" s="252" t="s">
        <v>1</v>
      </c>
      <c r="F237" s="253" t="s">
        <v>306</v>
      </c>
      <c r="G237" s="250"/>
      <c r="H237" s="252" t="s">
        <v>1</v>
      </c>
      <c r="I237" s="254"/>
      <c r="J237" s="250"/>
      <c r="K237" s="250"/>
      <c r="L237" s="255"/>
      <c r="M237" s="256"/>
      <c r="N237" s="257"/>
      <c r="O237" s="257"/>
      <c r="P237" s="257"/>
      <c r="Q237" s="257"/>
      <c r="R237" s="257"/>
      <c r="S237" s="257"/>
      <c r="T237" s="25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9" t="s">
        <v>139</v>
      </c>
      <c r="AU237" s="259" t="s">
        <v>89</v>
      </c>
      <c r="AV237" s="13" t="s">
        <v>87</v>
      </c>
      <c r="AW237" s="13" t="s">
        <v>34</v>
      </c>
      <c r="AX237" s="13" t="s">
        <v>79</v>
      </c>
      <c r="AY237" s="259" t="s">
        <v>130</v>
      </c>
    </row>
    <row r="238" s="14" customFormat="1">
      <c r="A238" s="14"/>
      <c r="B238" s="260"/>
      <c r="C238" s="261"/>
      <c r="D238" s="251" t="s">
        <v>139</v>
      </c>
      <c r="E238" s="262" t="s">
        <v>1</v>
      </c>
      <c r="F238" s="263" t="s">
        <v>307</v>
      </c>
      <c r="G238" s="261"/>
      <c r="H238" s="264">
        <v>105</v>
      </c>
      <c r="I238" s="265"/>
      <c r="J238" s="261"/>
      <c r="K238" s="261"/>
      <c r="L238" s="266"/>
      <c r="M238" s="267"/>
      <c r="N238" s="268"/>
      <c r="O238" s="268"/>
      <c r="P238" s="268"/>
      <c r="Q238" s="268"/>
      <c r="R238" s="268"/>
      <c r="S238" s="268"/>
      <c r="T238" s="26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0" t="s">
        <v>139</v>
      </c>
      <c r="AU238" s="270" t="s">
        <v>89</v>
      </c>
      <c r="AV238" s="14" t="s">
        <v>89</v>
      </c>
      <c r="AW238" s="14" t="s">
        <v>34</v>
      </c>
      <c r="AX238" s="14" t="s">
        <v>79</v>
      </c>
      <c r="AY238" s="270" t="s">
        <v>130</v>
      </c>
    </row>
    <row r="239" s="15" customFormat="1">
      <c r="A239" s="15"/>
      <c r="B239" s="271"/>
      <c r="C239" s="272"/>
      <c r="D239" s="251" t="s">
        <v>139</v>
      </c>
      <c r="E239" s="273" t="s">
        <v>1</v>
      </c>
      <c r="F239" s="274" t="s">
        <v>144</v>
      </c>
      <c r="G239" s="272"/>
      <c r="H239" s="275">
        <v>1113</v>
      </c>
      <c r="I239" s="276"/>
      <c r="J239" s="272"/>
      <c r="K239" s="272"/>
      <c r="L239" s="277"/>
      <c r="M239" s="278"/>
      <c r="N239" s="279"/>
      <c r="O239" s="279"/>
      <c r="P239" s="279"/>
      <c r="Q239" s="279"/>
      <c r="R239" s="279"/>
      <c r="S239" s="279"/>
      <c r="T239" s="280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81" t="s">
        <v>139</v>
      </c>
      <c r="AU239" s="281" t="s">
        <v>89</v>
      </c>
      <c r="AV239" s="15" t="s">
        <v>137</v>
      </c>
      <c r="AW239" s="15" t="s">
        <v>34</v>
      </c>
      <c r="AX239" s="15" t="s">
        <v>87</v>
      </c>
      <c r="AY239" s="281" t="s">
        <v>130</v>
      </c>
    </row>
    <row r="240" s="12" customFormat="1" ht="22.8" customHeight="1">
      <c r="A240" s="12"/>
      <c r="B240" s="220"/>
      <c r="C240" s="221"/>
      <c r="D240" s="222" t="s">
        <v>78</v>
      </c>
      <c r="E240" s="234" t="s">
        <v>89</v>
      </c>
      <c r="F240" s="234" t="s">
        <v>308</v>
      </c>
      <c r="G240" s="221"/>
      <c r="H240" s="221"/>
      <c r="I240" s="224"/>
      <c r="J240" s="235">
        <f>BK240</f>
        <v>0</v>
      </c>
      <c r="K240" s="221"/>
      <c r="L240" s="226"/>
      <c r="M240" s="227"/>
      <c r="N240" s="228"/>
      <c r="O240" s="228"/>
      <c r="P240" s="229">
        <f>SUM(P241:P264)</f>
        <v>0</v>
      </c>
      <c r="Q240" s="228"/>
      <c r="R240" s="229">
        <f>SUM(R241:R264)</f>
        <v>17.482178349999998</v>
      </c>
      <c r="S240" s="228"/>
      <c r="T240" s="230">
        <f>SUM(T241:T264)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31" t="s">
        <v>87</v>
      </c>
      <c r="AT240" s="232" t="s">
        <v>78</v>
      </c>
      <c r="AU240" s="232" t="s">
        <v>87</v>
      </c>
      <c r="AY240" s="231" t="s">
        <v>130</v>
      </c>
      <c r="BK240" s="233">
        <f>SUM(BK241:BK264)</f>
        <v>0</v>
      </c>
    </row>
    <row r="241" s="2" customFormat="1" ht="16.5" customHeight="1">
      <c r="A241" s="39"/>
      <c r="B241" s="40"/>
      <c r="C241" s="236" t="s">
        <v>309</v>
      </c>
      <c r="D241" s="236" t="s">
        <v>132</v>
      </c>
      <c r="E241" s="237" t="s">
        <v>310</v>
      </c>
      <c r="F241" s="238" t="s">
        <v>311</v>
      </c>
      <c r="G241" s="239" t="s">
        <v>135</v>
      </c>
      <c r="H241" s="240">
        <v>30</v>
      </c>
      <c r="I241" s="241"/>
      <c r="J241" s="242">
        <f>ROUND(I241*H241,2)</f>
        <v>0</v>
      </c>
      <c r="K241" s="238" t="s">
        <v>136</v>
      </c>
      <c r="L241" s="45"/>
      <c r="M241" s="243" t="s">
        <v>1</v>
      </c>
      <c r="N241" s="244" t="s">
        <v>44</v>
      </c>
      <c r="O241" s="92"/>
      <c r="P241" s="245">
        <f>O241*H241</f>
        <v>0</v>
      </c>
      <c r="Q241" s="245">
        <v>0</v>
      </c>
      <c r="R241" s="245">
        <f>Q241*H241</f>
        <v>0</v>
      </c>
      <c r="S241" s="245">
        <v>0</v>
      </c>
      <c r="T241" s="24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7" t="s">
        <v>137</v>
      </c>
      <c r="AT241" s="247" t="s">
        <v>132</v>
      </c>
      <c r="AU241" s="247" t="s">
        <v>89</v>
      </c>
      <c r="AY241" s="18" t="s">
        <v>130</v>
      </c>
      <c r="BE241" s="248">
        <f>IF(N241="základní",J241,0)</f>
        <v>0</v>
      </c>
      <c r="BF241" s="248">
        <f>IF(N241="snížená",J241,0)</f>
        <v>0</v>
      </c>
      <c r="BG241" s="248">
        <f>IF(N241="zákl. přenesená",J241,0)</f>
        <v>0</v>
      </c>
      <c r="BH241" s="248">
        <f>IF(N241="sníž. přenesená",J241,0)</f>
        <v>0</v>
      </c>
      <c r="BI241" s="248">
        <f>IF(N241="nulová",J241,0)</f>
        <v>0</v>
      </c>
      <c r="BJ241" s="18" t="s">
        <v>87</v>
      </c>
      <c r="BK241" s="248">
        <f>ROUND(I241*H241,2)</f>
        <v>0</v>
      </c>
      <c r="BL241" s="18" t="s">
        <v>137</v>
      </c>
      <c r="BM241" s="247" t="s">
        <v>312</v>
      </c>
    </row>
    <row r="242" s="13" customFormat="1">
      <c r="A242" s="13"/>
      <c r="B242" s="249"/>
      <c r="C242" s="250"/>
      <c r="D242" s="251" t="s">
        <v>139</v>
      </c>
      <c r="E242" s="252" t="s">
        <v>1</v>
      </c>
      <c r="F242" s="253" t="s">
        <v>313</v>
      </c>
      <c r="G242" s="250"/>
      <c r="H242" s="252" t="s">
        <v>1</v>
      </c>
      <c r="I242" s="254"/>
      <c r="J242" s="250"/>
      <c r="K242" s="250"/>
      <c r="L242" s="255"/>
      <c r="M242" s="256"/>
      <c r="N242" s="257"/>
      <c r="O242" s="257"/>
      <c r="P242" s="257"/>
      <c r="Q242" s="257"/>
      <c r="R242" s="257"/>
      <c r="S242" s="257"/>
      <c r="T242" s="25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9" t="s">
        <v>139</v>
      </c>
      <c r="AU242" s="259" t="s">
        <v>89</v>
      </c>
      <c r="AV242" s="13" t="s">
        <v>87</v>
      </c>
      <c r="AW242" s="13" t="s">
        <v>34</v>
      </c>
      <c r="AX242" s="13" t="s">
        <v>79</v>
      </c>
      <c r="AY242" s="259" t="s">
        <v>130</v>
      </c>
    </row>
    <row r="243" s="14" customFormat="1">
      <c r="A243" s="14"/>
      <c r="B243" s="260"/>
      <c r="C243" s="261"/>
      <c r="D243" s="251" t="s">
        <v>139</v>
      </c>
      <c r="E243" s="262" t="s">
        <v>1</v>
      </c>
      <c r="F243" s="263" t="s">
        <v>155</v>
      </c>
      <c r="G243" s="261"/>
      <c r="H243" s="264">
        <v>8.6400000000000006</v>
      </c>
      <c r="I243" s="265"/>
      <c r="J243" s="261"/>
      <c r="K243" s="261"/>
      <c r="L243" s="266"/>
      <c r="M243" s="267"/>
      <c r="N243" s="268"/>
      <c r="O243" s="268"/>
      <c r="P243" s="268"/>
      <c r="Q243" s="268"/>
      <c r="R243" s="268"/>
      <c r="S243" s="268"/>
      <c r="T243" s="26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0" t="s">
        <v>139</v>
      </c>
      <c r="AU243" s="270" t="s">
        <v>89</v>
      </c>
      <c r="AV243" s="14" t="s">
        <v>89</v>
      </c>
      <c r="AW243" s="14" t="s">
        <v>34</v>
      </c>
      <c r="AX243" s="14" t="s">
        <v>79</v>
      </c>
      <c r="AY243" s="270" t="s">
        <v>130</v>
      </c>
    </row>
    <row r="244" s="14" customFormat="1">
      <c r="A244" s="14"/>
      <c r="B244" s="260"/>
      <c r="C244" s="261"/>
      <c r="D244" s="251" t="s">
        <v>139</v>
      </c>
      <c r="E244" s="262" t="s">
        <v>1</v>
      </c>
      <c r="F244" s="263" t="s">
        <v>157</v>
      </c>
      <c r="G244" s="261"/>
      <c r="H244" s="264">
        <v>20.5</v>
      </c>
      <c r="I244" s="265"/>
      <c r="J244" s="261"/>
      <c r="K244" s="261"/>
      <c r="L244" s="266"/>
      <c r="M244" s="267"/>
      <c r="N244" s="268"/>
      <c r="O244" s="268"/>
      <c r="P244" s="268"/>
      <c r="Q244" s="268"/>
      <c r="R244" s="268"/>
      <c r="S244" s="268"/>
      <c r="T244" s="26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0" t="s">
        <v>139</v>
      </c>
      <c r="AU244" s="270" t="s">
        <v>89</v>
      </c>
      <c r="AV244" s="14" t="s">
        <v>89</v>
      </c>
      <c r="AW244" s="14" t="s">
        <v>34</v>
      </c>
      <c r="AX244" s="14" t="s">
        <v>79</v>
      </c>
      <c r="AY244" s="270" t="s">
        <v>130</v>
      </c>
    </row>
    <row r="245" s="14" customFormat="1">
      <c r="A245" s="14"/>
      <c r="B245" s="260"/>
      <c r="C245" s="261"/>
      <c r="D245" s="251" t="s">
        <v>139</v>
      </c>
      <c r="E245" s="262" t="s">
        <v>1</v>
      </c>
      <c r="F245" s="263" t="s">
        <v>314</v>
      </c>
      <c r="G245" s="261"/>
      <c r="H245" s="264">
        <v>0.85999999999999999</v>
      </c>
      <c r="I245" s="265"/>
      <c r="J245" s="261"/>
      <c r="K245" s="261"/>
      <c r="L245" s="266"/>
      <c r="M245" s="267"/>
      <c r="N245" s="268"/>
      <c r="O245" s="268"/>
      <c r="P245" s="268"/>
      <c r="Q245" s="268"/>
      <c r="R245" s="268"/>
      <c r="S245" s="268"/>
      <c r="T245" s="26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0" t="s">
        <v>139</v>
      </c>
      <c r="AU245" s="270" t="s">
        <v>89</v>
      </c>
      <c r="AV245" s="14" t="s">
        <v>89</v>
      </c>
      <c r="AW245" s="14" t="s">
        <v>34</v>
      </c>
      <c r="AX245" s="14" t="s">
        <v>79</v>
      </c>
      <c r="AY245" s="270" t="s">
        <v>130</v>
      </c>
    </row>
    <row r="246" s="15" customFormat="1">
      <c r="A246" s="15"/>
      <c r="B246" s="271"/>
      <c r="C246" s="272"/>
      <c r="D246" s="251" t="s">
        <v>139</v>
      </c>
      <c r="E246" s="273" t="s">
        <v>1</v>
      </c>
      <c r="F246" s="274" t="s">
        <v>144</v>
      </c>
      <c r="G246" s="272"/>
      <c r="H246" s="275">
        <v>30</v>
      </c>
      <c r="I246" s="276"/>
      <c r="J246" s="272"/>
      <c r="K246" s="272"/>
      <c r="L246" s="277"/>
      <c r="M246" s="278"/>
      <c r="N246" s="279"/>
      <c r="O246" s="279"/>
      <c r="P246" s="279"/>
      <c r="Q246" s="279"/>
      <c r="R246" s="279"/>
      <c r="S246" s="279"/>
      <c r="T246" s="280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1" t="s">
        <v>139</v>
      </c>
      <c r="AU246" s="281" t="s">
        <v>89</v>
      </c>
      <c r="AV246" s="15" t="s">
        <v>137</v>
      </c>
      <c r="AW246" s="15" t="s">
        <v>34</v>
      </c>
      <c r="AX246" s="15" t="s">
        <v>87</v>
      </c>
      <c r="AY246" s="281" t="s">
        <v>130</v>
      </c>
    </row>
    <row r="247" s="2" customFormat="1" ht="16.5" customHeight="1">
      <c r="A247" s="39"/>
      <c r="B247" s="40"/>
      <c r="C247" s="236" t="s">
        <v>315</v>
      </c>
      <c r="D247" s="236" t="s">
        <v>132</v>
      </c>
      <c r="E247" s="237" t="s">
        <v>316</v>
      </c>
      <c r="F247" s="238" t="s">
        <v>317</v>
      </c>
      <c r="G247" s="239" t="s">
        <v>135</v>
      </c>
      <c r="H247" s="240">
        <v>6</v>
      </c>
      <c r="I247" s="241"/>
      <c r="J247" s="242">
        <f>ROUND(I247*H247,2)</f>
        <v>0</v>
      </c>
      <c r="K247" s="238" t="s">
        <v>136</v>
      </c>
      <c r="L247" s="45"/>
      <c r="M247" s="243" t="s">
        <v>1</v>
      </c>
      <c r="N247" s="244" t="s">
        <v>44</v>
      </c>
      <c r="O247" s="92"/>
      <c r="P247" s="245">
        <f>O247*H247</f>
        <v>0</v>
      </c>
      <c r="Q247" s="245">
        <v>2.45329</v>
      </c>
      <c r="R247" s="245">
        <f>Q247*H247</f>
        <v>14.71974</v>
      </c>
      <c r="S247" s="245">
        <v>0</v>
      </c>
      <c r="T247" s="24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7" t="s">
        <v>137</v>
      </c>
      <c r="AT247" s="247" t="s">
        <v>132</v>
      </c>
      <c r="AU247" s="247" t="s">
        <v>89</v>
      </c>
      <c r="AY247" s="18" t="s">
        <v>130</v>
      </c>
      <c r="BE247" s="248">
        <f>IF(N247="základní",J247,0)</f>
        <v>0</v>
      </c>
      <c r="BF247" s="248">
        <f>IF(N247="snížená",J247,0)</f>
        <v>0</v>
      </c>
      <c r="BG247" s="248">
        <f>IF(N247="zákl. přenesená",J247,0)</f>
        <v>0</v>
      </c>
      <c r="BH247" s="248">
        <f>IF(N247="sníž. přenesená",J247,0)</f>
        <v>0</v>
      </c>
      <c r="BI247" s="248">
        <f>IF(N247="nulová",J247,0)</f>
        <v>0</v>
      </c>
      <c r="BJ247" s="18" t="s">
        <v>87</v>
      </c>
      <c r="BK247" s="248">
        <f>ROUND(I247*H247,2)</f>
        <v>0</v>
      </c>
      <c r="BL247" s="18" t="s">
        <v>137</v>
      </c>
      <c r="BM247" s="247" t="s">
        <v>318</v>
      </c>
    </row>
    <row r="248" s="13" customFormat="1">
      <c r="A248" s="13"/>
      <c r="B248" s="249"/>
      <c r="C248" s="250"/>
      <c r="D248" s="251" t="s">
        <v>139</v>
      </c>
      <c r="E248" s="252" t="s">
        <v>1</v>
      </c>
      <c r="F248" s="253" t="s">
        <v>158</v>
      </c>
      <c r="G248" s="250"/>
      <c r="H248" s="252" t="s">
        <v>1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9" t="s">
        <v>139</v>
      </c>
      <c r="AU248" s="259" t="s">
        <v>89</v>
      </c>
      <c r="AV248" s="13" t="s">
        <v>87</v>
      </c>
      <c r="AW248" s="13" t="s">
        <v>34</v>
      </c>
      <c r="AX248" s="13" t="s">
        <v>79</v>
      </c>
      <c r="AY248" s="259" t="s">
        <v>130</v>
      </c>
    </row>
    <row r="249" s="13" customFormat="1">
      <c r="A249" s="13"/>
      <c r="B249" s="249"/>
      <c r="C249" s="250"/>
      <c r="D249" s="251" t="s">
        <v>139</v>
      </c>
      <c r="E249" s="252" t="s">
        <v>1</v>
      </c>
      <c r="F249" s="253" t="s">
        <v>319</v>
      </c>
      <c r="G249" s="250"/>
      <c r="H249" s="252" t="s">
        <v>1</v>
      </c>
      <c r="I249" s="254"/>
      <c r="J249" s="250"/>
      <c r="K249" s="250"/>
      <c r="L249" s="255"/>
      <c r="M249" s="256"/>
      <c r="N249" s="257"/>
      <c r="O249" s="257"/>
      <c r="P249" s="257"/>
      <c r="Q249" s="257"/>
      <c r="R249" s="257"/>
      <c r="S249" s="257"/>
      <c r="T249" s="25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9" t="s">
        <v>139</v>
      </c>
      <c r="AU249" s="259" t="s">
        <v>89</v>
      </c>
      <c r="AV249" s="13" t="s">
        <v>87</v>
      </c>
      <c r="AW249" s="13" t="s">
        <v>34</v>
      </c>
      <c r="AX249" s="13" t="s">
        <v>79</v>
      </c>
      <c r="AY249" s="259" t="s">
        <v>130</v>
      </c>
    </row>
    <row r="250" s="14" customFormat="1">
      <c r="A250" s="14"/>
      <c r="B250" s="260"/>
      <c r="C250" s="261"/>
      <c r="D250" s="251" t="s">
        <v>139</v>
      </c>
      <c r="E250" s="262" t="s">
        <v>1</v>
      </c>
      <c r="F250" s="263" t="s">
        <v>320</v>
      </c>
      <c r="G250" s="261"/>
      <c r="H250" s="264">
        <v>1.575</v>
      </c>
      <c r="I250" s="265"/>
      <c r="J250" s="261"/>
      <c r="K250" s="261"/>
      <c r="L250" s="266"/>
      <c r="M250" s="267"/>
      <c r="N250" s="268"/>
      <c r="O250" s="268"/>
      <c r="P250" s="268"/>
      <c r="Q250" s="268"/>
      <c r="R250" s="268"/>
      <c r="S250" s="268"/>
      <c r="T250" s="26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0" t="s">
        <v>139</v>
      </c>
      <c r="AU250" s="270" t="s">
        <v>89</v>
      </c>
      <c r="AV250" s="14" t="s">
        <v>89</v>
      </c>
      <c r="AW250" s="14" t="s">
        <v>34</v>
      </c>
      <c r="AX250" s="14" t="s">
        <v>79</v>
      </c>
      <c r="AY250" s="270" t="s">
        <v>130</v>
      </c>
    </row>
    <row r="251" s="13" customFormat="1">
      <c r="A251" s="13"/>
      <c r="B251" s="249"/>
      <c r="C251" s="250"/>
      <c r="D251" s="251" t="s">
        <v>139</v>
      </c>
      <c r="E251" s="252" t="s">
        <v>1</v>
      </c>
      <c r="F251" s="253" t="s">
        <v>321</v>
      </c>
      <c r="G251" s="250"/>
      <c r="H251" s="252" t="s">
        <v>1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9" t="s">
        <v>139</v>
      </c>
      <c r="AU251" s="259" t="s">
        <v>89</v>
      </c>
      <c r="AV251" s="13" t="s">
        <v>87</v>
      </c>
      <c r="AW251" s="13" t="s">
        <v>34</v>
      </c>
      <c r="AX251" s="13" t="s">
        <v>79</v>
      </c>
      <c r="AY251" s="259" t="s">
        <v>130</v>
      </c>
    </row>
    <row r="252" s="14" customFormat="1">
      <c r="A252" s="14"/>
      <c r="B252" s="260"/>
      <c r="C252" s="261"/>
      <c r="D252" s="251" t="s">
        <v>139</v>
      </c>
      <c r="E252" s="262" t="s">
        <v>1</v>
      </c>
      <c r="F252" s="263" t="s">
        <v>322</v>
      </c>
      <c r="G252" s="261"/>
      <c r="H252" s="264">
        <v>4.2000000000000002</v>
      </c>
      <c r="I252" s="265"/>
      <c r="J252" s="261"/>
      <c r="K252" s="261"/>
      <c r="L252" s="266"/>
      <c r="M252" s="267"/>
      <c r="N252" s="268"/>
      <c r="O252" s="268"/>
      <c r="P252" s="268"/>
      <c r="Q252" s="268"/>
      <c r="R252" s="268"/>
      <c r="S252" s="268"/>
      <c r="T252" s="26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0" t="s">
        <v>139</v>
      </c>
      <c r="AU252" s="270" t="s">
        <v>89</v>
      </c>
      <c r="AV252" s="14" t="s">
        <v>89</v>
      </c>
      <c r="AW252" s="14" t="s">
        <v>34</v>
      </c>
      <c r="AX252" s="14" t="s">
        <v>79</v>
      </c>
      <c r="AY252" s="270" t="s">
        <v>130</v>
      </c>
    </row>
    <row r="253" s="14" customFormat="1">
      <c r="A253" s="14"/>
      <c r="B253" s="260"/>
      <c r="C253" s="261"/>
      <c r="D253" s="251" t="s">
        <v>139</v>
      </c>
      <c r="E253" s="262" t="s">
        <v>1</v>
      </c>
      <c r="F253" s="263" t="s">
        <v>323</v>
      </c>
      <c r="G253" s="261"/>
      <c r="H253" s="264">
        <v>0.22500000000000001</v>
      </c>
      <c r="I253" s="265"/>
      <c r="J253" s="261"/>
      <c r="K253" s="261"/>
      <c r="L253" s="266"/>
      <c r="M253" s="267"/>
      <c r="N253" s="268"/>
      <c r="O253" s="268"/>
      <c r="P253" s="268"/>
      <c r="Q253" s="268"/>
      <c r="R253" s="268"/>
      <c r="S253" s="268"/>
      <c r="T253" s="26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0" t="s">
        <v>139</v>
      </c>
      <c r="AU253" s="270" t="s">
        <v>89</v>
      </c>
      <c r="AV253" s="14" t="s">
        <v>89</v>
      </c>
      <c r="AW253" s="14" t="s">
        <v>34</v>
      </c>
      <c r="AX253" s="14" t="s">
        <v>79</v>
      </c>
      <c r="AY253" s="270" t="s">
        <v>130</v>
      </c>
    </row>
    <row r="254" s="15" customFormat="1">
      <c r="A254" s="15"/>
      <c r="B254" s="271"/>
      <c r="C254" s="272"/>
      <c r="D254" s="251" t="s">
        <v>139</v>
      </c>
      <c r="E254" s="273" t="s">
        <v>1</v>
      </c>
      <c r="F254" s="274" t="s">
        <v>144</v>
      </c>
      <c r="G254" s="272"/>
      <c r="H254" s="275">
        <v>6</v>
      </c>
      <c r="I254" s="276"/>
      <c r="J254" s="272"/>
      <c r="K254" s="272"/>
      <c r="L254" s="277"/>
      <c r="M254" s="278"/>
      <c r="N254" s="279"/>
      <c r="O254" s="279"/>
      <c r="P254" s="279"/>
      <c r="Q254" s="279"/>
      <c r="R254" s="279"/>
      <c r="S254" s="279"/>
      <c r="T254" s="280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1" t="s">
        <v>139</v>
      </c>
      <c r="AU254" s="281" t="s">
        <v>89</v>
      </c>
      <c r="AV254" s="15" t="s">
        <v>137</v>
      </c>
      <c r="AW254" s="15" t="s">
        <v>34</v>
      </c>
      <c r="AX254" s="15" t="s">
        <v>87</v>
      </c>
      <c r="AY254" s="281" t="s">
        <v>130</v>
      </c>
    </row>
    <row r="255" s="2" customFormat="1" ht="16.5" customHeight="1">
      <c r="A255" s="39"/>
      <c r="B255" s="40"/>
      <c r="C255" s="236" t="s">
        <v>324</v>
      </c>
      <c r="D255" s="236" t="s">
        <v>132</v>
      </c>
      <c r="E255" s="237" t="s">
        <v>325</v>
      </c>
      <c r="F255" s="238" t="s">
        <v>326</v>
      </c>
      <c r="G255" s="239" t="s">
        <v>135</v>
      </c>
      <c r="H255" s="240">
        <v>1.075</v>
      </c>
      <c r="I255" s="241"/>
      <c r="J255" s="242">
        <f>ROUND(I255*H255,2)</f>
        <v>0</v>
      </c>
      <c r="K255" s="238" t="s">
        <v>136</v>
      </c>
      <c r="L255" s="45"/>
      <c r="M255" s="243" t="s">
        <v>1</v>
      </c>
      <c r="N255" s="244" t="s">
        <v>44</v>
      </c>
      <c r="O255" s="92"/>
      <c r="P255" s="245">
        <f>O255*H255</f>
        <v>0</v>
      </c>
      <c r="Q255" s="245">
        <v>2.45329</v>
      </c>
      <c r="R255" s="245">
        <f>Q255*H255</f>
        <v>2.6372867499999999</v>
      </c>
      <c r="S255" s="245">
        <v>0</v>
      </c>
      <c r="T255" s="24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7" t="s">
        <v>137</v>
      </c>
      <c r="AT255" s="247" t="s">
        <v>132</v>
      </c>
      <c r="AU255" s="247" t="s">
        <v>89</v>
      </c>
      <c r="AY255" s="18" t="s">
        <v>130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18" t="s">
        <v>87</v>
      </c>
      <c r="BK255" s="248">
        <f>ROUND(I255*H255,2)</f>
        <v>0</v>
      </c>
      <c r="BL255" s="18" t="s">
        <v>137</v>
      </c>
      <c r="BM255" s="247" t="s">
        <v>327</v>
      </c>
    </row>
    <row r="256" s="13" customFormat="1">
      <c r="A256" s="13"/>
      <c r="B256" s="249"/>
      <c r="C256" s="250"/>
      <c r="D256" s="251" t="s">
        <v>139</v>
      </c>
      <c r="E256" s="252" t="s">
        <v>1</v>
      </c>
      <c r="F256" s="253" t="s">
        <v>328</v>
      </c>
      <c r="G256" s="250"/>
      <c r="H256" s="252" t="s">
        <v>1</v>
      </c>
      <c r="I256" s="254"/>
      <c r="J256" s="250"/>
      <c r="K256" s="250"/>
      <c r="L256" s="255"/>
      <c r="M256" s="256"/>
      <c r="N256" s="257"/>
      <c r="O256" s="257"/>
      <c r="P256" s="257"/>
      <c r="Q256" s="257"/>
      <c r="R256" s="257"/>
      <c r="S256" s="257"/>
      <c r="T256" s="25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9" t="s">
        <v>139</v>
      </c>
      <c r="AU256" s="259" t="s">
        <v>89</v>
      </c>
      <c r="AV256" s="13" t="s">
        <v>87</v>
      </c>
      <c r="AW256" s="13" t="s">
        <v>34</v>
      </c>
      <c r="AX256" s="13" t="s">
        <v>79</v>
      </c>
      <c r="AY256" s="259" t="s">
        <v>130</v>
      </c>
    </row>
    <row r="257" s="13" customFormat="1">
      <c r="A257" s="13"/>
      <c r="B257" s="249"/>
      <c r="C257" s="250"/>
      <c r="D257" s="251" t="s">
        <v>139</v>
      </c>
      <c r="E257" s="252" t="s">
        <v>1</v>
      </c>
      <c r="F257" s="253" t="s">
        <v>319</v>
      </c>
      <c r="G257" s="250"/>
      <c r="H257" s="252" t="s">
        <v>1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9" t="s">
        <v>139</v>
      </c>
      <c r="AU257" s="259" t="s">
        <v>89</v>
      </c>
      <c r="AV257" s="13" t="s">
        <v>87</v>
      </c>
      <c r="AW257" s="13" t="s">
        <v>34</v>
      </c>
      <c r="AX257" s="13" t="s">
        <v>79</v>
      </c>
      <c r="AY257" s="259" t="s">
        <v>130</v>
      </c>
    </row>
    <row r="258" s="14" customFormat="1">
      <c r="A258" s="14"/>
      <c r="B258" s="260"/>
      <c r="C258" s="261"/>
      <c r="D258" s="251" t="s">
        <v>139</v>
      </c>
      <c r="E258" s="262" t="s">
        <v>1</v>
      </c>
      <c r="F258" s="263" t="s">
        <v>329</v>
      </c>
      <c r="G258" s="261"/>
      <c r="H258" s="264">
        <v>1.075</v>
      </c>
      <c r="I258" s="265"/>
      <c r="J258" s="261"/>
      <c r="K258" s="261"/>
      <c r="L258" s="266"/>
      <c r="M258" s="267"/>
      <c r="N258" s="268"/>
      <c r="O258" s="268"/>
      <c r="P258" s="268"/>
      <c r="Q258" s="268"/>
      <c r="R258" s="268"/>
      <c r="S258" s="268"/>
      <c r="T258" s="26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0" t="s">
        <v>139</v>
      </c>
      <c r="AU258" s="270" t="s">
        <v>89</v>
      </c>
      <c r="AV258" s="14" t="s">
        <v>89</v>
      </c>
      <c r="AW258" s="14" t="s">
        <v>34</v>
      </c>
      <c r="AX258" s="14" t="s">
        <v>87</v>
      </c>
      <c r="AY258" s="270" t="s">
        <v>130</v>
      </c>
    </row>
    <row r="259" s="2" customFormat="1" ht="16.5" customHeight="1">
      <c r="A259" s="39"/>
      <c r="B259" s="40"/>
      <c r="C259" s="236" t="s">
        <v>330</v>
      </c>
      <c r="D259" s="236" t="s">
        <v>132</v>
      </c>
      <c r="E259" s="237" t="s">
        <v>331</v>
      </c>
      <c r="F259" s="238" t="s">
        <v>332</v>
      </c>
      <c r="G259" s="239" t="s">
        <v>333</v>
      </c>
      <c r="H259" s="240">
        <v>2</v>
      </c>
      <c r="I259" s="241"/>
      <c r="J259" s="242">
        <f>ROUND(I259*H259,2)</f>
        <v>0</v>
      </c>
      <c r="K259" s="238" t="s">
        <v>136</v>
      </c>
      <c r="L259" s="45"/>
      <c r="M259" s="243" t="s">
        <v>1</v>
      </c>
      <c r="N259" s="244" t="s">
        <v>44</v>
      </c>
      <c r="O259" s="92"/>
      <c r="P259" s="245">
        <f>O259*H259</f>
        <v>0</v>
      </c>
      <c r="Q259" s="245">
        <v>0.013509999999999999</v>
      </c>
      <c r="R259" s="245">
        <f>Q259*H259</f>
        <v>0.027019999999999999</v>
      </c>
      <c r="S259" s="245">
        <v>0</v>
      </c>
      <c r="T259" s="246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7" t="s">
        <v>137</v>
      </c>
      <c r="AT259" s="247" t="s">
        <v>132</v>
      </c>
      <c r="AU259" s="247" t="s">
        <v>89</v>
      </c>
      <c r="AY259" s="18" t="s">
        <v>130</v>
      </c>
      <c r="BE259" s="248">
        <f>IF(N259="základní",J259,0)</f>
        <v>0</v>
      </c>
      <c r="BF259" s="248">
        <f>IF(N259="snížená",J259,0)</f>
        <v>0</v>
      </c>
      <c r="BG259" s="248">
        <f>IF(N259="zákl. přenesená",J259,0)</f>
        <v>0</v>
      </c>
      <c r="BH259" s="248">
        <f>IF(N259="sníž. přenesená",J259,0)</f>
        <v>0</v>
      </c>
      <c r="BI259" s="248">
        <f>IF(N259="nulová",J259,0)</f>
        <v>0</v>
      </c>
      <c r="BJ259" s="18" t="s">
        <v>87</v>
      </c>
      <c r="BK259" s="248">
        <f>ROUND(I259*H259,2)</f>
        <v>0</v>
      </c>
      <c r="BL259" s="18" t="s">
        <v>137</v>
      </c>
      <c r="BM259" s="247" t="s">
        <v>334</v>
      </c>
    </row>
    <row r="260" s="13" customFormat="1">
      <c r="A260" s="13"/>
      <c r="B260" s="249"/>
      <c r="C260" s="250"/>
      <c r="D260" s="251" t="s">
        <v>139</v>
      </c>
      <c r="E260" s="252" t="s">
        <v>1</v>
      </c>
      <c r="F260" s="253" t="s">
        <v>335</v>
      </c>
      <c r="G260" s="250"/>
      <c r="H260" s="252" t="s">
        <v>1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9" t="s">
        <v>139</v>
      </c>
      <c r="AU260" s="259" t="s">
        <v>89</v>
      </c>
      <c r="AV260" s="13" t="s">
        <v>87</v>
      </c>
      <c r="AW260" s="13" t="s">
        <v>34</v>
      </c>
      <c r="AX260" s="13" t="s">
        <v>79</v>
      </c>
      <c r="AY260" s="259" t="s">
        <v>130</v>
      </c>
    </row>
    <row r="261" s="14" customFormat="1">
      <c r="A261" s="14"/>
      <c r="B261" s="260"/>
      <c r="C261" s="261"/>
      <c r="D261" s="251" t="s">
        <v>139</v>
      </c>
      <c r="E261" s="262" t="s">
        <v>1</v>
      </c>
      <c r="F261" s="263" t="s">
        <v>89</v>
      </c>
      <c r="G261" s="261"/>
      <c r="H261" s="264">
        <v>2</v>
      </c>
      <c r="I261" s="265"/>
      <c r="J261" s="261"/>
      <c r="K261" s="261"/>
      <c r="L261" s="266"/>
      <c r="M261" s="267"/>
      <c r="N261" s="268"/>
      <c r="O261" s="268"/>
      <c r="P261" s="268"/>
      <c r="Q261" s="268"/>
      <c r="R261" s="268"/>
      <c r="S261" s="268"/>
      <c r="T261" s="26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0" t="s">
        <v>139</v>
      </c>
      <c r="AU261" s="270" t="s">
        <v>89</v>
      </c>
      <c r="AV261" s="14" t="s">
        <v>89</v>
      </c>
      <c r="AW261" s="14" t="s">
        <v>34</v>
      </c>
      <c r="AX261" s="14" t="s">
        <v>87</v>
      </c>
      <c r="AY261" s="270" t="s">
        <v>130</v>
      </c>
    </row>
    <row r="262" s="2" customFormat="1" ht="16.5" customHeight="1">
      <c r="A262" s="39"/>
      <c r="B262" s="40"/>
      <c r="C262" s="236" t="s">
        <v>336</v>
      </c>
      <c r="D262" s="236" t="s">
        <v>132</v>
      </c>
      <c r="E262" s="237" t="s">
        <v>337</v>
      </c>
      <c r="F262" s="238" t="s">
        <v>338</v>
      </c>
      <c r="G262" s="239" t="s">
        <v>135</v>
      </c>
      <c r="H262" s="240">
        <v>0.040000000000000001</v>
      </c>
      <c r="I262" s="241"/>
      <c r="J262" s="242">
        <f>ROUND(I262*H262,2)</f>
        <v>0</v>
      </c>
      <c r="K262" s="238" t="s">
        <v>136</v>
      </c>
      <c r="L262" s="45"/>
      <c r="M262" s="243" t="s">
        <v>1</v>
      </c>
      <c r="N262" s="244" t="s">
        <v>44</v>
      </c>
      <c r="O262" s="92"/>
      <c r="P262" s="245">
        <f>O262*H262</f>
        <v>0</v>
      </c>
      <c r="Q262" s="245">
        <v>2.45329</v>
      </c>
      <c r="R262" s="245">
        <f>Q262*H262</f>
        <v>0.098131599999999999</v>
      </c>
      <c r="S262" s="245">
        <v>0</v>
      </c>
      <c r="T262" s="246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7" t="s">
        <v>137</v>
      </c>
      <c r="AT262" s="247" t="s">
        <v>132</v>
      </c>
      <c r="AU262" s="247" t="s">
        <v>89</v>
      </c>
      <c r="AY262" s="18" t="s">
        <v>130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18" t="s">
        <v>87</v>
      </c>
      <c r="BK262" s="248">
        <f>ROUND(I262*H262,2)</f>
        <v>0</v>
      </c>
      <c r="BL262" s="18" t="s">
        <v>137</v>
      </c>
      <c r="BM262" s="247" t="s">
        <v>339</v>
      </c>
    </row>
    <row r="263" s="13" customFormat="1">
      <c r="A263" s="13"/>
      <c r="B263" s="249"/>
      <c r="C263" s="250"/>
      <c r="D263" s="251" t="s">
        <v>139</v>
      </c>
      <c r="E263" s="252" t="s">
        <v>1</v>
      </c>
      <c r="F263" s="253" t="s">
        <v>340</v>
      </c>
      <c r="G263" s="250"/>
      <c r="H263" s="252" t="s">
        <v>1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9" t="s">
        <v>139</v>
      </c>
      <c r="AU263" s="259" t="s">
        <v>89</v>
      </c>
      <c r="AV263" s="13" t="s">
        <v>87</v>
      </c>
      <c r="AW263" s="13" t="s">
        <v>34</v>
      </c>
      <c r="AX263" s="13" t="s">
        <v>79</v>
      </c>
      <c r="AY263" s="259" t="s">
        <v>130</v>
      </c>
    </row>
    <row r="264" s="14" customFormat="1">
      <c r="A264" s="14"/>
      <c r="B264" s="260"/>
      <c r="C264" s="261"/>
      <c r="D264" s="251" t="s">
        <v>139</v>
      </c>
      <c r="E264" s="262" t="s">
        <v>1</v>
      </c>
      <c r="F264" s="263" t="s">
        <v>341</v>
      </c>
      <c r="G264" s="261"/>
      <c r="H264" s="264">
        <v>0.040000000000000001</v>
      </c>
      <c r="I264" s="265"/>
      <c r="J264" s="261"/>
      <c r="K264" s="261"/>
      <c r="L264" s="266"/>
      <c r="M264" s="267"/>
      <c r="N264" s="268"/>
      <c r="O264" s="268"/>
      <c r="P264" s="268"/>
      <c r="Q264" s="268"/>
      <c r="R264" s="268"/>
      <c r="S264" s="268"/>
      <c r="T264" s="26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0" t="s">
        <v>139</v>
      </c>
      <c r="AU264" s="270" t="s">
        <v>89</v>
      </c>
      <c r="AV264" s="14" t="s">
        <v>89</v>
      </c>
      <c r="AW264" s="14" t="s">
        <v>34</v>
      </c>
      <c r="AX264" s="14" t="s">
        <v>87</v>
      </c>
      <c r="AY264" s="270" t="s">
        <v>130</v>
      </c>
    </row>
    <row r="265" s="12" customFormat="1" ht="22.8" customHeight="1">
      <c r="A265" s="12"/>
      <c r="B265" s="220"/>
      <c r="C265" s="221"/>
      <c r="D265" s="222" t="s">
        <v>78</v>
      </c>
      <c r="E265" s="234" t="s">
        <v>137</v>
      </c>
      <c r="F265" s="234" t="s">
        <v>342</v>
      </c>
      <c r="G265" s="221"/>
      <c r="H265" s="221"/>
      <c r="I265" s="224"/>
      <c r="J265" s="235">
        <f>BK265</f>
        <v>0</v>
      </c>
      <c r="K265" s="221"/>
      <c r="L265" s="226"/>
      <c r="M265" s="227"/>
      <c r="N265" s="228"/>
      <c r="O265" s="228"/>
      <c r="P265" s="229">
        <f>SUM(P266:P268)</f>
        <v>0</v>
      </c>
      <c r="Q265" s="228"/>
      <c r="R265" s="229">
        <f>SUM(R266:R268)</f>
        <v>0</v>
      </c>
      <c r="S265" s="228"/>
      <c r="T265" s="230">
        <f>SUM(T266:T268)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31" t="s">
        <v>87</v>
      </c>
      <c r="AT265" s="232" t="s">
        <v>78</v>
      </c>
      <c r="AU265" s="232" t="s">
        <v>87</v>
      </c>
      <c r="AY265" s="231" t="s">
        <v>130</v>
      </c>
      <c r="BK265" s="233">
        <f>SUM(BK266:BK268)</f>
        <v>0</v>
      </c>
    </row>
    <row r="266" s="2" customFormat="1" ht="16.5" customHeight="1">
      <c r="A266" s="39"/>
      <c r="B266" s="40"/>
      <c r="C266" s="236" t="s">
        <v>343</v>
      </c>
      <c r="D266" s="236" t="s">
        <v>132</v>
      </c>
      <c r="E266" s="237" t="s">
        <v>344</v>
      </c>
      <c r="F266" s="238" t="s">
        <v>345</v>
      </c>
      <c r="G266" s="239" t="s">
        <v>135</v>
      </c>
      <c r="H266" s="240">
        <v>1.7</v>
      </c>
      <c r="I266" s="241"/>
      <c r="J266" s="242">
        <f>ROUND(I266*H266,2)</f>
        <v>0</v>
      </c>
      <c r="K266" s="238" t="s">
        <v>136</v>
      </c>
      <c r="L266" s="45"/>
      <c r="M266" s="243" t="s">
        <v>1</v>
      </c>
      <c r="N266" s="244" t="s">
        <v>44</v>
      </c>
      <c r="O266" s="92"/>
      <c r="P266" s="245">
        <f>O266*H266</f>
        <v>0</v>
      </c>
      <c r="Q266" s="245">
        <v>0</v>
      </c>
      <c r="R266" s="245">
        <f>Q266*H266</f>
        <v>0</v>
      </c>
      <c r="S266" s="245">
        <v>0</v>
      </c>
      <c r="T266" s="24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7" t="s">
        <v>137</v>
      </c>
      <c r="AT266" s="247" t="s">
        <v>132</v>
      </c>
      <c r="AU266" s="247" t="s">
        <v>89</v>
      </c>
      <c r="AY266" s="18" t="s">
        <v>130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18" t="s">
        <v>87</v>
      </c>
      <c r="BK266" s="248">
        <f>ROUND(I266*H266,2)</f>
        <v>0</v>
      </c>
      <c r="BL266" s="18" t="s">
        <v>137</v>
      </c>
      <c r="BM266" s="247" t="s">
        <v>346</v>
      </c>
    </row>
    <row r="267" s="13" customFormat="1">
      <c r="A267" s="13"/>
      <c r="B267" s="249"/>
      <c r="C267" s="250"/>
      <c r="D267" s="251" t="s">
        <v>139</v>
      </c>
      <c r="E267" s="252" t="s">
        <v>1</v>
      </c>
      <c r="F267" s="253" t="s">
        <v>347</v>
      </c>
      <c r="G267" s="250"/>
      <c r="H267" s="252" t="s">
        <v>1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9" t="s">
        <v>139</v>
      </c>
      <c r="AU267" s="259" t="s">
        <v>89</v>
      </c>
      <c r="AV267" s="13" t="s">
        <v>87</v>
      </c>
      <c r="AW267" s="13" t="s">
        <v>34</v>
      </c>
      <c r="AX267" s="13" t="s">
        <v>79</v>
      </c>
      <c r="AY267" s="259" t="s">
        <v>130</v>
      </c>
    </row>
    <row r="268" s="14" customFormat="1">
      <c r="A268" s="14"/>
      <c r="B268" s="260"/>
      <c r="C268" s="261"/>
      <c r="D268" s="251" t="s">
        <v>139</v>
      </c>
      <c r="E268" s="262" t="s">
        <v>1</v>
      </c>
      <c r="F268" s="263" t="s">
        <v>348</v>
      </c>
      <c r="G268" s="261"/>
      <c r="H268" s="264">
        <v>1.7</v>
      </c>
      <c r="I268" s="265"/>
      <c r="J268" s="261"/>
      <c r="K268" s="261"/>
      <c r="L268" s="266"/>
      <c r="M268" s="267"/>
      <c r="N268" s="268"/>
      <c r="O268" s="268"/>
      <c r="P268" s="268"/>
      <c r="Q268" s="268"/>
      <c r="R268" s="268"/>
      <c r="S268" s="268"/>
      <c r="T268" s="26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0" t="s">
        <v>139</v>
      </c>
      <c r="AU268" s="270" t="s">
        <v>89</v>
      </c>
      <c r="AV268" s="14" t="s">
        <v>89</v>
      </c>
      <c r="AW268" s="14" t="s">
        <v>34</v>
      </c>
      <c r="AX268" s="14" t="s">
        <v>87</v>
      </c>
      <c r="AY268" s="270" t="s">
        <v>130</v>
      </c>
    </row>
    <row r="269" s="12" customFormat="1" ht="22.8" customHeight="1">
      <c r="A269" s="12"/>
      <c r="B269" s="220"/>
      <c r="C269" s="221"/>
      <c r="D269" s="222" t="s">
        <v>78</v>
      </c>
      <c r="E269" s="234" t="s">
        <v>166</v>
      </c>
      <c r="F269" s="234" t="s">
        <v>349</v>
      </c>
      <c r="G269" s="221"/>
      <c r="H269" s="221"/>
      <c r="I269" s="224"/>
      <c r="J269" s="235">
        <f>BK269</f>
        <v>0</v>
      </c>
      <c r="K269" s="221"/>
      <c r="L269" s="226"/>
      <c r="M269" s="227"/>
      <c r="N269" s="228"/>
      <c r="O269" s="228"/>
      <c r="P269" s="229">
        <f>P270+P288+P297</f>
        <v>0</v>
      </c>
      <c r="Q269" s="228"/>
      <c r="R269" s="229">
        <f>R270+R288+R297</f>
        <v>54.153350000000003</v>
      </c>
      <c r="S269" s="228"/>
      <c r="T269" s="230">
        <f>T270+T288+T297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31" t="s">
        <v>87</v>
      </c>
      <c r="AT269" s="232" t="s">
        <v>78</v>
      </c>
      <c r="AU269" s="232" t="s">
        <v>87</v>
      </c>
      <c r="AY269" s="231" t="s">
        <v>130</v>
      </c>
      <c r="BK269" s="233">
        <f>BK270+BK288+BK297</f>
        <v>0</v>
      </c>
    </row>
    <row r="270" s="12" customFormat="1" ht="20.88" customHeight="1">
      <c r="A270" s="12"/>
      <c r="B270" s="220"/>
      <c r="C270" s="221"/>
      <c r="D270" s="222" t="s">
        <v>78</v>
      </c>
      <c r="E270" s="234" t="s">
        <v>350</v>
      </c>
      <c r="F270" s="234" t="s">
        <v>351</v>
      </c>
      <c r="G270" s="221"/>
      <c r="H270" s="221"/>
      <c r="I270" s="224"/>
      <c r="J270" s="235">
        <f>BK270</f>
        <v>0</v>
      </c>
      <c r="K270" s="221"/>
      <c r="L270" s="226"/>
      <c r="M270" s="227"/>
      <c r="N270" s="228"/>
      <c r="O270" s="228"/>
      <c r="P270" s="229">
        <f>SUM(P271:P287)</f>
        <v>0</v>
      </c>
      <c r="Q270" s="228"/>
      <c r="R270" s="229">
        <f>SUM(R271:R287)</f>
        <v>0.0066500000000000005</v>
      </c>
      <c r="S270" s="228"/>
      <c r="T270" s="230">
        <f>SUM(T271:T287)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31" t="s">
        <v>87</v>
      </c>
      <c r="AT270" s="232" t="s">
        <v>78</v>
      </c>
      <c r="AU270" s="232" t="s">
        <v>89</v>
      </c>
      <c r="AY270" s="231" t="s">
        <v>130</v>
      </c>
      <c r="BK270" s="233">
        <f>SUM(BK271:BK287)</f>
        <v>0</v>
      </c>
    </row>
    <row r="271" s="2" customFormat="1" ht="16.5" customHeight="1">
      <c r="A271" s="39"/>
      <c r="B271" s="40"/>
      <c r="C271" s="236" t="s">
        <v>352</v>
      </c>
      <c r="D271" s="236" t="s">
        <v>132</v>
      </c>
      <c r="E271" s="237" t="s">
        <v>353</v>
      </c>
      <c r="F271" s="238" t="s">
        <v>354</v>
      </c>
      <c r="G271" s="239" t="s">
        <v>355</v>
      </c>
      <c r="H271" s="240">
        <v>665</v>
      </c>
      <c r="I271" s="241"/>
      <c r="J271" s="242">
        <f>ROUND(I271*H271,2)</f>
        <v>0</v>
      </c>
      <c r="K271" s="238" t="s">
        <v>136</v>
      </c>
      <c r="L271" s="45"/>
      <c r="M271" s="243" t="s">
        <v>1</v>
      </c>
      <c r="N271" s="244" t="s">
        <v>44</v>
      </c>
      <c r="O271" s="92"/>
      <c r="P271" s="245">
        <f>O271*H271</f>
        <v>0</v>
      </c>
      <c r="Q271" s="245">
        <v>1.0000000000000001E-05</v>
      </c>
      <c r="R271" s="245">
        <f>Q271*H271</f>
        <v>0.0066500000000000005</v>
      </c>
      <c r="S271" s="245">
        <v>0</v>
      </c>
      <c r="T271" s="24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7" t="s">
        <v>137</v>
      </c>
      <c r="AT271" s="247" t="s">
        <v>132</v>
      </c>
      <c r="AU271" s="247" t="s">
        <v>150</v>
      </c>
      <c r="AY271" s="18" t="s">
        <v>130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8" t="s">
        <v>87</v>
      </c>
      <c r="BK271" s="248">
        <f>ROUND(I271*H271,2)</f>
        <v>0</v>
      </c>
      <c r="BL271" s="18" t="s">
        <v>137</v>
      </c>
      <c r="BM271" s="247" t="s">
        <v>356</v>
      </c>
    </row>
    <row r="272" s="13" customFormat="1">
      <c r="A272" s="13"/>
      <c r="B272" s="249"/>
      <c r="C272" s="250"/>
      <c r="D272" s="251" t="s">
        <v>139</v>
      </c>
      <c r="E272" s="252" t="s">
        <v>1</v>
      </c>
      <c r="F272" s="253" t="s">
        <v>357</v>
      </c>
      <c r="G272" s="250"/>
      <c r="H272" s="252" t="s">
        <v>1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9" t="s">
        <v>139</v>
      </c>
      <c r="AU272" s="259" t="s">
        <v>150</v>
      </c>
      <c r="AV272" s="13" t="s">
        <v>87</v>
      </c>
      <c r="AW272" s="13" t="s">
        <v>34</v>
      </c>
      <c r="AX272" s="13" t="s">
        <v>79</v>
      </c>
      <c r="AY272" s="259" t="s">
        <v>130</v>
      </c>
    </row>
    <row r="273" s="14" customFormat="1">
      <c r="A273" s="14"/>
      <c r="B273" s="260"/>
      <c r="C273" s="261"/>
      <c r="D273" s="251" t="s">
        <v>139</v>
      </c>
      <c r="E273" s="262" t="s">
        <v>1</v>
      </c>
      <c r="F273" s="263" t="s">
        <v>358</v>
      </c>
      <c r="G273" s="261"/>
      <c r="H273" s="264">
        <v>248</v>
      </c>
      <c r="I273" s="265"/>
      <c r="J273" s="261"/>
      <c r="K273" s="261"/>
      <c r="L273" s="266"/>
      <c r="M273" s="267"/>
      <c r="N273" s="268"/>
      <c r="O273" s="268"/>
      <c r="P273" s="268"/>
      <c r="Q273" s="268"/>
      <c r="R273" s="268"/>
      <c r="S273" s="268"/>
      <c r="T273" s="26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0" t="s">
        <v>139</v>
      </c>
      <c r="AU273" s="270" t="s">
        <v>150</v>
      </c>
      <c r="AV273" s="14" t="s">
        <v>89</v>
      </c>
      <c r="AW273" s="14" t="s">
        <v>34</v>
      </c>
      <c r="AX273" s="14" t="s">
        <v>79</v>
      </c>
      <c r="AY273" s="270" t="s">
        <v>130</v>
      </c>
    </row>
    <row r="274" s="13" customFormat="1">
      <c r="A274" s="13"/>
      <c r="B274" s="249"/>
      <c r="C274" s="250"/>
      <c r="D274" s="251" t="s">
        <v>139</v>
      </c>
      <c r="E274" s="252" t="s">
        <v>1</v>
      </c>
      <c r="F274" s="253" t="s">
        <v>359</v>
      </c>
      <c r="G274" s="250"/>
      <c r="H274" s="252" t="s">
        <v>1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9" t="s">
        <v>139</v>
      </c>
      <c r="AU274" s="259" t="s">
        <v>150</v>
      </c>
      <c r="AV274" s="13" t="s">
        <v>87</v>
      </c>
      <c r="AW274" s="13" t="s">
        <v>34</v>
      </c>
      <c r="AX274" s="13" t="s">
        <v>79</v>
      </c>
      <c r="AY274" s="259" t="s">
        <v>130</v>
      </c>
    </row>
    <row r="275" s="14" customFormat="1">
      <c r="A275" s="14"/>
      <c r="B275" s="260"/>
      <c r="C275" s="261"/>
      <c r="D275" s="251" t="s">
        <v>139</v>
      </c>
      <c r="E275" s="262" t="s">
        <v>1</v>
      </c>
      <c r="F275" s="263" t="s">
        <v>360</v>
      </c>
      <c r="G275" s="261"/>
      <c r="H275" s="264">
        <v>200</v>
      </c>
      <c r="I275" s="265"/>
      <c r="J275" s="261"/>
      <c r="K275" s="261"/>
      <c r="L275" s="266"/>
      <c r="M275" s="267"/>
      <c r="N275" s="268"/>
      <c r="O275" s="268"/>
      <c r="P275" s="268"/>
      <c r="Q275" s="268"/>
      <c r="R275" s="268"/>
      <c r="S275" s="268"/>
      <c r="T275" s="26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0" t="s">
        <v>139</v>
      </c>
      <c r="AU275" s="270" t="s">
        <v>150</v>
      </c>
      <c r="AV275" s="14" t="s">
        <v>89</v>
      </c>
      <c r="AW275" s="14" t="s">
        <v>34</v>
      </c>
      <c r="AX275" s="14" t="s">
        <v>79</v>
      </c>
      <c r="AY275" s="270" t="s">
        <v>130</v>
      </c>
    </row>
    <row r="276" s="13" customFormat="1">
      <c r="A276" s="13"/>
      <c r="B276" s="249"/>
      <c r="C276" s="250"/>
      <c r="D276" s="251" t="s">
        <v>139</v>
      </c>
      <c r="E276" s="252" t="s">
        <v>1</v>
      </c>
      <c r="F276" s="253" t="s">
        <v>361</v>
      </c>
      <c r="G276" s="250"/>
      <c r="H276" s="252" t="s">
        <v>1</v>
      </c>
      <c r="I276" s="254"/>
      <c r="J276" s="250"/>
      <c r="K276" s="250"/>
      <c r="L276" s="255"/>
      <c r="M276" s="256"/>
      <c r="N276" s="257"/>
      <c r="O276" s="257"/>
      <c r="P276" s="257"/>
      <c r="Q276" s="257"/>
      <c r="R276" s="257"/>
      <c r="S276" s="257"/>
      <c r="T276" s="25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9" t="s">
        <v>139</v>
      </c>
      <c r="AU276" s="259" t="s">
        <v>150</v>
      </c>
      <c r="AV276" s="13" t="s">
        <v>87</v>
      </c>
      <c r="AW276" s="13" t="s">
        <v>34</v>
      </c>
      <c r="AX276" s="13" t="s">
        <v>79</v>
      </c>
      <c r="AY276" s="259" t="s">
        <v>130</v>
      </c>
    </row>
    <row r="277" s="14" customFormat="1">
      <c r="A277" s="14"/>
      <c r="B277" s="260"/>
      <c r="C277" s="261"/>
      <c r="D277" s="251" t="s">
        <v>139</v>
      </c>
      <c r="E277" s="262" t="s">
        <v>1</v>
      </c>
      <c r="F277" s="263" t="s">
        <v>362</v>
      </c>
      <c r="G277" s="261"/>
      <c r="H277" s="264">
        <v>136</v>
      </c>
      <c r="I277" s="265"/>
      <c r="J277" s="261"/>
      <c r="K277" s="261"/>
      <c r="L277" s="266"/>
      <c r="M277" s="267"/>
      <c r="N277" s="268"/>
      <c r="O277" s="268"/>
      <c r="P277" s="268"/>
      <c r="Q277" s="268"/>
      <c r="R277" s="268"/>
      <c r="S277" s="268"/>
      <c r="T277" s="26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0" t="s">
        <v>139</v>
      </c>
      <c r="AU277" s="270" t="s">
        <v>150</v>
      </c>
      <c r="AV277" s="14" t="s">
        <v>89</v>
      </c>
      <c r="AW277" s="14" t="s">
        <v>34</v>
      </c>
      <c r="AX277" s="14" t="s">
        <v>79</v>
      </c>
      <c r="AY277" s="270" t="s">
        <v>130</v>
      </c>
    </row>
    <row r="278" s="13" customFormat="1">
      <c r="A278" s="13"/>
      <c r="B278" s="249"/>
      <c r="C278" s="250"/>
      <c r="D278" s="251" t="s">
        <v>139</v>
      </c>
      <c r="E278" s="252" t="s">
        <v>1</v>
      </c>
      <c r="F278" s="253" t="s">
        <v>363</v>
      </c>
      <c r="G278" s="250"/>
      <c r="H278" s="252" t="s">
        <v>1</v>
      </c>
      <c r="I278" s="254"/>
      <c r="J278" s="250"/>
      <c r="K278" s="250"/>
      <c r="L278" s="255"/>
      <c r="M278" s="256"/>
      <c r="N278" s="257"/>
      <c r="O278" s="257"/>
      <c r="P278" s="257"/>
      <c r="Q278" s="257"/>
      <c r="R278" s="257"/>
      <c r="S278" s="257"/>
      <c r="T278" s="25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9" t="s">
        <v>139</v>
      </c>
      <c r="AU278" s="259" t="s">
        <v>150</v>
      </c>
      <c r="AV278" s="13" t="s">
        <v>87</v>
      </c>
      <c r="AW278" s="13" t="s">
        <v>34</v>
      </c>
      <c r="AX278" s="13" t="s">
        <v>79</v>
      </c>
      <c r="AY278" s="259" t="s">
        <v>130</v>
      </c>
    </row>
    <row r="279" s="14" customFormat="1">
      <c r="A279" s="14"/>
      <c r="B279" s="260"/>
      <c r="C279" s="261"/>
      <c r="D279" s="251" t="s">
        <v>139</v>
      </c>
      <c r="E279" s="262" t="s">
        <v>1</v>
      </c>
      <c r="F279" s="263" t="s">
        <v>364</v>
      </c>
      <c r="G279" s="261"/>
      <c r="H279" s="264">
        <v>81</v>
      </c>
      <c r="I279" s="265"/>
      <c r="J279" s="261"/>
      <c r="K279" s="261"/>
      <c r="L279" s="266"/>
      <c r="M279" s="267"/>
      <c r="N279" s="268"/>
      <c r="O279" s="268"/>
      <c r="P279" s="268"/>
      <c r="Q279" s="268"/>
      <c r="R279" s="268"/>
      <c r="S279" s="268"/>
      <c r="T279" s="26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0" t="s">
        <v>139</v>
      </c>
      <c r="AU279" s="270" t="s">
        <v>150</v>
      </c>
      <c r="AV279" s="14" t="s">
        <v>89</v>
      </c>
      <c r="AW279" s="14" t="s">
        <v>34</v>
      </c>
      <c r="AX279" s="14" t="s">
        <v>79</v>
      </c>
      <c r="AY279" s="270" t="s">
        <v>130</v>
      </c>
    </row>
    <row r="280" s="15" customFormat="1">
      <c r="A280" s="15"/>
      <c r="B280" s="271"/>
      <c r="C280" s="272"/>
      <c r="D280" s="251" t="s">
        <v>139</v>
      </c>
      <c r="E280" s="273" t="s">
        <v>1</v>
      </c>
      <c r="F280" s="274" t="s">
        <v>144</v>
      </c>
      <c r="G280" s="272"/>
      <c r="H280" s="275">
        <v>665</v>
      </c>
      <c r="I280" s="276"/>
      <c r="J280" s="272"/>
      <c r="K280" s="272"/>
      <c r="L280" s="277"/>
      <c r="M280" s="278"/>
      <c r="N280" s="279"/>
      <c r="O280" s="279"/>
      <c r="P280" s="279"/>
      <c r="Q280" s="279"/>
      <c r="R280" s="279"/>
      <c r="S280" s="279"/>
      <c r="T280" s="280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81" t="s">
        <v>139</v>
      </c>
      <c r="AU280" s="281" t="s">
        <v>150</v>
      </c>
      <c r="AV280" s="15" t="s">
        <v>137</v>
      </c>
      <c r="AW280" s="15" t="s">
        <v>34</v>
      </c>
      <c r="AX280" s="15" t="s">
        <v>87</v>
      </c>
      <c r="AY280" s="281" t="s">
        <v>130</v>
      </c>
    </row>
    <row r="281" s="2" customFormat="1" ht="16.5" customHeight="1">
      <c r="A281" s="39"/>
      <c r="B281" s="40"/>
      <c r="C281" s="236" t="s">
        <v>365</v>
      </c>
      <c r="D281" s="236" t="s">
        <v>132</v>
      </c>
      <c r="E281" s="237" t="s">
        <v>366</v>
      </c>
      <c r="F281" s="238" t="s">
        <v>367</v>
      </c>
      <c r="G281" s="239" t="s">
        <v>264</v>
      </c>
      <c r="H281" s="240">
        <v>1008</v>
      </c>
      <c r="I281" s="241"/>
      <c r="J281" s="242">
        <f>ROUND(I281*H281,2)</f>
        <v>0</v>
      </c>
      <c r="K281" s="238" t="s">
        <v>1</v>
      </c>
      <c r="L281" s="45"/>
      <c r="M281" s="243" t="s">
        <v>1</v>
      </c>
      <c r="N281" s="244" t="s">
        <v>44</v>
      </c>
      <c r="O281" s="92"/>
      <c r="P281" s="245">
        <f>O281*H281</f>
        <v>0</v>
      </c>
      <c r="Q281" s="245">
        <v>0</v>
      </c>
      <c r="R281" s="245">
        <f>Q281*H281</f>
        <v>0</v>
      </c>
      <c r="S281" s="245">
        <v>0</v>
      </c>
      <c r="T281" s="246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7" t="s">
        <v>137</v>
      </c>
      <c r="AT281" s="247" t="s">
        <v>132</v>
      </c>
      <c r="AU281" s="247" t="s">
        <v>150</v>
      </c>
      <c r="AY281" s="18" t="s">
        <v>130</v>
      </c>
      <c r="BE281" s="248">
        <f>IF(N281="základní",J281,0)</f>
        <v>0</v>
      </c>
      <c r="BF281" s="248">
        <f>IF(N281="snížená",J281,0)</f>
        <v>0</v>
      </c>
      <c r="BG281" s="248">
        <f>IF(N281="zákl. přenesená",J281,0)</f>
        <v>0</v>
      </c>
      <c r="BH281" s="248">
        <f>IF(N281="sníž. přenesená",J281,0)</f>
        <v>0</v>
      </c>
      <c r="BI281" s="248">
        <f>IF(N281="nulová",J281,0)</f>
        <v>0</v>
      </c>
      <c r="BJ281" s="18" t="s">
        <v>87</v>
      </c>
      <c r="BK281" s="248">
        <f>ROUND(I281*H281,2)</f>
        <v>0</v>
      </c>
      <c r="BL281" s="18" t="s">
        <v>137</v>
      </c>
      <c r="BM281" s="247" t="s">
        <v>368</v>
      </c>
    </row>
    <row r="282" s="2" customFormat="1" ht="16.5" customHeight="1">
      <c r="A282" s="39"/>
      <c r="B282" s="40"/>
      <c r="C282" s="236" t="s">
        <v>369</v>
      </c>
      <c r="D282" s="236" t="s">
        <v>132</v>
      </c>
      <c r="E282" s="237" t="s">
        <v>370</v>
      </c>
      <c r="F282" s="238" t="s">
        <v>371</v>
      </c>
      <c r="G282" s="239" t="s">
        <v>264</v>
      </c>
      <c r="H282" s="240">
        <v>1008</v>
      </c>
      <c r="I282" s="241"/>
      <c r="J282" s="242">
        <f>ROUND(I282*H282,2)</f>
        <v>0</v>
      </c>
      <c r="K282" s="238" t="s">
        <v>136</v>
      </c>
      <c r="L282" s="45"/>
      <c r="M282" s="243" t="s">
        <v>1</v>
      </c>
      <c r="N282" s="244" t="s">
        <v>44</v>
      </c>
      <c r="O282" s="92"/>
      <c r="P282" s="245">
        <f>O282*H282</f>
        <v>0</v>
      </c>
      <c r="Q282" s="245">
        <v>0</v>
      </c>
      <c r="R282" s="245">
        <f>Q282*H282</f>
        <v>0</v>
      </c>
      <c r="S282" s="245">
        <v>0</v>
      </c>
      <c r="T282" s="246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7" t="s">
        <v>137</v>
      </c>
      <c r="AT282" s="247" t="s">
        <v>132</v>
      </c>
      <c r="AU282" s="247" t="s">
        <v>150</v>
      </c>
      <c r="AY282" s="18" t="s">
        <v>130</v>
      </c>
      <c r="BE282" s="248">
        <f>IF(N282="základní",J282,0)</f>
        <v>0</v>
      </c>
      <c r="BF282" s="248">
        <f>IF(N282="snížená",J282,0)</f>
        <v>0</v>
      </c>
      <c r="BG282" s="248">
        <f>IF(N282="zákl. přenesená",J282,0)</f>
        <v>0</v>
      </c>
      <c r="BH282" s="248">
        <f>IF(N282="sníž. přenesená",J282,0)</f>
        <v>0</v>
      </c>
      <c r="BI282" s="248">
        <f>IF(N282="nulová",J282,0)</f>
        <v>0</v>
      </c>
      <c r="BJ282" s="18" t="s">
        <v>87</v>
      </c>
      <c r="BK282" s="248">
        <f>ROUND(I282*H282,2)</f>
        <v>0</v>
      </c>
      <c r="BL282" s="18" t="s">
        <v>137</v>
      </c>
      <c r="BM282" s="247" t="s">
        <v>372</v>
      </c>
    </row>
    <row r="283" s="2" customFormat="1" ht="16.5" customHeight="1">
      <c r="A283" s="39"/>
      <c r="B283" s="40"/>
      <c r="C283" s="236" t="s">
        <v>373</v>
      </c>
      <c r="D283" s="236" t="s">
        <v>132</v>
      </c>
      <c r="E283" s="237" t="s">
        <v>374</v>
      </c>
      <c r="F283" s="238" t="s">
        <v>375</v>
      </c>
      <c r="G283" s="239" t="s">
        <v>264</v>
      </c>
      <c r="H283" s="240">
        <v>1008</v>
      </c>
      <c r="I283" s="241"/>
      <c r="J283" s="242">
        <f>ROUND(I283*H283,2)</f>
        <v>0</v>
      </c>
      <c r="K283" s="238" t="s">
        <v>1</v>
      </c>
      <c r="L283" s="45"/>
      <c r="M283" s="243" t="s">
        <v>1</v>
      </c>
      <c r="N283" s="244" t="s">
        <v>44</v>
      </c>
      <c r="O283" s="92"/>
      <c r="P283" s="245">
        <f>O283*H283</f>
        <v>0</v>
      </c>
      <c r="Q283" s="245">
        <v>0</v>
      </c>
      <c r="R283" s="245">
        <f>Q283*H283</f>
        <v>0</v>
      </c>
      <c r="S283" s="245">
        <v>0</v>
      </c>
      <c r="T283" s="246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7" t="s">
        <v>137</v>
      </c>
      <c r="AT283" s="247" t="s">
        <v>132</v>
      </c>
      <c r="AU283" s="247" t="s">
        <v>150</v>
      </c>
      <c r="AY283" s="18" t="s">
        <v>130</v>
      </c>
      <c r="BE283" s="248">
        <f>IF(N283="základní",J283,0)</f>
        <v>0</v>
      </c>
      <c r="BF283" s="248">
        <f>IF(N283="snížená",J283,0)</f>
        <v>0</v>
      </c>
      <c r="BG283" s="248">
        <f>IF(N283="zákl. přenesená",J283,0)</f>
        <v>0</v>
      </c>
      <c r="BH283" s="248">
        <f>IF(N283="sníž. přenesená",J283,0)</f>
        <v>0</v>
      </c>
      <c r="BI283" s="248">
        <f>IF(N283="nulová",J283,0)</f>
        <v>0</v>
      </c>
      <c r="BJ283" s="18" t="s">
        <v>87</v>
      </c>
      <c r="BK283" s="248">
        <f>ROUND(I283*H283,2)</f>
        <v>0</v>
      </c>
      <c r="BL283" s="18" t="s">
        <v>137</v>
      </c>
      <c r="BM283" s="247" t="s">
        <v>376</v>
      </c>
    </row>
    <row r="284" s="2" customFormat="1" ht="16.5" customHeight="1">
      <c r="A284" s="39"/>
      <c r="B284" s="40"/>
      <c r="C284" s="236" t="s">
        <v>377</v>
      </c>
      <c r="D284" s="236" t="s">
        <v>132</v>
      </c>
      <c r="E284" s="237" t="s">
        <v>378</v>
      </c>
      <c r="F284" s="238" t="s">
        <v>379</v>
      </c>
      <c r="G284" s="239" t="s">
        <v>264</v>
      </c>
      <c r="H284" s="240">
        <v>1008</v>
      </c>
      <c r="I284" s="241"/>
      <c r="J284" s="242">
        <f>ROUND(I284*H284,2)</f>
        <v>0</v>
      </c>
      <c r="K284" s="238" t="s">
        <v>136</v>
      </c>
      <c r="L284" s="45"/>
      <c r="M284" s="243" t="s">
        <v>1</v>
      </c>
      <c r="N284" s="244" t="s">
        <v>44</v>
      </c>
      <c r="O284" s="92"/>
      <c r="P284" s="245">
        <f>O284*H284</f>
        <v>0</v>
      </c>
      <c r="Q284" s="245">
        <v>0</v>
      </c>
      <c r="R284" s="245">
        <f>Q284*H284</f>
        <v>0</v>
      </c>
      <c r="S284" s="245">
        <v>0</v>
      </c>
      <c r="T284" s="246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7" t="s">
        <v>137</v>
      </c>
      <c r="AT284" s="247" t="s">
        <v>132</v>
      </c>
      <c r="AU284" s="247" t="s">
        <v>150</v>
      </c>
      <c r="AY284" s="18" t="s">
        <v>130</v>
      </c>
      <c r="BE284" s="248">
        <f>IF(N284="základní",J284,0)</f>
        <v>0</v>
      </c>
      <c r="BF284" s="248">
        <f>IF(N284="snížená",J284,0)</f>
        <v>0</v>
      </c>
      <c r="BG284" s="248">
        <f>IF(N284="zákl. přenesená",J284,0)</f>
        <v>0</v>
      </c>
      <c r="BH284" s="248">
        <f>IF(N284="sníž. přenesená",J284,0)</f>
        <v>0</v>
      </c>
      <c r="BI284" s="248">
        <f>IF(N284="nulová",J284,0)</f>
        <v>0</v>
      </c>
      <c r="BJ284" s="18" t="s">
        <v>87</v>
      </c>
      <c r="BK284" s="248">
        <f>ROUND(I284*H284,2)</f>
        <v>0</v>
      </c>
      <c r="BL284" s="18" t="s">
        <v>137</v>
      </c>
      <c r="BM284" s="247" t="s">
        <v>380</v>
      </c>
    </row>
    <row r="285" s="2" customFormat="1" ht="16.5" customHeight="1">
      <c r="A285" s="39"/>
      <c r="B285" s="40"/>
      <c r="C285" s="236" t="s">
        <v>381</v>
      </c>
      <c r="D285" s="236" t="s">
        <v>132</v>
      </c>
      <c r="E285" s="237" t="s">
        <v>382</v>
      </c>
      <c r="F285" s="238" t="s">
        <v>383</v>
      </c>
      <c r="G285" s="239" t="s">
        <v>264</v>
      </c>
      <c r="H285" s="240">
        <v>1008</v>
      </c>
      <c r="I285" s="241"/>
      <c r="J285" s="242">
        <f>ROUND(I285*H285,2)</f>
        <v>0</v>
      </c>
      <c r="K285" s="238" t="s">
        <v>136</v>
      </c>
      <c r="L285" s="45"/>
      <c r="M285" s="243" t="s">
        <v>1</v>
      </c>
      <c r="N285" s="244" t="s">
        <v>44</v>
      </c>
      <c r="O285" s="92"/>
      <c r="P285" s="245">
        <f>O285*H285</f>
        <v>0</v>
      </c>
      <c r="Q285" s="245">
        <v>0</v>
      </c>
      <c r="R285" s="245">
        <f>Q285*H285</f>
        <v>0</v>
      </c>
      <c r="S285" s="245">
        <v>0</v>
      </c>
      <c r="T285" s="246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7" t="s">
        <v>137</v>
      </c>
      <c r="AT285" s="247" t="s">
        <v>132</v>
      </c>
      <c r="AU285" s="247" t="s">
        <v>150</v>
      </c>
      <c r="AY285" s="18" t="s">
        <v>130</v>
      </c>
      <c r="BE285" s="248">
        <f>IF(N285="základní",J285,0)</f>
        <v>0</v>
      </c>
      <c r="BF285" s="248">
        <f>IF(N285="snížená",J285,0)</f>
        <v>0</v>
      </c>
      <c r="BG285" s="248">
        <f>IF(N285="zákl. přenesená",J285,0)</f>
        <v>0</v>
      </c>
      <c r="BH285" s="248">
        <f>IF(N285="sníž. přenesená",J285,0)</f>
        <v>0</v>
      </c>
      <c r="BI285" s="248">
        <f>IF(N285="nulová",J285,0)</f>
        <v>0</v>
      </c>
      <c r="BJ285" s="18" t="s">
        <v>87</v>
      </c>
      <c r="BK285" s="248">
        <f>ROUND(I285*H285,2)</f>
        <v>0</v>
      </c>
      <c r="BL285" s="18" t="s">
        <v>137</v>
      </c>
      <c r="BM285" s="247" t="s">
        <v>384</v>
      </c>
    </row>
    <row r="286" s="13" customFormat="1">
      <c r="A286" s="13"/>
      <c r="B286" s="249"/>
      <c r="C286" s="250"/>
      <c r="D286" s="251" t="s">
        <v>139</v>
      </c>
      <c r="E286" s="252" t="s">
        <v>1</v>
      </c>
      <c r="F286" s="253" t="s">
        <v>385</v>
      </c>
      <c r="G286" s="250"/>
      <c r="H286" s="252" t="s">
        <v>1</v>
      </c>
      <c r="I286" s="254"/>
      <c r="J286" s="250"/>
      <c r="K286" s="250"/>
      <c r="L286" s="255"/>
      <c r="M286" s="256"/>
      <c r="N286" s="257"/>
      <c r="O286" s="257"/>
      <c r="P286" s="257"/>
      <c r="Q286" s="257"/>
      <c r="R286" s="257"/>
      <c r="S286" s="257"/>
      <c r="T286" s="25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9" t="s">
        <v>139</v>
      </c>
      <c r="AU286" s="259" t="s">
        <v>150</v>
      </c>
      <c r="AV286" s="13" t="s">
        <v>87</v>
      </c>
      <c r="AW286" s="13" t="s">
        <v>34</v>
      </c>
      <c r="AX286" s="13" t="s">
        <v>79</v>
      </c>
      <c r="AY286" s="259" t="s">
        <v>130</v>
      </c>
    </row>
    <row r="287" s="14" customFormat="1">
      <c r="A287" s="14"/>
      <c r="B287" s="260"/>
      <c r="C287" s="261"/>
      <c r="D287" s="251" t="s">
        <v>139</v>
      </c>
      <c r="E287" s="262" t="s">
        <v>1</v>
      </c>
      <c r="F287" s="263" t="s">
        <v>305</v>
      </c>
      <c r="G287" s="261"/>
      <c r="H287" s="264">
        <v>1008</v>
      </c>
      <c r="I287" s="265"/>
      <c r="J287" s="261"/>
      <c r="K287" s="261"/>
      <c r="L287" s="266"/>
      <c r="M287" s="267"/>
      <c r="N287" s="268"/>
      <c r="O287" s="268"/>
      <c r="P287" s="268"/>
      <c r="Q287" s="268"/>
      <c r="R287" s="268"/>
      <c r="S287" s="268"/>
      <c r="T287" s="26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0" t="s">
        <v>139</v>
      </c>
      <c r="AU287" s="270" t="s">
        <v>150</v>
      </c>
      <c r="AV287" s="14" t="s">
        <v>89</v>
      </c>
      <c r="AW287" s="14" t="s">
        <v>34</v>
      </c>
      <c r="AX287" s="14" t="s">
        <v>87</v>
      </c>
      <c r="AY287" s="270" t="s">
        <v>130</v>
      </c>
    </row>
    <row r="288" s="12" customFormat="1" ht="20.88" customHeight="1">
      <c r="A288" s="12"/>
      <c r="B288" s="220"/>
      <c r="C288" s="221"/>
      <c r="D288" s="222" t="s">
        <v>78</v>
      </c>
      <c r="E288" s="234" t="s">
        <v>386</v>
      </c>
      <c r="F288" s="234" t="s">
        <v>387</v>
      </c>
      <c r="G288" s="221"/>
      <c r="H288" s="221"/>
      <c r="I288" s="224"/>
      <c r="J288" s="235">
        <f>BK288</f>
        <v>0</v>
      </c>
      <c r="K288" s="221"/>
      <c r="L288" s="226"/>
      <c r="M288" s="227"/>
      <c r="N288" s="228"/>
      <c r="O288" s="228"/>
      <c r="P288" s="229">
        <f>SUM(P289:P296)</f>
        <v>0</v>
      </c>
      <c r="Q288" s="228"/>
      <c r="R288" s="229">
        <f>SUM(R289:R296)</f>
        <v>0</v>
      </c>
      <c r="S288" s="228"/>
      <c r="T288" s="230">
        <f>SUM(T289:T296)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31" t="s">
        <v>87</v>
      </c>
      <c r="AT288" s="232" t="s">
        <v>78</v>
      </c>
      <c r="AU288" s="232" t="s">
        <v>89</v>
      </c>
      <c r="AY288" s="231" t="s">
        <v>130</v>
      </c>
      <c r="BK288" s="233">
        <f>SUM(BK289:BK296)</f>
        <v>0</v>
      </c>
    </row>
    <row r="289" s="2" customFormat="1" ht="16.5" customHeight="1">
      <c r="A289" s="39"/>
      <c r="B289" s="40"/>
      <c r="C289" s="236" t="s">
        <v>388</v>
      </c>
      <c r="D289" s="236" t="s">
        <v>132</v>
      </c>
      <c r="E289" s="237" t="s">
        <v>389</v>
      </c>
      <c r="F289" s="238" t="s">
        <v>390</v>
      </c>
      <c r="G289" s="239" t="s">
        <v>264</v>
      </c>
      <c r="H289" s="240">
        <v>1008</v>
      </c>
      <c r="I289" s="241"/>
      <c r="J289" s="242">
        <f>ROUND(I289*H289,2)</f>
        <v>0</v>
      </c>
      <c r="K289" s="238" t="s">
        <v>136</v>
      </c>
      <c r="L289" s="45"/>
      <c r="M289" s="243" t="s">
        <v>1</v>
      </c>
      <c r="N289" s="244" t="s">
        <v>44</v>
      </c>
      <c r="O289" s="92"/>
      <c r="P289" s="245">
        <f>O289*H289</f>
        <v>0</v>
      </c>
      <c r="Q289" s="245">
        <v>0</v>
      </c>
      <c r="R289" s="245">
        <f>Q289*H289</f>
        <v>0</v>
      </c>
      <c r="S289" s="245">
        <v>0</v>
      </c>
      <c r="T289" s="246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7" t="s">
        <v>137</v>
      </c>
      <c r="AT289" s="247" t="s">
        <v>132</v>
      </c>
      <c r="AU289" s="247" t="s">
        <v>150</v>
      </c>
      <c r="AY289" s="18" t="s">
        <v>130</v>
      </c>
      <c r="BE289" s="248">
        <f>IF(N289="základní",J289,0)</f>
        <v>0</v>
      </c>
      <c r="BF289" s="248">
        <f>IF(N289="snížená",J289,0)</f>
        <v>0</v>
      </c>
      <c r="BG289" s="248">
        <f>IF(N289="zákl. přenesená",J289,0)</f>
        <v>0</v>
      </c>
      <c r="BH289" s="248">
        <f>IF(N289="sníž. přenesená",J289,0)</f>
        <v>0</v>
      </c>
      <c r="BI289" s="248">
        <f>IF(N289="nulová",J289,0)</f>
        <v>0</v>
      </c>
      <c r="BJ289" s="18" t="s">
        <v>87</v>
      </c>
      <c r="BK289" s="248">
        <f>ROUND(I289*H289,2)</f>
        <v>0</v>
      </c>
      <c r="BL289" s="18" t="s">
        <v>137</v>
      </c>
      <c r="BM289" s="247" t="s">
        <v>391</v>
      </c>
    </row>
    <row r="290" s="13" customFormat="1">
      <c r="A290" s="13"/>
      <c r="B290" s="249"/>
      <c r="C290" s="250"/>
      <c r="D290" s="251" t="s">
        <v>139</v>
      </c>
      <c r="E290" s="252" t="s">
        <v>1</v>
      </c>
      <c r="F290" s="253" t="s">
        <v>392</v>
      </c>
      <c r="G290" s="250"/>
      <c r="H290" s="252" t="s">
        <v>1</v>
      </c>
      <c r="I290" s="254"/>
      <c r="J290" s="250"/>
      <c r="K290" s="250"/>
      <c r="L290" s="255"/>
      <c r="M290" s="256"/>
      <c r="N290" s="257"/>
      <c r="O290" s="257"/>
      <c r="P290" s="257"/>
      <c r="Q290" s="257"/>
      <c r="R290" s="257"/>
      <c r="S290" s="257"/>
      <c r="T290" s="25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9" t="s">
        <v>139</v>
      </c>
      <c r="AU290" s="259" t="s">
        <v>150</v>
      </c>
      <c r="AV290" s="13" t="s">
        <v>87</v>
      </c>
      <c r="AW290" s="13" t="s">
        <v>34</v>
      </c>
      <c r="AX290" s="13" t="s">
        <v>79</v>
      </c>
      <c r="AY290" s="259" t="s">
        <v>130</v>
      </c>
    </row>
    <row r="291" s="14" customFormat="1">
      <c r="A291" s="14"/>
      <c r="B291" s="260"/>
      <c r="C291" s="261"/>
      <c r="D291" s="251" t="s">
        <v>139</v>
      </c>
      <c r="E291" s="262" t="s">
        <v>1</v>
      </c>
      <c r="F291" s="263" t="s">
        <v>305</v>
      </c>
      <c r="G291" s="261"/>
      <c r="H291" s="264">
        <v>1008</v>
      </c>
      <c r="I291" s="265"/>
      <c r="J291" s="261"/>
      <c r="K291" s="261"/>
      <c r="L291" s="266"/>
      <c r="M291" s="267"/>
      <c r="N291" s="268"/>
      <c r="O291" s="268"/>
      <c r="P291" s="268"/>
      <c r="Q291" s="268"/>
      <c r="R291" s="268"/>
      <c r="S291" s="268"/>
      <c r="T291" s="26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0" t="s">
        <v>139</v>
      </c>
      <c r="AU291" s="270" t="s">
        <v>150</v>
      </c>
      <c r="AV291" s="14" t="s">
        <v>89</v>
      </c>
      <c r="AW291" s="14" t="s">
        <v>34</v>
      </c>
      <c r="AX291" s="14" t="s">
        <v>87</v>
      </c>
      <c r="AY291" s="270" t="s">
        <v>130</v>
      </c>
    </row>
    <row r="292" s="13" customFormat="1">
      <c r="A292" s="13"/>
      <c r="B292" s="249"/>
      <c r="C292" s="250"/>
      <c r="D292" s="251" t="s">
        <v>139</v>
      </c>
      <c r="E292" s="252" t="s">
        <v>1</v>
      </c>
      <c r="F292" s="253" t="s">
        <v>393</v>
      </c>
      <c r="G292" s="250"/>
      <c r="H292" s="252" t="s">
        <v>1</v>
      </c>
      <c r="I292" s="254"/>
      <c r="J292" s="250"/>
      <c r="K292" s="250"/>
      <c r="L292" s="255"/>
      <c r="M292" s="256"/>
      <c r="N292" s="257"/>
      <c r="O292" s="257"/>
      <c r="P292" s="257"/>
      <c r="Q292" s="257"/>
      <c r="R292" s="257"/>
      <c r="S292" s="257"/>
      <c r="T292" s="25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9" t="s">
        <v>139</v>
      </c>
      <c r="AU292" s="259" t="s">
        <v>150</v>
      </c>
      <c r="AV292" s="13" t="s">
        <v>87</v>
      </c>
      <c r="AW292" s="13" t="s">
        <v>34</v>
      </c>
      <c r="AX292" s="13" t="s">
        <v>79</v>
      </c>
      <c r="AY292" s="259" t="s">
        <v>130</v>
      </c>
    </row>
    <row r="293" s="13" customFormat="1">
      <c r="A293" s="13"/>
      <c r="B293" s="249"/>
      <c r="C293" s="250"/>
      <c r="D293" s="251" t="s">
        <v>139</v>
      </c>
      <c r="E293" s="252" t="s">
        <v>1</v>
      </c>
      <c r="F293" s="253" t="s">
        <v>394</v>
      </c>
      <c r="G293" s="250"/>
      <c r="H293" s="252" t="s">
        <v>1</v>
      </c>
      <c r="I293" s="254"/>
      <c r="J293" s="250"/>
      <c r="K293" s="250"/>
      <c r="L293" s="255"/>
      <c r="M293" s="256"/>
      <c r="N293" s="257"/>
      <c r="O293" s="257"/>
      <c r="P293" s="257"/>
      <c r="Q293" s="257"/>
      <c r="R293" s="257"/>
      <c r="S293" s="257"/>
      <c r="T293" s="25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9" t="s">
        <v>139</v>
      </c>
      <c r="AU293" s="259" t="s">
        <v>150</v>
      </c>
      <c r="AV293" s="13" t="s">
        <v>87</v>
      </c>
      <c r="AW293" s="13" t="s">
        <v>34</v>
      </c>
      <c r="AX293" s="13" t="s">
        <v>79</v>
      </c>
      <c r="AY293" s="259" t="s">
        <v>130</v>
      </c>
    </row>
    <row r="294" s="13" customFormat="1">
      <c r="A294" s="13"/>
      <c r="B294" s="249"/>
      <c r="C294" s="250"/>
      <c r="D294" s="251" t="s">
        <v>139</v>
      </c>
      <c r="E294" s="252" t="s">
        <v>1</v>
      </c>
      <c r="F294" s="253" t="s">
        <v>395</v>
      </c>
      <c r="G294" s="250"/>
      <c r="H294" s="252" t="s">
        <v>1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9" t="s">
        <v>139</v>
      </c>
      <c r="AU294" s="259" t="s">
        <v>150</v>
      </c>
      <c r="AV294" s="13" t="s">
        <v>87</v>
      </c>
      <c r="AW294" s="13" t="s">
        <v>34</v>
      </c>
      <c r="AX294" s="13" t="s">
        <v>79</v>
      </c>
      <c r="AY294" s="259" t="s">
        <v>130</v>
      </c>
    </row>
    <row r="295" s="13" customFormat="1">
      <c r="A295" s="13"/>
      <c r="B295" s="249"/>
      <c r="C295" s="250"/>
      <c r="D295" s="251" t="s">
        <v>139</v>
      </c>
      <c r="E295" s="252" t="s">
        <v>1</v>
      </c>
      <c r="F295" s="253" t="s">
        <v>396</v>
      </c>
      <c r="G295" s="250"/>
      <c r="H295" s="252" t="s">
        <v>1</v>
      </c>
      <c r="I295" s="254"/>
      <c r="J295" s="250"/>
      <c r="K295" s="250"/>
      <c r="L295" s="255"/>
      <c r="M295" s="256"/>
      <c r="N295" s="257"/>
      <c r="O295" s="257"/>
      <c r="P295" s="257"/>
      <c r="Q295" s="257"/>
      <c r="R295" s="257"/>
      <c r="S295" s="257"/>
      <c r="T295" s="25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9" t="s">
        <v>139</v>
      </c>
      <c r="AU295" s="259" t="s">
        <v>150</v>
      </c>
      <c r="AV295" s="13" t="s">
        <v>87</v>
      </c>
      <c r="AW295" s="13" t="s">
        <v>34</v>
      </c>
      <c r="AX295" s="13" t="s">
        <v>79</v>
      </c>
      <c r="AY295" s="259" t="s">
        <v>130</v>
      </c>
    </row>
    <row r="296" s="13" customFormat="1">
      <c r="A296" s="13"/>
      <c r="B296" s="249"/>
      <c r="C296" s="250"/>
      <c r="D296" s="251" t="s">
        <v>139</v>
      </c>
      <c r="E296" s="252" t="s">
        <v>1</v>
      </c>
      <c r="F296" s="253" t="s">
        <v>397</v>
      </c>
      <c r="G296" s="250"/>
      <c r="H296" s="252" t="s">
        <v>1</v>
      </c>
      <c r="I296" s="254"/>
      <c r="J296" s="250"/>
      <c r="K296" s="250"/>
      <c r="L296" s="255"/>
      <c r="M296" s="256"/>
      <c r="N296" s="257"/>
      <c r="O296" s="257"/>
      <c r="P296" s="257"/>
      <c r="Q296" s="257"/>
      <c r="R296" s="257"/>
      <c r="S296" s="257"/>
      <c r="T296" s="25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9" t="s">
        <v>139</v>
      </c>
      <c r="AU296" s="259" t="s">
        <v>150</v>
      </c>
      <c r="AV296" s="13" t="s">
        <v>87</v>
      </c>
      <c r="AW296" s="13" t="s">
        <v>34</v>
      </c>
      <c r="AX296" s="13" t="s">
        <v>79</v>
      </c>
      <c r="AY296" s="259" t="s">
        <v>130</v>
      </c>
    </row>
    <row r="297" s="12" customFormat="1" ht="20.88" customHeight="1">
      <c r="A297" s="12"/>
      <c r="B297" s="220"/>
      <c r="C297" s="221"/>
      <c r="D297" s="222" t="s">
        <v>78</v>
      </c>
      <c r="E297" s="234" t="s">
        <v>398</v>
      </c>
      <c r="F297" s="234" t="s">
        <v>399</v>
      </c>
      <c r="G297" s="221"/>
      <c r="H297" s="221"/>
      <c r="I297" s="224"/>
      <c r="J297" s="235">
        <f>BK297</f>
        <v>0</v>
      </c>
      <c r="K297" s="221"/>
      <c r="L297" s="226"/>
      <c r="M297" s="227"/>
      <c r="N297" s="228"/>
      <c r="O297" s="228"/>
      <c r="P297" s="229">
        <f>SUM(P298:P305)</f>
        <v>0</v>
      </c>
      <c r="Q297" s="228"/>
      <c r="R297" s="229">
        <f>SUM(R298:R305)</f>
        <v>54.146700000000003</v>
      </c>
      <c r="S297" s="228"/>
      <c r="T297" s="230">
        <f>SUM(T298:T305)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31" t="s">
        <v>87</v>
      </c>
      <c r="AT297" s="232" t="s">
        <v>78</v>
      </c>
      <c r="AU297" s="232" t="s">
        <v>89</v>
      </c>
      <c r="AY297" s="231" t="s">
        <v>130</v>
      </c>
      <c r="BK297" s="233">
        <f>SUM(BK298:BK305)</f>
        <v>0</v>
      </c>
    </row>
    <row r="298" s="2" customFormat="1" ht="16.5" customHeight="1">
      <c r="A298" s="39"/>
      <c r="B298" s="40"/>
      <c r="C298" s="236" t="s">
        <v>400</v>
      </c>
      <c r="D298" s="236" t="s">
        <v>132</v>
      </c>
      <c r="E298" s="237" t="s">
        <v>401</v>
      </c>
      <c r="F298" s="238" t="s">
        <v>402</v>
      </c>
      <c r="G298" s="239" t="s">
        <v>264</v>
      </c>
      <c r="H298" s="240">
        <v>105</v>
      </c>
      <c r="I298" s="241"/>
      <c r="J298" s="242">
        <f>ROUND(I298*H298,2)</f>
        <v>0</v>
      </c>
      <c r="K298" s="238" t="s">
        <v>136</v>
      </c>
      <c r="L298" s="45"/>
      <c r="M298" s="243" t="s">
        <v>1</v>
      </c>
      <c r="N298" s="244" t="s">
        <v>44</v>
      </c>
      <c r="O298" s="92"/>
      <c r="P298" s="245">
        <f>O298*H298</f>
        <v>0</v>
      </c>
      <c r="Q298" s="245">
        <v>0.10100000000000001</v>
      </c>
      <c r="R298" s="245">
        <f>Q298*H298</f>
        <v>10.605</v>
      </c>
      <c r="S298" s="245">
        <v>0</v>
      </c>
      <c r="T298" s="24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7" t="s">
        <v>137</v>
      </c>
      <c r="AT298" s="247" t="s">
        <v>132</v>
      </c>
      <c r="AU298" s="247" t="s">
        <v>150</v>
      </c>
      <c r="AY298" s="18" t="s">
        <v>130</v>
      </c>
      <c r="BE298" s="248">
        <f>IF(N298="základní",J298,0)</f>
        <v>0</v>
      </c>
      <c r="BF298" s="248">
        <f>IF(N298="snížená",J298,0)</f>
        <v>0</v>
      </c>
      <c r="BG298" s="248">
        <f>IF(N298="zákl. přenesená",J298,0)</f>
        <v>0</v>
      </c>
      <c r="BH298" s="248">
        <f>IF(N298="sníž. přenesená",J298,0)</f>
        <v>0</v>
      </c>
      <c r="BI298" s="248">
        <f>IF(N298="nulová",J298,0)</f>
        <v>0</v>
      </c>
      <c r="BJ298" s="18" t="s">
        <v>87</v>
      </c>
      <c r="BK298" s="248">
        <f>ROUND(I298*H298,2)</f>
        <v>0</v>
      </c>
      <c r="BL298" s="18" t="s">
        <v>137</v>
      </c>
      <c r="BM298" s="247" t="s">
        <v>403</v>
      </c>
    </row>
    <row r="299" s="13" customFormat="1">
      <c r="A299" s="13"/>
      <c r="B299" s="249"/>
      <c r="C299" s="250"/>
      <c r="D299" s="251" t="s">
        <v>139</v>
      </c>
      <c r="E299" s="252" t="s">
        <v>1</v>
      </c>
      <c r="F299" s="253" t="s">
        <v>404</v>
      </c>
      <c r="G299" s="250"/>
      <c r="H299" s="252" t="s">
        <v>1</v>
      </c>
      <c r="I299" s="254"/>
      <c r="J299" s="250"/>
      <c r="K299" s="250"/>
      <c r="L299" s="255"/>
      <c r="M299" s="256"/>
      <c r="N299" s="257"/>
      <c r="O299" s="257"/>
      <c r="P299" s="257"/>
      <c r="Q299" s="257"/>
      <c r="R299" s="257"/>
      <c r="S299" s="257"/>
      <c r="T299" s="25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9" t="s">
        <v>139</v>
      </c>
      <c r="AU299" s="259" t="s">
        <v>150</v>
      </c>
      <c r="AV299" s="13" t="s">
        <v>87</v>
      </c>
      <c r="AW299" s="13" t="s">
        <v>34</v>
      </c>
      <c r="AX299" s="13" t="s">
        <v>79</v>
      </c>
      <c r="AY299" s="259" t="s">
        <v>130</v>
      </c>
    </row>
    <row r="300" s="13" customFormat="1">
      <c r="A300" s="13"/>
      <c r="B300" s="249"/>
      <c r="C300" s="250"/>
      <c r="D300" s="251" t="s">
        <v>139</v>
      </c>
      <c r="E300" s="252" t="s">
        <v>1</v>
      </c>
      <c r="F300" s="253" t="s">
        <v>405</v>
      </c>
      <c r="G300" s="250"/>
      <c r="H300" s="252" t="s">
        <v>1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9" t="s">
        <v>139</v>
      </c>
      <c r="AU300" s="259" t="s">
        <v>150</v>
      </c>
      <c r="AV300" s="13" t="s">
        <v>87</v>
      </c>
      <c r="AW300" s="13" t="s">
        <v>34</v>
      </c>
      <c r="AX300" s="13" t="s">
        <v>79</v>
      </c>
      <c r="AY300" s="259" t="s">
        <v>130</v>
      </c>
    </row>
    <row r="301" s="14" customFormat="1">
      <c r="A301" s="14"/>
      <c r="B301" s="260"/>
      <c r="C301" s="261"/>
      <c r="D301" s="251" t="s">
        <v>139</v>
      </c>
      <c r="E301" s="262" t="s">
        <v>1</v>
      </c>
      <c r="F301" s="263" t="s">
        <v>307</v>
      </c>
      <c r="G301" s="261"/>
      <c r="H301" s="264">
        <v>105</v>
      </c>
      <c r="I301" s="265"/>
      <c r="J301" s="261"/>
      <c r="K301" s="261"/>
      <c r="L301" s="266"/>
      <c r="M301" s="267"/>
      <c r="N301" s="268"/>
      <c r="O301" s="268"/>
      <c r="P301" s="268"/>
      <c r="Q301" s="268"/>
      <c r="R301" s="268"/>
      <c r="S301" s="268"/>
      <c r="T301" s="26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0" t="s">
        <v>139</v>
      </c>
      <c r="AU301" s="270" t="s">
        <v>150</v>
      </c>
      <c r="AV301" s="14" t="s">
        <v>89</v>
      </c>
      <c r="AW301" s="14" t="s">
        <v>34</v>
      </c>
      <c r="AX301" s="14" t="s">
        <v>87</v>
      </c>
      <c r="AY301" s="270" t="s">
        <v>130</v>
      </c>
    </row>
    <row r="302" s="2" customFormat="1" ht="16.5" customHeight="1">
      <c r="A302" s="39"/>
      <c r="B302" s="40"/>
      <c r="C302" s="282" t="s">
        <v>406</v>
      </c>
      <c r="D302" s="282" t="s">
        <v>211</v>
      </c>
      <c r="E302" s="283" t="s">
        <v>407</v>
      </c>
      <c r="F302" s="284" t="s">
        <v>408</v>
      </c>
      <c r="G302" s="285" t="s">
        <v>264</v>
      </c>
      <c r="H302" s="286">
        <v>108</v>
      </c>
      <c r="I302" s="287"/>
      <c r="J302" s="288">
        <f>ROUND(I302*H302,2)</f>
        <v>0</v>
      </c>
      <c r="K302" s="284" t="s">
        <v>136</v>
      </c>
      <c r="L302" s="289"/>
      <c r="M302" s="290" t="s">
        <v>1</v>
      </c>
      <c r="N302" s="291" t="s">
        <v>44</v>
      </c>
      <c r="O302" s="92"/>
      <c r="P302" s="245">
        <f>O302*H302</f>
        <v>0</v>
      </c>
      <c r="Q302" s="245">
        <v>0.13100000000000001</v>
      </c>
      <c r="R302" s="245">
        <f>Q302*H302</f>
        <v>14.148</v>
      </c>
      <c r="S302" s="245">
        <v>0</v>
      </c>
      <c r="T302" s="246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7" t="s">
        <v>186</v>
      </c>
      <c r="AT302" s="247" t="s">
        <v>211</v>
      </c>
      <c r="AU302" s="247" t="s">
        <v>150</v>
      </c>
      <c r="AY302" s="18" t="s">
        <v>130</v>
      </c>
      <c r="BE302" s="248">
        <f>IF(N302="základní",J302,0)</f>
        <v>0</v>
      </c>
      <c r="BF302" s="248">
        <f>IF(N302="snížená",J302,0)</f>
        <v>0</v>
      </c>
      <c r="BG302" s="248">
        <f>IF(N302="zákl. přenesená",J302,0)</f>
        <v>0</v>
      </c>
      <c r="BH302" s="248">
        <f>IF(N302="sníž. přenesená",J302,0)</f>
        <v>0</v>
      </c>
      <c r="BI302" s="248">
        <f>IF(N302="nulová",J302,0)</f>
        <v>0</v>
      </c>
      <c r="BJ302" s="18" t="s">
        <v>87</v>
      </c>
      <c r="BK302" s="248">
        <f>ROUND(I302*H302,2)</f>
        <v>0</v>
      </c>
      <c r="BL302" s="18" t="s">
        <v>137</v>
      </c>
      <c r="BM302" s="247" t="s">
        <v>409</v>
      </c>
    </row>
    <row r="303" s="13" customFormat="1">
      <c r="A303" s="13"/>
      <c r="B303" s="249"/>
      <c r="C303" s="250"/>
      <c r="D303" s="251" t="s">
        <v>139</v>
      </c>
      <c r="E303" s="252" t="s">
        <v>1</v>
      </c>
      <c r="F303" s="253" t="s">
        <v>410</v>
      </c>
      <c r="G303" s="250"/>
      <c r="H303" s="252" t="s">
        <v>1</v>
      </c>
      <c r="I303" s="254"/>
      <c r="J303" s="250"/>
      <c r="K303" s="250"/>
      <c r="L303" s="255"/>
      <c r="M303" s="256"/>
      <c r="N303" s="257"/>
      <c r="O303" s="257"/>
      <c r="P303" s="257"/>
      <c r="Q303" s="257"/>
      <c r="R303" s="257"/>
      <c r="S303" s="257"/>
      <c r="T303" s="25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9" t="s">
        <v>139</v>
      </c>
      <c r="AU303" s="259" t="s">
        <v>150</v>
      </c>
      <c r="AV303" s="13" t="s">
        <v>87</v>
      </c>
      <c r="AW303" s="13" t="s">
        <v>34</v>
      </c>
      <c r="AX303" s="13" t="s">
        <v>79</v>
      </c>
      <c r="AY303" s="259" t="s">
        <v>130</v>
      </c>
    </row>
    <row r="304" s="14" customFormat="1">
      <c r="A304" s="14"/>
      <c r="B304" s="260"/>
      <c r="C304" s="261"/>
      <c r="D304" s="251" t="s">
        <v>139</v>
      </c>
      <c r="E304" s="262" t="s">
        <v>1</v>
      </c>
      <c r="F304" s="263" t="s">
        <v>411</v>
      </c>
      <c r="G304" s="261"/>
      <c r="H304" s="264">
        <v>108</v>
      </c>
      <c r="I304" s="265"/>
      <c r="J304" s="261"/>
      <c r="K304" s="261"/>
      <c r="L304" s="266"/>
      <c r="M304" s="267"/>
      <c r="N304" s="268"/>
      <c r="O304" s="268"/>
      <c r="P304" s="268"/>
      <c r="Q304" s="268"/>
      <c r="R304" s="268"/>
      <c r="S304" s="268"/>
      <c r="T304" s="26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0" t="s">
        <v>139</v>
      </c>
      <c r="AU304" s="270" t="s">
        <v>150</v>
      </c>
      <c r="AV304" s="14" t="s">
        <v>89</v>
      </c>
      <c r="AW304" s="14" t="s">
        <v>34</v>
      </c>
      <c r="AX304" s="14" t="s">
        <v>87</v>
      </c>
      <c r="AY304" s="270" t="s">
        <v>130</v>
      </c>
    </row>
    <row r="305" s="2" customFormat="1" ht="16.5" customHeight="1">
      <c r="A305" s="39"/>
      <c r="B305" s="40"/>
      <c r="C305" s="236" t="s">
        <v>412</v>
      </c>
      <c r="D305" s="236" t="s">
        <v>132</v>
      </c>
      <c r="E305" s="237" t="s">
        <v>413</v>
      </c>
      <c r="F305" s="238" t="s">
        <v>414</v>
      </c>
      <c r="G305" s="239" t="s">
        <v>264</v>
      </c>
      <c r="H305" s="240">
        <v>105</v>
      </c>
      <c r="I305" s="241"/>
      <c r="J305" s="242">
        <f>ROUND(I305*H305,2)</f>
        <v>0</v>
      </c>
      <c r="K305" s="238" t="s">
        <v>1</v>
      </c>
      <c r="L305" s="45"/>
      <c r="M305" s="243" t="s">
        <v>1</v>
      </c>
      <c r="N305" s="244" t="s">
        <v>44</v>
      </c>
      <c r="O305" s="92"/>
      <c r="P305" s="245">
        <f>O305*H305</f>
        <v>0</v>
      </c>
      <c r="Q305" s="245">
        <v>0.27994000000000002</v>
      </c>
      <c r="R305" s="245">
        <f>Q305*H305</f>
        <v>29.393700000000003</v>
      </c>
      <c r="S305" s="245">
        <v>0</v>
      </c>
      <c r="T305" s="246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7" t="s">
        <v>137</v>
      </c>
      <c r="AT305" s="247" t="s">
        <v>132</v>
      </c>
      <c r="AU305" s="247" t="s">
        <v>150</v>
      </c>
      <c r="AY305" s="18" t="s">
        <v>130</v>
      </c>
      <c r="BE305" s="248">
        <f>IF(N305="základní",J305,0)</f>
        <v>0</v>
      </c>
      <c r="BF305" s="248">
        <f>IF(N305="snížená",J305,0)</f>
        <v>0</v>
      </c>
      <c r="BG305" s="248">
        <f>IF(N305="zákl. přenesená",J305,0)</f>
        <v>0</v>
      </c>
      <c r="BH305" s="248">
        <f>IF(N305="sníž. přenesená",J305,0)</f>
        <v>0</v>
      </c>
      <c r="BI305" s="248">
        <f>IF(N305="nulová",J305,0)</f>
        <v>0</v>
      </c>
      <c r="BJ305" s="18" t="s">
        <v>87</v>
      </c>
      <c r="BK305" s="248">
        <f>ROUND(I305*H305,2)</f>
        <v>0</v>
      </c>
      <c r="BL305" s="18" t="s">
        <v>137</v>
      </c>
      <c r="BM305" s="247" t="s">
        <v>415</v>
      </c>
    </row>
    <row r="306" s="12" customFormat="1" ht="22.8" customHeight="1">
      <c r="A306" s="12"/>
      <c r="B306" s="220"/>
      <c r="C306" s="221"/>
      <c r="D306" s="222" t="s">
        <v>78</v>
      </c>
      <c r="E306" s="234" t="s">
        <v>186</v>
      </c>
      <c r="F306" s="234" t="s">
        <v>416</v>
      </c>
      <c r="G306" s="221"/>
      <c r="H306" s="221"/>
      <c r="I306" s="224"/>
      <c r="J306" s="235">
        <f>BK306</f>
        <v>0</v>
      </c>
      <c r="K306" s="221"/>
      <c r="L306" s="226"/>
      <c r="M306" s="227"/>
      <c r="N306" s="228"/>
      <c r="O306" s="228"/>
      <c r="P306" s="229">
        <f>SUM(P307:P314)</f>
        <v>0</v>
      </c>
      <c r="Q306" s="228"/>
      <c r="R306" s="229">
        <f>SUM(R307:R314)</f>
        <v>0.052755000000000003</v>
      </c>
      <c r="S306" s="228"/>
      <c r="T306" s="230">
        <f>SUM(T307:T314)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31" t="s">
        <v>87</v>
      </c>
      <c r="AT306" s="232" t="s">
        <v>78</v>
      </c>
      <c r="AU306" s="232" t="s">
        <v>87</v>
      </c>
      <c r="AY306" s="231" t="s">
        <v>130</v>
      </c>
      <c r="BK306" s="233">
        <f>SUM(BK307:BK314)</f>
        <v>0</v>
      </c>
    </row>
    <row r="307" s="2" customFormat="1" ht="16.5" customHeight="1">
      <c r="A307" s="39"/>
      <c r="B307" s="40"/>
      <c r="C307" s="236" t="s">
        <v>417</v>
      </c>
      <c r="D307" s="236" t="s">
        <v>132</v>
      </c>
      <c r="E307" s="237" t="s">
        <v>418</v>
      </c>
      <c r="F307" s="238" t="s">
        <v>419</v>
      </c>
      <c r="G307" s="239" t="s">
        <v>355</v>
      </c>
      <c r="H307" s="240">
        <v>11</v>
      </c>
      <c r="I307" s="241"/>
      <c r="J307" s="242">
        <f>ROUND(I307*H307,2)</f>
        <v>0</v>
      </c>
      <c r="K307" s="238" t="s">
        <v>136</v>
      </c>
      <c r="L307" s="45"/>
      <c r="M307" s="243" t="s">
        <v>1</v>
      </c>
      <c r="N307" s="244" t="s">
        <v>44</v>
      </c>
      <c r="O307" s="92"/>
      <c r="P307" s="245">
        <f>O307*H307</f>
        <v>0</v>
      </c>
      <c r="Q307" s="245">
        <v>0</v>
      </c>
      <c r="R307" s="245">
        <f>Q307*H307</f>
        <v>0</v>
      </c>
      <c r="S307" s="245">
        <v>0</v>
      </c>
      <c r="T307" s="246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7" t="s">
        <v>137</v>
      </c>
      <c r="AT307" s="247" t="s">
        <v>132</v>
      </c>
      <c r="AU307" s="247" t="s">
        <v>89</v>
      </c>
      <c r="AY307" s="18" t="s">
        <v>130</v>
      </c>
      <c r="BE307" s="248">
        <f>IF(N307="základní",J307,0)</f>
        <v>0</v>
      </c>
      <c r="BF307" s="248">
        <f>IF(N307="snížená",J307,0)</f>
        <v>0</v>
      </c>
      <c r="BG307" s="248">
        <f>IF(N307="zákl. přenesená",J307,0)</f>
        <v>0</v>
      </c>
      <c r="BH307" s="248">
        <f>IF(N307="sníž. přenesená",J307,0)</f>
        <v>0</v>
      </c>
      <c r="BI307" s="248">
        <f>IF(N307="nulová",J307,0)</f>
        <v>0</v>
      </c>
      <c r="BJ307" s="18" t="s">
        <v>87</v>
      </c>
      <c r="BK307" s="248">
        <f>ROUND(I307*H307,2)</f>
        <v>0</v>
      </c>
      <c r="BL307" s="18" t="s">
        <v>137</v>
      </c>
      <c r="BM307" s="247" t="s">
        <v>420</v>
      </c>
    </row>
    <row r="308" s="13" customFormat="1">
      <c r="A308" s="13"/>
      <c r="B308" s="249"/>
      <c r="C308" s="250"/>
      <c r="D308" s="251" t="s">
        <v>139</v>
      </c>
      <c r="E308" s="252" t="s">
        <v>1</v>
      </c>
      <c r="F308" s="253" t="s">
        <v>421</v>
      </c>
      <c r="G308" s="250"/>
      <c r="H308" s="252" t="s">
        <v>1</v>
      </c>
      <c r="I308" s="254"/>
      <c r="J308" s="250"/>
      <c r="K308" s="250"/>
      <c r="L308" s="255"/>
      <c r="M308" s="256"/>
      <c r="N308" s="257"/>
      <c r="O308" s="257"/>
      <c r="P308" s="257"/>
      <c r="Q308" s="257"/>
      <c r="R308" s="257"/>
      <c r="S308" s="257"/>
      <c r="T308" s="25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9" t="s">
        <v>139</v>
      </c>
      <c r="AU308" s="259" t="s">
        <v>89</v>
      </c>
      <c r="AV308" s="13" t="s">
        <v>87</v>
      </c>
      <c r="AW308" s="13" t="s">
        <v>34</v>
      </c>
      <c r="AX308" s="13" t="s">
        <v>79</v>
      </c>
      <c r="AY308" s="259" t="s">
        <v>130</v>
      </c>
    </row>
    <row r="309" s="14" customFormat="1">
      <c r="A309" s="14"/>
      <c r="B309" s="260"/>
      <c r="C309" s="261"/>
      <c r="D309" s="251" t="s">
        <v>139</v>
      </c>
      <c r="E309" s="262" t="s">
        <v>1</v>
      </c>
      <c r="F309" s="263" t="s">
        <v>422</v>
      </c>
      <c r="G309" s="261"/>
      <c r="H309" s="264">
        <v>11</v>
      </c>
      <c r="I309" s="265"/>
      <c r="J309" s="261"/>
      <c r="K309" s="261"/>
      <c r="L309" s="266"/>
      <c r="M309" s="267"/>
      <c r="N309" s="268"/>
      <c r="O309" s="268"/>
      <c r="P309" s="268"/>
      <c r="Q309" s="268"/>
      <c r="R309" s="268"/>
      <c r="S309" s="268"/>
      <c r="T309" s="26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0" t="s">
        <v>139</v>
      </c>
      <c r="AU309" s="270" t="s">
        <v>89</v>
      </c>
      <c r="AV309" s="14" t="s">
        <v>89</v>
      </c>
      <c r="AW309" s="14" t="s">
        <v>34</v>
      </c>
      <c r="AX309" s="14" t="s">
        <v>87</v>
      </c>
      <c r="AY309" s="270" t="s">
        <v>130</v>
      </c>
    </row>
    <row r="310" s="2" customFormat="1" ht="16.5" customHeight="1">
      <c r="A310" s="39"/>
      <c r="B310" s="40"/>
      <c r="C310" s="282" t="s">
        <v>423</v>
      </c>
      <c r="D310" s="282" t="s">
        <v>211</v>
      </c>
      <c r="E310" s="283" t="s">
        <v>424</v>
      </c>
      <c r="F310" s="284" t="s">
        <v>425</v>
      </c>
      <c r="G310" s="285" t="s">
        <v>355</v>
      </c>
      <c r="H310" s="286">
        <v>11.5</v>
      </c>
      <c r="I310" s="287"/>
      <c r="J310" s="288">
        <f>ROUND(I310*H310,2)</f>
        <v>0</v>
      </c>
      <c r="K310" s="284" t="s">
        <v>136</v>
      </c>
      <c r="L310" s="289"/>
      <c r="M310" s="290" t="s">
        <v>1</v>
      </c>
      <c r="N310" s="291" t="s">
        <v>44</v>
      </c>
      <c r="O310" s="92"/>
      <c r="P310" s="245">
        <f>O310*H310</f>
        <v>0</v>
      </c>
      <c r="Q310" s="245">
        <v>0.0045700000000000003</v>
      </c>
      <c r="R310" s="245">
        <f>Q310*H310</f>
        <v>0.052555000000000004</v>
      </c>
      <c r="S310" s="245">
        <v>0</v>
      </c>
      <c r="T310" s="246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7" t="s">
        <v>186</v>
      </c>
      <c r="AT310" s="247" t="s">
        <v>211</v>
      </c>
      <c r="AU310" s="247" t="s">
        <v>89</v>
      </c>
      <c r="AY310" s="18" t="s">
        <v>130</v>
      </c>
      <c r="BE310" s="248">
        <f>IF(N310="základní",J310,0)</f>
        <v>0</v>
      </c>
      <c r="BF310" s="248">
        <f>IF(N310="snížená",J310,0)</f>
        <v>0</v>
      </c>
      <c r="BG310" s="248">
        <f>IF(N310="zákl. přenesená",J310,0)</f>
        <v>0</v>
      </c>
      <c r="BH310" s="248">
        <f>IF(N310="sníž. přenesená",J310,0)</f>
        <v>0</v>
      </c>
      <c r="BI310" s="248">
        <f>IF(N310="nulová",J310,0)</f>
        <v>0</v>
      </c>
      <c r="BJ310" s="18" t="s">
        <v>87</v>
      </c>
      <c r="BK310" s="248">
        <f>ROUND(I310*H310,2)</f>
        <v>0</v>
      </c>
      <c r="BL310" s="18" t="s">
        <v>137</v>
      </c>
      <c r="BM310" s="247" t="s">
        <v>426</v>
      </c>
    </row>
    <row r="311" s="13" customFormat="1">
      <c r="A311" s="13"/>
      <c r="B311" s="249"/>
      <c r="C311" s="250"/>
      <c r="D311" s="251" t="s">
        <v>139</v>
      </c>
      <c r="E311" s="252" t="s">
        <v>1</v>
      </c>
      <c r="F311" s="253" t="s">
        <v>427</v>
      </c>
      <c r="G311" s="250"/>
      <c r="H311" s="252" t="s">
        <v>1</v>
      </c>
      <c r="I311" s="254"/>
      <c r="J311" s="250"/>
      <c r="K311" s="250"/>
      <c r="L311" s="255"/>
      <c r="M311" s="256"/>
      <c r="N311" s="257"/>
      <c r="O311" s="257"/>
      <c r="P311" s="257"/>
      <c r="Q311" s="257"/>
      <c r="R311" s="257"/>
      <c r="S311" s="257"/>
      <c r="T311" s="25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9" t="s">
        <v>139</v>
      </c>
      <c r="AU311" s="259" t="s">
        <v>89</v>
      </c>
      <c r="AV311" s="13" t="s">
        <v>87</v>
      </c>
      <c r="AW311" s="13" t="s">
        <v>34</v>
      </c>
      <c r="AX311" s="13" t="s">
        <v>79</v>
      </c>
      <c r="AY311" s="259" t="s">
        <v>130</v>
      </c>
    </row>
    <row r="312" s="14" customFormat="1">
      <c r="A312" s="14"/>
      <c r="B312" s="260"/>
      <c r="C312" s="261"/>
      <c r="D312" s="251" t="s">
        <v>139</v>
      </c>
      <c r="E312" s="262" t="s">
        <v>1</v>
      </c>
      <c r="F312" s="263" t="s">
        <v>428</v>
      </c>
      <c r="G312" s="261"/>
      <c r="H312" s="264">
        <v>11.5</v>
      </c>
      <c r="I312" s="265"/>
      <c r="J312" s="261"/>
      <c r="K312" s="261"/>
      <c r="L312" s="266"/>
      <c r="M312" s="267"/>
      <c r="N312" s="268"/>
      <c r="O312" s="268"/>
      <c r="P312" s="268"/>
      <c r="Q312" s="268"/>
      <c r="R312" s="268"/>
      <c r="S312" s="268"/>
      <c r="T312" s="26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0" t="s">
        <v>139</v>
      </c>
      <c r="AU312" s="270" t="s">
        <v>89</v>
      </c>
      <c r="AV312" s="14" t="s">
        <v>89</v>
      </c>
      <c r="AW312" s="14" t="s">
        <v>34</v>
      </c>
      <c r="AX312" s="14" t="s">
        <v>87</v>
      </c>
      <c r="AY312" s="270" t="s">
        <v>130</v>
      </c>
    </row>
    <row r="313" s="2" customFormat="1" ht="21.75" customHeight="1">
      <c r="A313" s="39"/>
      <c r="B313" s="40"/>
      <c r="C313" s="236" t="s">
        <v>429</v>
      </c>
      <c r="D313" s="236" t="s">
        <v>132</v>
      </c>
      <c r="E313" s="237" t="s">
        <v>430</v>
      </c>
      <c r="F313" s="238" t="s">
        <v>431</v>
      </c>
      <c r="G313" s="239" t="s">
        <v>355</v>
      </c>
      <c r="H313" s="240">
        <v>11</v>
      </c>
      <c r="I313" s="241"/>
      <c r="J313" s="242">
        <f>ROUND(I313*H313,2)</f>
        <v>0</v>
      </c>
      <c r="K313" s="238" t="s">
        <v>1</v>
      </c>
      <c r="L313" s="45"/>
      <c r="M313" s="243" t="s">
        <v>1</v>
      </c>
      <c r="N313" s="244" t="s">
        <v>44</v>
      </c>
      <c r="O313" s="92"/>
      <c r="P313" s="245">
        <f>O313*H313</f>
        <v>0</v>
      </c>
      <c r="Q313" s="245">
        <v>0</v>
      </c>
      <c r="R313" s="245">
        <f>Q313*H313</f>
        <v>0</v>
      </c>
      <c r="S313" s="245">
        <v>0</v>
      </c>
      <c r="T313" s="246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7" t="s">
        <v>137</v>
      </c>
      <c r="AT313" s="247" t="s">
        <v>132</v>
      </c>
      <c r="AU313" s="247" t="s">
        <v>89</v>
      </c>
      <c r="AY313" s="18" t="s">
        <v>130</v>
      </c>
      <c r="BE313" s="248">
        <f>IF(N313="základní",J313,0)</f>
        <v>0</v>
      </c>
      <c r="BF313" s="248">
        <f>IF(N313="snížená",J313,0)</f>
        <v>0</v>
      </c>
      <c r="BG313" s="248">
        <f>IF(N313="zákl. přenesená",J313,0)</f>
        <v>0</v>
      </c>
      <c r="BH313" s="248">
        <f>IF(N313="sníž. přenesená",J313,0)</f>
        <v>0</v>
      </c>
      <c r="BI313" s="248">
        <f>IF(N313="nulová",J313,0)</f>
        <v>0</v>
      </c>
      <c r="BJ313" s="18" t="s">
        <v>87</v>
      </c>
      <c r="BK313" s="248">
        <f>ROUND(I313*H313,2)</f>
        <v>0</v>
      </c>
      <c r="BL313" s="18" t="s">
        <v>137</v>
      </c>
      <c r="BM313" s="247" t="s">
        <v>432</v>
      </c>
    </row>
    <row r="314" s="2" customFormat="1" ht="16.5" customHeight="1">
      <c r="A314" s="39"/>
      <c r="B314" s="40"/>
      <c r="C314" s="236" t="s">
        <v>433</v>
      </c>
      <c r="D314" s="236" t="s">
        <v>132</v>
      </c>
      <c r="E314" s="237" t="s">
        <v>434</v>
      </c>
      <c r="F314" s="238" t="s">
        <v>435</v>
      </c>
      <c r="G314" s="239" t="s">
        <v>436</v>
      </c>
      <c r="H314" s="240">
        <v>2</v>
      </c>
      <c r="I314" s="241"/>
      <c r="J314" s="242">
        <f>ROUND(I314*H314,2)</f>
        <v>0</v>
      </c>
      <c r="K314" s="238" t="s">
        <v>136</v>
      </c>
      <c r="L314" s="45"/>
      <c r="M314" s="243" t="s">
        <v>1</v>
      </c>
      <c r="N314" s="244" t="s">
        <v>44</v>
      </c>
      <c r="O314" s="92"/>
      <c r="P314" s="245">
        <f>O314*H314</f>
        <v>0</v>
      </c>
      <c r="Q314" s="245">
        <v>0.00010000000000000001</v>
      </c>
      <c r="R314" s="245">
        <f>Q314*H314</f>
        <v>0.00020000000000000001</v>
      </c>
      <c r="S314" s="245">
        <v>0</v>
      </c>
      <c r="T314" s="246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7" t="s">
        <v>137</v>
      </c>
      <c r="AT314" s="247" t="s">
        <v>132</v>
      </c>
      <c r="AU314" s="247" t="s">
        <v>89</v>
      </c>
      <c r="AY314" s="18" t="s">
        <v>130</v>
      </c>
      <c r="BE314" s="248">
        <f>IF(N314="základní",J314,0)</f>
        <v>0</v>
      </c>
      <c r="BF314" s="248">
        <f>IF(N314="snížená",J314,0)</f>
        <v>0</v>
      </c>
      <c r="BG314" s="248">
        <f>IF(N314="zákl. přenesená",J314,0)</f>
        <v>0</v>
      </c>
      <c r="BH314" s="248">
        <f>IF(N314="sníž. přenesená",J314,0)</f>
        <v>0</v>
      </c>
      <c r="BI314" s="248">
        <f>IF(N314="nulová",J314,0)</f>
        <v>0</v>
      </c>
      <c r="BJ314" s="18" t="s">
        <v>87</v>
      </c>
      <c r="BK314" s="248">
        <f>ROUND(I314*H314,2)</f>
        <v>0</v>
      </c>
      <c r="BL314" s="18" t="s">
        <v>137</v>
      </c>
      <c r="BM314" s="247" t="s">
        <v>437</v>
      </c>
    </row>
    <row r="315" s="12" customFormat="1" ht="22.8" customHeight="1">
      <c r="A315" s="12"/>
      <c r="B315" s="220"/>
      <c r="C315" s="221"/>
      <c r="D315" s="222" t="s">
        <v>78</v>
      </c>
      <c r="E315" s="234" t="s">
        <v>191</v>
      </c>
      <c r="F315" s="234" t="s">
        <v>438</v>
      </c>
      <c r="G315" s="221"/>
      <c r="H315" s="221"/>
      <c r="I315" s="224"/>
      <c r="J315" s="235">
        <f>BK315</f>
        <v>0</v>
      </c>
      <c r="K315" s="221"/>
      <c r="L315" s="226"/>
      <c r="M315" s="227"/>
      <c r="N315" s="228"/>
      <c r="O315" s="228"/>
      <c r="P315" s="229">
        <f>SUM(P316:P326)</f>
        <v>0</v>
      </c>
      <c r="Q315" s="228"/>
      <c r="R315" s="229">
        <f>SUM(R316:R326)</f>
        <v>42.411240000000006</v>
      </c>
      <c r="S315" s="228"/>
      <c r="T315" s="230">
        <f>SUM(T316:T326)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31" t="s">
        <v>87</v>
      </c>
      <c r="AT315" s="232" t="s">
        <v>78</v>
      </c>
      <c r="AU315" s="232" t="s">
        <v>87</v>
      </c>
      <c r="AY315" s="231" t="s">
        <v>130</v>
      </c>
      <c r="BK315" s="233">
        <f>SUM(BK316:BK326)</f>
        <v>0</v>
      </c>
    </row>
    <row r="316" s="2" customFormat="1" ht="16.5" customHeight="1">
      <c r="A316" s="39"/>
      <c r="B316" s="40"/>
      <c r="C316" s="236" t="s">
        <v>439</v>
      </c>
      <c r="D316" s="236" t="s">
        <v>132</v>
      </c>
      <c r="E316" s="237" t="s">
        <v>440</v>
      </c>
      <c r="F316" s="238" t="s">
        <v>441</v>
      </c>
      <c r="G316" s="239" t="s">
        <v>355</v>
      </c>
      <c r="H316" s="240">
        <v>132</v>
      </c>
      <c r="I316" s="241"/>
      <c r="J316" s="242">
        <f>ROUND(I316*H316,2)</f>
        <v>0</v>
      </c>
      <c r="K316" s="238" t="s">
        <v>136</v>
      </c>
      <c r="L316" s="45"/>
      <c r="M316" s="243" t="s">
        <v>1</v>
      </c>
      <c r="N316" s="244" t="s">
        <v>44</v>
      </c>
      <c r="O316" s="92"/>
      <c r="P316" s="245">
        <f>O316*H316</f>
        <v>0</v>
      </c>
      <c r="Q316" s="245">
        <v>0.12317</v>
      </c>
      <c r="R316" s="245">
        <f>Q316*H316</f>
        <v>16.25844</v>
      </c>
      <c r="S316" s="245">
        <v>0</v>
      </c>
      <c r="T316" s="246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7" t="s">
        <v>137</v>
      </c>
      <c r="AT316" s="247" t="s">
        <v>132</v>
      </c>
      <c r="AU316" s="247" t="s">
        <v>89</v>
      </c>
      <c r="AY316" s="18" t="s">
        <v>130</v>
      </c>
      <c r="BE316" s="248">
        <f>IF(N316="základní",J316,0)</f>
        <v>0</v>
      </c>
      <c r="BF316" s="248">
        <f>IF(N316="snížená",J316,0)</f>
        <v>0</v>
      </c>
      <c r="BG316" s="248">
        <f>IF(N316="zákl. přenesená",J316,0)</f>
        <v>0</v>
      </c>
      <c r="BH316" s="248">
        <f>IF(N316="sníž. přenesená",J316,0)</f>
        <v>0</v>
      </c>
      <c r="BI316" s="248">
        <f>IF(N316="nulová",J316,0)</f>
        <v>0</v>
      </c>
      <c r="BJ316" s="18" t="s">
        <v>87</v>
      </c>
      <c r="BK316" s="248">
        <f>ROUND(I316*H316,2)</f>
        <v>0</v>
      </c>
      <c r="BL316" s="18" t="s">
        <v>137</v>
      </c>
      <c r="BM316" s="247" t="s">
        <v>442</v>
      </c>
    </row>
    <row r="317" s="13" customFormat="1">
      <c r="A317" s="13"/>
      <c r="B317" s="249"/>
      <c r="C317" s="250"/>
      <c r="D317" s="251" t="s">
        <v>139</v>
      </c>
      <c r="E317" s="252" t="s">
        <v>1</v>
      </c>
      <c r="F317" s="253" t="s">
        <v>443</v>
      </c>
      <c r="G317" s="250"/>
      <c r="H317" s="252" t="s">
        <v>1</v>
      </c>
      <c r="I317" s="254"/>
      <c r="J317" s="250"/>
      <c r="K317" s="250"/>
      <c r="L317" s="255"/>
      <c r="M317" s="256"/>
      <c r="N317" s="257"/>
      <c r="O317" s="257"/>
      <c r="P317" s="257"/>
      <c r="Q317" s="257"/>
      <c r="R317" s="257"/>
      <c r="S317" s="257"/>
      <c r="T317" s="25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9" t="s">
        <v>139</v>
      </c>
      <c r="AU317" s="259" t="s">
        <v>89</v>
      </c>
      <c r="AV317" s="13" t="s">
        <v>87</v>
      </c>
      <c r="AW317" s="13" t="s">
        <v>34</v>
      </c>
      <c r="AX317" s="13" t="s">
        <v>79</v>
      </c>
      <c r="AY317" s="259" t="s">
        <v>130</v>
      </c>
    </row>
    <row r="318" s="13" customFormat="1">
      <c r="A318" s="13"/>
      <c r="B318" s="249"/>
      <c r="C318" s="250"/>
      <c r="D318" s="251" t="s">
        <v>139</v>
      </c>
      <c r="E318" s="252" t="s">
        <v>1</v>
      </c>
      <c r="F318" s="253" t="s">
        <v>444</v>
      </c>
      <c r="G318" s="250"/>
      <c r="H318" s="252" t="s">
        <v>1</v>
      </c>
      <c r="I318" s="254"/>
      <c r="J318" s="250"/>
      <c r="K318" s="250"/>
      <c r="L318" s="255"/>
      <c r="M318" s="256"/>
      <c r="N318" s="257"/>
      <c r="O318" s="257"/>
      <c r="P318" s="257"/>
      <c r="Q318" s="257"/>
      <c r="R318" s="257"/>
      <c r="S318" s="257"/>
      <c r="T318" s="25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9" t="s">
        <v>139</v>
      </c>
      <c r="AU318" s="259" t="s">
        <v>89</v>
      </c>
      <c r="AV318" s="13" t="s">
        <v>87</v>
      </c>
      <c r="AW318" s="13" t="s">
        <v>34</v>
      </c>
      <c r="AX318" s="13" t="s">
        <v>79</v>
      </c>
      <c r="AY318" s="259" t="s">
        <v>130</v>
      </c>
    </row>
    <row r="319" s="14" customFormat="1">
      <c r="A319" s="14"/>
      <c r="B319" s="260"/>
      <c r="C319" s="261"/>
      <c r="D319" s="251" t="s">
        <v>139</v>
      </c>
      <c r="E319" s="262" t="s">
        <v>1</v>
      </c>
      <c r="F319" s="263" t="s">
        <v>445</v>
      </c>
      <c r="G319" s="261"/>
      <c r="H319" s="264">
        <v>132</v>
      </c>
      <c r="I319" s="265"/>
      <c r="J319" s="261"/>
      <c r="K319" s="261"/>
      <c r="L319" s="266"/>
      <c r="M319" s="267"/>
      <c r="N319" s="268"/>
      <c r="O319" s="268"/>
      <c r="P319" s="268"/>
      <c r="Q319" s="268"/>
      <c r="R319" s="268"/>
      <c r="S319" s="268"/>
      <c r="T319" s="26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0" t="s">
        <v>139</v>
      </c>
      <c r="AU319" s="270" t="s">
        <v>89</v>
      </c>
      <c r="AV319" s="14" t="s">
        <v>89</v>
      </c>
      <c r="AW319" s="14" t="s">
        <v>34</v>
      </c>
      <c r="AX319" s="14" t="s">
        <v>87</v>
      </c>
      <c r="AY319" s="270" t="s">
        <v>130</v>
      </c>
    </row>
    <row r="320" s="2" customFormat="1" ht="16.5" customHeight="1">
      <c r="A320" s="39"/>
      <c r="B320" s="40"/>
      <c r="C320" s="236" t="s">
        <v>446</v>
      </c>
      <c r="D320" s="236" t="s">
        <v>132</v>
      </c>
      <c r="E320" s="237" t="s">
        <v>447</v>
      </c>
      <c r="F320" s="238" t="s">
        <v>448</v>
      </c>
      <c r="G320" s="239" t="s">
        <v>355</v>
      </c>
      <c r="H320" s="240">
        <v>80</v>
      </c>
      <c r="I320" s="241"/>
      <c r="J320" s="242">
        <f>ROUND(I320*H320,2)</f>
        <v>0</v>
      </c>
      <c r="K320" s="238" t="s">
        <v>136</v>
      </c>
      <c r="L320" s="45"/>
      <c r="M320" s="243" t="s">
        <v>1</v>
      </c>
      <c r="N320" s="244" t="s">
        <v>44</v>
      </c>
      <c r="O320" s="92"/>
      <c r="P320" s="245">
        <f>O320*H320</f>
        <v>0</v>
      </c>
      <c r="Q320" s="245">
        <v>0.29221000000000003</v>
      </c>
      <c r="R320" s="245">
        <f>Q320*H320</f>
        <v>23.376800000000003</v>
      </c>
      <c r="S320" s="245">
        <v>0</v>
      </c>
      <c r="T320" s="246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7" t="s">
        <v>137</v>
      </c>
      <c r="AT320" s="247" t="s">
        <v>132</v>
      </c>
      <c r="AU320" s="247" t="s">
        <v>89</v>
      </c>
      <c r="AY320" s="18" t="s">
        <v>130</v>
      </c>
      <c r="BE320" s="248">
        <f>IF(N320="základní",J320,0)</f>
        <v>0</v>
      </c>
      <c r="BF320" s="248">
        <f>IF(N320="snížená",J320,0)</f>
        <v>0</v>
      </c>
      <c r="BG320" s="248">
        <f>IF(N320="zákl. přenesená",J320,0)</f>
        <v>0</v>
      </c>
      <c r="BH320" s="248">
        <f>IF(N320="sníž. přenesená",J320,0)</f>
        <v>0</v>
      </c>
      <c r="BI320" s="248">
        <f>IF(N320="nulová",J320,0)</f>
        <v>0</v>
      </c>
      <c r="BJ320" s="18" t="s">
        <v>87</v>
      </c>
      <c r="BK320" s="248">
        <f>ROUND(I320*H320,2)</f>
        <v>0</v>
      </c>
      <c r="BL320" s="18" t="s">
        <v>137</v>
      </c>
      <c r="BM320" s="247" t="s">
        <v>449</v>
      </c>
    </row>
    <row r="321" s="13" customFormat="1">
      <c r="A321" s="13"/>
      <c r="B321" s="249"/>
      <c r="C321" s="250"/>
      <c r="D321" s="251" t="s">
        <v>139</v>
      </c>
      <c r="E321" s="252" t="s">
        <v>1</v>
      </c>
      <c r="F321" s="253" t="s">
        <v>450</v>
      </c>
      <c r="G321" s="250"/>
      <c r="H321" s="252" t="s">
        <v>1</v>
      </c>
      <c r="I321" s="254"/>
      <c r="J321" s="250"/>
      <c r="K321" s="250"/>
      <c r="L321" s="255"/>
      <c r="M321" s="256"/>
      <c r="N321" s="257"/>
      <c r="O321" s="257"/>
      <c r="P321" s="257"/>
      <c r="Q321" s="257"/>
      <c r="R321" s="257"/>
      <c r="S321" s="257"/>
      <c r="T321" s="25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9" t="s">
        <v>139</v>
      </c>
      <c r="AU321" s="259" t="s">
        <v>89</v>
      </c>
      <c r="AV321" s="13" t="s">
        <v>87</v>
      </c>
      <c r="AW321" s="13" t="s">
        <v>34</v>
      </c>
      <c r="AX321" s="13" t="s">
        <v>79</v>
      </c>
      <c r="AY321" s="259" t="s">
        <v>130</v>
      </c>
    </row>
    <row r="322" s="14" customFormat="1">
      <c r="A322" s="14"/>
      <c r="B322" s="260"/>
      <c r="C322" s="261"/>
      <c r="D322" s="251" t="s">
        <v>139</v>
      </c>
      <c r="E322" s="262" t="s">
        <v>1</v>
      </c>
      <c r="F322" s="263" t="s">
        <v>451</v>
      </c>
      <c r="G322" s="261"/>
      <c r="H322" s="264">
        <v>80</v>
      </c>
      <c r="I322" s="265"/>
      <c r="J322" s="261"/>
      <c r="K322" s="261"/>
      <c r="L322" s="266"/>
      <c r="M322" s="267"/>
      <c r="N322" s="268"/>
      <c r="O322" s="268"/>
      <c r="P322" s="268"/>
      <c r="Q322" s="268"/>
      <c r="R322" s="268"/>
      <c r="S322" s="268"/>
      <c r="T322" s="26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0" t="s">
        <v>139</v>
      </c>
      <c r="AU322" s="270" t="s">
        <v>89</v>
      </c>
      <c r="AV322" s="14" t="s">
        <v>89</v>
      </c>
      <c r="AW322" s="14" t="s">
        <v>34</v>
      </c>
      <c r="AX322" s="14" t="s">
        <v>87</v>
      </c>
      <c r="AY322" s="270" t="s">
        <v>130</v>
      </c>
    </row>
    <row r="323" s="2" customFormat="1" ht="21.75" customHeight="1">
      <c r="A323" s="39"/>
      <c r="B323" s="40"/>
      <c r="C323" s="282" t="s">
        <v>452</v>
      </c>
      <c r="D323" s="282" t="s">
        <v>211</v>
      </c>
      <c r="E323" s="283" t="s">
        <v>453</v>
      </c>
      <c r="F323" s="284" t="s">
        <v>454</v>
      </c>
      <c r="G323" s="285" t="s">
        <v>355</v>
      </c>
      <c r="H323" s="286">
        <v>80</v>
      </c>
      <c r="I323" s="287"/>
      <c r="J323" s="288">
        <f>ROUND(I323*H323,2)</f>
        <v>0</v>
      </c>
      <c r="K323" s="284" t="s">
        <v>1</v>
      </c>
      <c r="L323" s="289"/>
      <c r="M323" s="290" t="s">
        <v>1</v>
      </c>
      <c r="N323" s="291" t="s">
        <v>44</v>
      </c>
      <c r="O323" s="92"/>
      <c r="P323" s="245">
        <f>O323*H323</f>
        <v>0</v>
      </c>
      <c r="Q323" s="245">
        <v>0.0315</v>
      </c>
      <c r="R323" s="245">
        <f>Q323*H323</f>
        <v>2.52</v>
      </c>
      <c r="S323" s="245">
        <v>0</v>
      </c>
      <c r="T323" s="246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7" t="s">
        <v>186</v>
      </c>
      <c r="AT323" s="247" t="s">
        <v>211</v>
      </c>
      <c r="AU323" s="247" t="s">
        <v>89</v>
      </c>
      <c r="AY323" s="18" t="s">
        <v>130</v>
      </c>
      <c r="BE323" s="248">
        <f>IF(N323="základní",J323,0)</f>
        <v>0</v>
      </c>
      <c r="BF323" s="248">
        <f>IF(N323="snížená",J323,0)</f>
        <v>0</v>
      </c>
      <c r="BG323" s="248">
        <f>IF(N323="zákl. přenesená",J323,0)</f>
        <v>0</v>
      </c>
      <c r="BH323" s="248">
        <f>IF(N323="sníž. přenesená",J323,0)</f>
        <v>0</v>
      </c>
      <c r="BI323" s="248">
        <f>IF(N323="nulová",J323,0)</f>
        <v>0</v>
      </c>
      <c r="BJ323" s="18" t="s">
        <v>87</v>
      </c>
      <c r="BK323" s="248">
        <f>ROUND(I323*H323,2)</f>
        <v>0</v>
      </c>
      <c r="BL323" s="18" t="s">
        <v>137</v>
      </c>
      <c r="BM323" s="247" t="s">
        <v>455</v>
      </c>
    </row>
    <row r="324" s="2" customFormat="1" ht="16.5" customHeight="1">
      <c r="A324" s="39"/>
      <c r="B324" s="40"/>
      <c r="C324" s="282" t="s">
        <v>456</v>
      </c>
      <c r="D324" s="282" t="s">
        <v>211</v>
      </c>
      <c r="E324" s="283" t="s">
        <v>457</v>
      </c>
      <c r="F324" s="284" t="s">
        <v>458</v>
      </c>
      <c r="G324" s="285" t="s">
        <v>333</v>
      </c>
      <c r="H324" s="286">
        <v>2</v>
      </c>
      <c r="I324" s="287"/>
      <c r="J324" s="288">
        <f>ROUND(I324*H324,2)</f>
        <v>0</v>
      </c>
      <c r="K324" s="284" t="s">
        <v>1</v>
      </c>
      <c r="L324" s="289"/>
      <c r="M324" s="290" t="s">
        <v>1</v>
      </c>
      <c r="N324" s="291" t="s">
        <v>44</v>
      </c>
      <c r="O324" s="92"/>
      <c r="P324" s="245">
        <f>O324*H324</f>
        <v>0</v>
      </c>
      <c r="Q324" s="245">
        <v>0.032000000000000001</v>
      </c>
      <c r="R324" s="245">
        <f>Q324*H324</f>
        <v>0.064000000000000001</v>
      </c>
      <c r="S324" s="245">
        <v>0</v>
      </c>
      <c r="T324" s="246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7" t="s">
        <v>186</v>
      </c>
      <c r="AT324" s="247" t="s">
        <v>211</v>
      </c>
      <c r="AU324" s="247" t="s">
        <v>89</v>
      </c>
      <c r="AY324" s="18" t="s">
        <v>130</v>
      </c>
      <c r="BE324" s="248">
        <f>IF(N324="základní",J324,0)</f>
        <v>0</v>
      </c>
      <c r="BF324" s="248">
        <f>IF(N324="snížená",J324,0)</f>
        <v>0</v>
      </c>
      <c r="BG324" s="248">
        <f>IF(N324="zákl. přenesená",J324,0)</f>
        <v>0</v>
      </c>
      <c r="BH324" s="248">
        <f>IF(N324="sníž. přenesená",J324,0)</f>
        <v>0</v>
      </c>
      <c r="BI324" s="248">
        <f>IF(N324="nulová",J324,0)</f>
        <v>0</v>
      </c>
      <c r="BJ324" s="18" t="s">
        <v>87</v>
      </c>
      <c r="BK324" s="248">
        <f>ROUND(I324*H324,2)</f>
        <v>0</v>
      </c>
      <c r="BL324" s="18" t="s">
        <v>137</v>
      </c>
      <c r="BM324" s="247" t="s">
        <v>459</v>
      </c>
    </row>
    <row r="325" s="2" customFormat="1" ht="16.5" customHeight="1">
      <c r="A325" s="39"/>
      <c r="B325" s="40"/>
      <c r="C325" s="282" t="s">
        <v>460</v>
      </c>
      <c r="D325" s="282" t="s">
        <v>211</v>
      </c>
      <c r="E325" s="283" t="s">
        <v>461</v>
      </c>
      <c r="F325" s="284" t="s">
        <v>462</v>
      </c>
      <c r="G325" s="285" t="s">
        <v>333</v>
      </c>
      <c r="H325" s="286">
        <v>6</v>
      </c>
      <c r="I325" s="287"/>
      <c r="J325" s="288">
        <f>ROUND(I325*H325,2)</f>
        <v>0</v>
      </c>
      <c r="K325" s="284" t="s">
        <v>1</v>
      </c>
      <c r="L325" s="289"/>
      <c r="M325" s="290" t="s">
        <v>1</v>
      </c>
      <c r="N325" s="291" t="s">
        <v>44</v>
      </c>
      <c r="O325" s="92"/>
      <c r="P325" s="245">
        <f>O325*H325</f>
        <v>0</v>
      </c>
      <c r="Q325" s="245">
        <v>0.032000000000000001</v>
      </c>
      <c r="R325" s="245">
        <f>Q325*H325</f>
        <v>0.192</v>
      </c>
      <c r="S325" s="245">
        <v>0</v>
      </c>
      <c r="T325" s="246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7" t="s">
        <v>186</v>
      </c>
      <c r="AT325" s="247" t="s">
        <v>211</v>
      </c>
      <c r="AU325" s="247" t="s">
        <v>89</v>
      </c>
      <c r="AY325" s="18" t="s">
        <v>130</v>
      </c>
      <c r="BE325" s="248">
        <f>IF(N325="základní",J325,0)</f>
        <v>0</v>
      </c>
      <c r="BF325" s="248">
        <f>IF(N325="snížená",J325,0)</f>
        <v>0</v>
      </c>
      <c r="BG325" s="248">
        <f>IF(N325="zákl. přenesená",J325,0)</f>
        <v>0</v>
      </c>
      <c r="BH325" s="248">
        <f>IF(N325="sníž. přenesená",J325,0)</f>
        <v>0</v>
      </c>
      <c r="BI325" s="248">
        <f>IF(N325="nulová",J325,0)</f>
        <v>0</v>
      </c>
      <c r="BJ325" s="18" t="s">
        <v>87</v>
      </c>
      <c r="BK325" s="248">
        <f>ROUND(I325*H325,2)</f>
        <v>0</v>
      </c>
      <c r="BL325" s="18" t="s">
        <v>137</v>
      </c>
      <c r="BM325" s="247" t="s">
        <v>463</v>
      </c>
    </row>
    <row r="326" s="2" customFormat="1" ht="16.5" customHeight="1">
      <c r="A326" s="39"/>
      <c r="B326" s="40"/>
      <c r="C326" s="236" t="s">
        <v>464</v>
      </c>
      <c r="D326" s="236" t="s">
        <v>132</v>
      </c>
      <c r="E326" s="237" t="s">
        <v>465</v>
      </c>
      <c r="F326" s="238" t="s">
        <v>466</v>
      </c>
      <c r="G326" s="239" t="s">
        <v>214</v>
      </c>
      <c r="H326" s="240">
        <v>114.107</v>
      </c>
      <c r="I326" s="241"/>
      <c r="J326" s="242">
        <f>ROUND(I326*H326,2)</f>
        <v>0</v>
      </c>
      <c r="K326" s="238" t="s">
        <v>136</v>
      </c>
      <c r="L326" s="45"/>
      <c r="M326" s="243" t="s">
        <v>1</v>
      </c>
      <c r="N326" s="244" t="s">
        <v>44</v>
      </c>
      <c r="O326" s="92"/>
      <c r="P326" s="245">
        <f>O326*H326</f>
        <v>0</v>
      </c>
      <c r="Q326" s="245">
        <v>0</v>
      </c>
      <c r="R326" s="245">
        <f>Q326*H326</f>
        <v>0</v>
      </c>
      <c r="S326" s="245">
        <v>0</v>
      </c>
      <c r="T326" s="246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7" t="s">
        <v>137</v>
      </c>
      <c r="AT326" s="247" t="s">
        <v>132</v>
      </c>
      <c r="AU326" s="247" t="s">
        <v>89</v>
      </c>
      <c r="AY326" s="18" t="s">
        <v>130</v>
      </c>
      <c r="BE326" s="248">
        <f>IF(N326="základní",J326,0)</f>
        <v>0</v>
      </c>
      <c r="BF326" s="248">
        <f>IF(N326="snížená",J326,0)</f>
        <v>0</v>
      </c>
      <c r="BG326" s="248">
        <f>IF(N326="zákl. přenesená",J326,0)</f>
        <v>0</v>
      </c>
      <c r="BH326" s="248">
        <f>IF(N326="sníž. přenesená",J326,0)</f>
        <v>0</v>
      </c>
      <c r="BI326" s="248">
        <f>IF(N326="nulová",J326,0)</f>
        <v>0</v>
      </c>
      <c r="BJ326" s="18" t="s">
        <v>87</v>
      </c>
      <c r="BK326" s="248">
        <f>ROUND(I326*H326,2)</f>
        <v>0</v>
      </c>
      <c r="BL326" s="18" t="s">
        <v>137</v>
      </c>
      <c r="BM326" s="247" t="s">
        <v>467</v>
      </c>
    </row>
    <row r="327" s="12" customFormat="1" ht="25.92" customHeight="1">
      <c r="A327" s="12"/>
      <c r="B327" s="220"/>
      <c r="C327" s="221"/>
      <c r="D327" s="222" t="s">
        <v>78</v>
      </c>
      <c r="E327" s="223" t="s">
        <v>468</v>
      </c>
      <c r="F327" s="223" t="s">
        <v>469</v>
      </c>
      <c r="G327" s="221"/>
      <c r="H327" s="221"/>
      <c r="I327" s="224"/>
      <c r="J327" s="225">
        <f>BK327</f>
        <v>0</v>
      </c>
      <c r="K327" s="221"/>
      <c r="L327" s="226"/>
      <c r="M327" s="227"/>
      <c r="N327" s="228"/>
      <c r="O327" s="228"/>
      <c r="P327" s="229">
        <f>SUM(P328:P341)</f>
        <v>0</v>
      </c>
      <c r="Q327" s="228"/>
      <c r="R327" s="229">
        <f>SUM(R328:R341)</f>
        <v>0</v>
      </c>
      <c r="S327" s="228"/>
      <c r="T327" s="230">
        <f>SUM(T328:T341)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31" t="s">
        <v>137</v>
      </c>
      <c r="AT327" s="232" t="s">
        <v>78</v>
      </c>
      <c r="AU327" s="232" t="s">
        <v>79</v>
      </c>
      <c r="AY327" s="231" t="s">
        <v>130</v>
      </c>
      <c r="BK327" s="233">
        <f>SUM(BK328:BK341)</f>
        <v>0</v>
      </c>
    </row>
    <row r="328" s="2" customFormat="1" ht="16.5" customHeight="1">
      <c r="A328" s="39"/>
      <c r="B328" s="40"/>
      <c r="C328" s="236" t="s">
        <v>470</v>
      </c>
      <c r="D328" s="236" t="s">
        <v>132</v>
      </c>
      <c r="E328" s="237" t="s">
        <v>471</v>
      </c>
      <c r="F328" s="238" t="s">
        <v>472</v>
      </c>
      <c r="G328" s="239" t="s">
        <v>473</v>
      </c>
      <c r="H328" s="240">
        <v>1</v>
      </c>
      <c r="I328" s="241"/>
      <c r="J328" s="242">
        <f>ROUND(I328*H328,2)</f>
        <v>0</v>
      </c>
      <c r="K328" s="238" t="s">
        <v>1</v>
      </c>
      <c r="L328" s="45"/>
      <c r="M328" s="243" t="s">
        <v>1</v>
      </c>
      <c r="N328" s="244" t="s">
        <v>44</v>
      </c>
      <c r="O328" s="92"/>
      <c r="P328" s="245">
        <f>O328*H328</f>
        <v>0</v>
      </c>
      <c r="Q328" s="245">
        <v>0</v>
      </c>
      <c r="R328" s="245">
        <f>Q328*H328</f>
        <v>0</v>
      </c>
      <c r="S328" s="245">
        <v>0</v>
      </c>
      <c r="T328" s="246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7" t="s">
        <v>474</v>
      </c>
      <c r="AT328" s="247" t="s">
        <v>132</v>
      </c>
      <c r="AU328" s="247" t="s">
        <v>87</v>
      </c>
      <c r="AY328" s="18" t="s">
        <v>130</v>
      </c>
      <c r="BE328" s="248">
        <f>IF(N328="základní",J328,0)</f>
        <v>0</v>
      </c>
      <c r="BF328" s="248">
        <f>IF(N328="snížená",J328,0)</f>
        <v>0</v>
      </c>
      <c r="BG328" s="248">
        <f>IF(N328="zákl. přenesená",J328,0)</f>
        <v>0</v>
      </c>
      <c r="BH328" s="248">
        <f>IF(N328="sníž. přenesená",J328,0)</f>
        <v>0</v>
      </c>
      <c r="BI328" s="248">
        <f>IF(N328="nulová",J328,0)</f>
        <v>0</v>
      </c>
      <c r="BJ328" s="18" t="s">
        <v>87</v>
      </c>
      <c r="BK328" s="248">
        <f>ROUND(I328*H328,2)</f>
        <v>0</v>
      </c>
      <c r="BL328" s="18" t="s">
        <v>474</v>
      </c>
      <c r="BM328" s="247" t="s">
        <v>475</v>
      </c>
    </row>
    <row r="329" s="2" customFormat="1" ht="16.5" customHeight="1">
      <c r="A329" s="39"/>
      <c r="B329" s="40"/>
      <c r="C329" s="236" t="s">
        <v>476</v>
      </c>
      <c r="D329" s="236" t="s">
        <v>132</v>
      </c>
      <c r="E329" s="237" t="s">
        <v>477</v>
      </c>
      <c r="F329" s="238" t="s">
        <v>478</v>
      </c>
      <c r="G329" s="239" t="s">
        <v>333</v>
      </c>
      <c r="H329" s="240">
        <v>2</v>
      </c>
      <c r="I329" s="241"/>
      <c r="J329" s="242">
        <f>ROUND(I329*H329,2)</f>
        <v>0</v>
      </c>
      <c r="K329" s="238" t="s">
        <v>1</v>
      </c>
      <c r="L329" s="45"/>
      <c r="M329" s="243" t="s">
        <v>1</v>
      </c>
      <c r="N329" s="244" t="s">
        <v>44</v>
      </c>
      <c r="O329" s="92"/>
      <c r="P329" s="245">
        <f>O329*H329</f>
        <v>0</v>
      </c>
      <c r="Q329" s="245">
        <v>0</v>
      </c>
      <c r="R329" s="245">
        <f>Q329*H329</f>
        <v>0</v>
      </c>
      <c r="S329" s="245">
        <v>0</v>
      </c>
      <c r="T329" s="246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7" t="s">
        <v>474</v>
      </c>
      <c r="AT329" s="247" t="s">
        <v>132</v>
      </c>
      <c r="AU329" s="247" t="s">
        <v>87</v>
      </c>
      <c r="AY329" s="18" t="s">
        <v>130</v>
      </c>
      <c r="BE329" s="248">
        <f>IF(N329="základní",J329,0)</f>
        <v>0</v>
      </c>
      <c r="BF329" s="248">
        <f>IF(N329="snížená",J329,0)</f>
        <v>0</v>
      </c>
      <c r="BG329" s="248">
        <f>IF(N329="zákl. přenesená",J329,0)</f>
        <v>0</v>
      </c>
      <c r="BH329" s="248">
        <f>IF(N329="sníž. přenesená",J329,0)</f>
        <v>0</v>
      </c>
      <c r="BI329" s="248">
        <f>IF(N329="nulová",J329,0)</f>
        <v>0</v>
      </c>
      <c r="BJ329" s="18" t="s">
        <v>87</v>
      </c>
      <c r="BK329" s="248">
        <f>ROUND(I329*H329,2)</f>
        <v>0</v>
      </c>
      <c r="BL329" s="18" t="s">
        <v>474</v>
      </c>
      <c r="BM329" s="247" t="s">
        <v>479</v>
      </c>
    </row>
    <row r="330" s="13" customFormat="1">
      <c r="A330" s="13"/>
      <c r="B330" s="249"/>
      <c r="C330" s="250"/>
      <c r="D330" s="251" t="s">
        <v>139</v>
      </c>
      <c r="E330" s="252" t="s">
        <v>1</v>
      </c>
      <c r="F330" s="253" t="s">
        <v>480</v>
      </c>
      <c r="G330" s="250"/>
      <c r="H330" s="252" t="s">
        <v>1</v>
      </c>
      <c r="I330" s="254"/>
      <c r="J330" s="250"/>
      <c r="K330" s="250"/>
      <c r="L330" s="255"/>
      <c r="M330" s="256"/>
      <c r="N330" s="257"/>
      <c r="O330" s="257"/>
      <c r="P330" s="257"/>
      <c r="Q330" s="257"/>
      <c r="R330" s="257"/>
      <c r="S330" s="257"/>
      <c r="T330" s="25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9" t="s">
        <v>139</v>
      </c>
      <c r="AU330" s="259" t="s">
        <v>87</v>
      </c>
      <c r="AV330" s="13" t="s">
        <v>87</v>
      </c>
      <c r="AW330" s="13" t="s">
        <v>34</v>
      </c>
      <c r="AX330" s="13" t="s">
        <v>79</v>
      </c>
      <c r="AY330" s="259" t="s">
        <v>130</v>
      </c>
    </row>
    <row r="331" s="14" customFormat="1">
      <c r="A331" s="14"/>
      <c r="B331" s="260"/>
      <c r="C331" s="261"/>
      <c r="D331" s="251" t="s">
        <v>139</v>
      </c>
      <c r="E331" s="262" t="s">
        <v>1</v>
      </c>
      <c r="F331" s="263" t="s">
        <v>89</v>
      </c>
      <c r="G331" s="261"/>
      <c r="H331" s="264">
        <v>2</v>
      </c>
      <c r="I331" s="265"/>
      <c r="J331" s="261"/>
      <c r="K331" s="261"/>
      <c r="L331" s="266"/>
      <c r="M331" s="267"/>
      <c r="N331" s="268"/>
      <c r="O331" s="268"/>
      <c r="P331" s="268"/>
      <c r="Q331" s="268"/>
      <c r="R331" s="268"/>
      <c r="S331" s="268"/>
      <c r="T331" s="26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0" t="s">
        <v>139</v>
      </c>
      <c r="AU331" s="270" t="s">
        <v>87</v>
      </c>
      <c r="AV331" s="14" t="s">
        <v>89</v>
      </c>
      <c r="AW331" s="14" t="s">
        <v>34</v>
      </c>
      <c r="AX331" s="14" t="s">
        <v>87</v>
      </c>
      <c r="AY331" s="270" t="s">
        <v>130</v>
      </c>
    </row>
    <row r="332" s="2" customFormat="1" ht="16.5" customHeight="1">
      <c r="A332" s="39"/>
      <c r="B332" s="40"/>
      <c r="C332" s="236" t="s">
        <v>481</v>
      </c>
      <c r="D332" s="236" t="s">
        <v>132</v>
      </c>
      <c r="E332" s="237" t="s">
        <v>482</v>
      </c>
      <c r="F332" s="238" t="s">
        <v>483</v>
      </c>
      <c r="G332" s="239" t="s">
        <v>473</v>
      </c>
      <c r="H332" s="240">
        <v>1</v>
      </c>
      <c r="I332" s="241"/>
      <c r="J332" s="242">
        <f>ROUND(I332*H332,2)</f>
        <v>0</v>
      </c>
      <c r="K332" s="238" t="s">
        <v>1</v>
      </c>
      <c r="L332" s="45"/>
      <c r="M332" s="243" t="s">
        <v>1</v>
      </c>
      <c r="N332" s="244" t="s">
        <v>44</v>
      </c>
      <c r="O332" s="92"/>
      <c r="P332" s="245">
        <f>O332*H332</f>
        <v>0</v>
      </c>
      <c r="Q332" s="245">
        <v>0</v>
      </c>
      <c r="R332" s="245">
        <f>Q332*H332</f>
        <v>0</v>
      </c>
      <c r="S332" s="245">
        <v>0</v>
      </c>
      <c r="T332" s="246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7" t="s">
        <v>474</v>
      </c>
      <c r="AT332" s="247" t="s">
        <v>132</v>
      </c>
      <c r="AU332" s="247" t="s">
        <v>87</v>
      </c>
      <c r="AY332" s="18" t="s">
        <v>130</v>
      </c>
      <c r="BE332" s="248">
        <f>IF(N332="základní",J332,0)</f>
        <v>0</v>
      </c>
      <c r="BF332" s="248">
        <f>IF(N332="snížená",J332,0)</f>
        <v>0</v>
      </c>
      <c r="BG332" s="248">
        <f>IF(N332="zákl. přenesená",J332,0)</f>
        <v>0</v>
      </c>
      <c r="BH332" s="248">
        <f>IF(N332="sníž. přenesená",J332,0)</f>
        <v>0</v>
      </c>
      <c r="BI332" s="248">
        <f>IF(N332="nulová",J332,0)</f>
        <v>0</v>
      </c>
      <c r="BJ332" s="18" t="s">
        <v>87</v>
      </c>
      <c r="BK332" s="248">
        <f>ROUND(I332*H332,2)</f>
        <v>0</v>
      </c>
      <c r="BL332" s="18" t="s">
        <v>474</v>
      </c>
      <c r="BM332" s="247" t="s">
        <v>484</v>
      </c>
    </row>
    <row r="333" s="2" customFormat="1" ht="16.5" customHeight="1">
      <c r="A333" s="39"/>
      <c r="B333" s="40"/>
      <c r="C333" s="236" t="s">
        <v>485</v>
      </c>
      <c r="D333" s="236" t="s">
        <v>132</v>
      </c>
      <c r="E333" s="237" t="s">
        <v>486</v>
      </c>
      <c r="F333" s="238" t="s">
        <v>487</v>
      </c>
      <c r="G333" s="239" t="s">
        <v>333</v>
      </c>
      <c r="H333" s="240">
        <v>1</v>
      </c>
      <c r="I333" s="241"/>
      <c r="J333" s="242">
        <f>ROUND(I333*H333,2)</f>
        <v>0</v>
      </c>
      <c r="K333" s="238" t="s">
        <v>1</v>
      </c>
      <c r="L333" s="45"/>
      <c r="M333" s="243" t="s">
        <v>1</v>
      </c>
      <c r="N333" s="244" t="s">
        <v>44</v>
      </c>
      <c r="O333" s="92"/>
      <c r="P333" s="245">
        <f>O333*H333</f>
        <v>0</v>
      </c>
      <c r="Q333" s="245">
        <v>0</v>
      </c>
      <c r="R333" s="245">
        <f>Q333*H333</f>
        <v>0</v>
      </c>
      <c r="S333" s="245">
        <v>0</v>
      </c>
      <c r="T333" s="246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7" t="s">
        <v>474</v>
      </c>
      <c r="AT333" s="247" t="s">
        <v>132</v>
      </c>
      <c r="AU333" s="247" t="s">
        <v>87</v>
      </c>
      <c r="AY333" s="18" t="s">
        <v>130</v>
      </c>
      <c r="BE333" s="248">
        <f>IF(N333="základní",J333,0)</f>
        <v>0</v>
      </c>
      <c r="BF333" s="248">
        <f>IF(N333="snížená",J333,0)</f>
        <v>0</v>
      </c>
      <c r="BG333" s="248">
        <f>IF(N333="zákl. přenesená",J333,0)</f>
        <v>0</v>
      </c>
      <c r="BH333" s="248">
        <f>IF(N333="sníž. přenesená",J333,0)</f>
        <v>0</v>
      </c>
      <c r="BI333" s="248">
        <f>IF(N333="nulová",J333,0)</f>
        <v>0</v>
      </c>
      <c r="BJ333" s="18" t="s">
        <v>87</v>
      </c>
      <c r="BK333" s="248">
        <f>ROUND(I333*H333,2)</f>
        <v>0</v>
      </c>
      <c r="BL333" s="18" t="s">
        <v>474</v>
      </c>
      <c r="BM333" s="247" t="s">
        <v>488</v>
      </c>
    </row>
    <row r="334" s="2" customFormat="1" ht="16.5" customHeight="1">
      <c r="A334" s="39"/>
      <c r="B334" s="40"/>
      <c r="C334" s="236" t="s">
        <v>489</v>
      </c>
      <c r="D334" s="236" t="s">
        <v>132</v>
      </c>
      <c r="E334" s="237" t="s">
        <v>490</v>
      </c>
      <c r="F334" s="238" t="s">
        <v>491</v>
      </c>
      <c r="G334" s="239" t="s">
        <v>333</v>
      </c>
      <c r="H334" s="240">
        <v>1</v>
      </c>
      <c r="I334" s="241"/>
      <c r="J334" s="242">
        <f>ROUND(I334*H334,2)</f>
        <v>0</v>
      </c>
      <c r="K334" s="238" t="s">
        <v>1</v>
      </c>
      <c r="L334" s="45"/>
      <c r="M334" s="243" t="s">
        <v>1</v>
      </c>
      <c r="N334" s="244" t="s">
        <v>44</v>
      </c>
      <c r="O334" s="92"/>
      <c r="P334" s="245">
        <f>O334*H334</f>
        <v>0</v>
      </c>
      <c r="Q334" s="245">
        <v>0</v>
      </c>
      <c r="R334" s="245">
        <f>Q334*H334</f>
        <v>0</v>
      </c>
      <c r="S334" s="245">
        <v>0</v>
      </c>
      <c r="T334" s="246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7" t="s">
        <v>474</v>
      </c>
      <c r="AT334" s="247" t="s">
        <v>132</v>
      </c>
      <c r="AU334" s="247" t="s">
        <v>87</v>
      </c>
      <c r="AY334" s="18" t="s">
        <v>130</v>
      </c>
      <c r="BE334" s="248">
        <f>IF(N334="základní",J334,0)</f>
        <v>0</v>
      </c>
      <c r="BF334" s="248">
        <f>IF(N334="snížená",J334,0)</f>
        <v>0</v>
      </c>
      <c r="BG334" s="248">
        <f>IF(N334="zákl. přenesená",J334,0)</f>
        <v>0</v>
      </c>
      <c r="BH334" s="248">
        <f>IF(N334="sníž. přenesená",J334,0)</f>
        <v>0</v>
      </c>
      <c r="BI334" s="248">
        <f>IF(N334="nulová",J334,0)</f>
        <v>0</v>
      </c>
      <c r="BJ334" s="18" t="s">
        <v>87</v>
      </c>
      <c r="BK334" s="248">
        <f>ROUND(I334*H334,2)</f>
        <v>0</v>
      </c>
      <c r="BL334" s="18" t="s">
        <v>474</v>
      </c>
      <c r="BM334" s="247" t="s">
        <v>492</v>
      </c>
    </row>
    <row r="335" s="2" customFormat="1" ht="21.75" customHeight="1">
      <c r="A335" s="39"/>
      <c r="B335" s="40"/>
      <c r="C335" s="236" t="s">
        <v>493</v>
      </c>
      <c r="D335" s="236" t="s">
        <v>132</v>
      </c>
      <c r="E335" s="237" t="s">
        <v>494</v>
      </c>
      <c r="F335" s="238" t="s">
        <v>495</v>
      </c>
      <c r="G335" s="239" t="s">
        <v>473</v>
      </c>
      <c r="H335" s="240">
        <v>2</v>
      </c>
      <c r="I335" s="241"/>
      <c r="J335" s="242">
        <f>ROUND(I335*H335,2)</f>
        <v>0</v>
      </c>
      <c r="K335" s="238" t="s">
        <v>1</v>
      </c>
      <c r="L335" s="45"/>
      <c r="M335" s="243" t="s">
        <v>1</v>
      </c>
      <c r="N335" s="244" t="s">
        <v>44</v>
      </c>
      <c r="O335" s="92"/>
      <c r="P335" s="245">
        <f>O335*H335</f>
        <v>0</v>
      </c>
      <c r="Q335" s="245">
        <v>0</v>
      </c>
      <c r="R335" s="245">
        <f>Q335*H335</f>
        <v>0</v>
      </c>
      <c r="S335" s="245">
        <v>0</v>
      </c>
      <c r="T335" s="246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7" t="s">
        <v>474</v>
      </c>
      <c r="AT335" s="247" t="s">
        <v>132</v>
      </c>
      <c r="AU335" s="247" t="s">
        <v>87</v>
      </c>
      <c r="AY335" s="18" t="s">
        <v>130</v>
      </c>
      <c r="BE335" s="248">
        <f>IF(N335="základní",J335,0)</f>
        <v>0</v>
      </c>
      <c r="BF335" s="248">
        <f>IF(N335="snížená",J335,0)</f>
        <v>0</v>
      </c>
      <c r="BG335" s="248">
        <f>IF(N335="zákl. přenesená",J335,0)</f>
        <v>0</v>
      </c>
      <c r="BH335" s="248">
        <f>IF(N335="sníž. přenesená",J335,0)</f>
        <v>0</v>
      </c>
      <c r="BI335" s="248">
        <f>IF(N335="nulová",J335,0)</f>
        <v>0</v>
      </c>
      <c r="BJ335" s="18" t="s">
        <v>87</v>
      </c>
      <c r="BK335" s="248">
        <f>ROUND(I335*H335,2)</f>
        <v>0</v>
      </c>
      <c r="BL335" s="18" t="s">
        <v>474</v>
      </c>
      <c r="BM335" s="247" t="s">
        <v>496</v>
      </c>
    </row>
    <row r="336" s="13" customFormat="1">
      <c r="A336" s="13"/>
      <c r="B336" s="249"/>
      <c r="C336" s="250"/>
      <c r="D336" s="251" t="s">
        <v>139</v>
      </c>
      <c r="E336" s="252" t="s">
        <v>1</v>
      </c>
      <c r="F336" s="253" t="s">
        <v>497</v>
      </c>
      <c r="G336" s="250"/>
      <c r="H336" s="252" t="s">
        <v>1</v>
      </c>
      <c r="I336" s="254"/>
      <c r="J336" s="250"/>
      <c r="K336" s="250"/>
      <c r="L336" s="255"/>
      <c r="M336" s="256"/>
      <c r="N336" s="257"/>
      <c r="O336" s="257"/>
      <c r="P336" s="257"/>
      <c r="Q336" s="257"/>
      <c r="R336" s="257"/>
      <c r="S336" s="257"/>
      <c r="T336" s="25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9" t="s">
        <v>139</v>
      </c>
      <c r="AU336" s="259" t="s">
        <v>87</v>
      </c>
      <c r="AV336" s="13" t="s">
        <v>87</v>
      </c>
      <c r="AW336" s="13" t="s">
        <v>34</v>
      </c>
      <c r="AX336" s="13" t="s">
        <v>79</v>
      </c>
      <c r="AY336" s="259" t="s">
        <v>130</v>
      </c>
    </row>
    <row r="337" s="14" customFormat="1">
      <c r="A337" s="14"/>
      <c r="B337" s="260"/>
      <c r="C337" s="261"/>
      <c r="D337" s="251" t="s">
        <v>139</v>
      </c>
      <c r="E337" s="262" t="s">
        <v>1</v>
      </c>
      <c r="F337" s="263" t="s">
        <v>89</v>
      </c>
      <c r="G337" s="261"/>
      <c r="H337" s="264">
        <v>2</v>
      </c>
      <c r="I337" s="265"/>
      <c r="J337" s="261"/>
      <c r="K337" s="261"/>
      <c r="L337" s="266"/>
      <c r="M337" s="267"/>
      <c r="N337" s="268"/>
      <c r="O337" s="268"/>
      <c r="P337" s="268"/>
      <c r="Q337" s="268"/>
      <c r="R337" s="268"/>
      <c r="S337" s="268"/>
      <c r="T337" s="26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0" t="s">
        <v>139</v>
      </c>
      <c r="AU337" s="270" t="s">
        <v>87</v>
      </c>
      <c r="AV337" s="14" t="s">
        <v>89</v>
      </c>
      <c r="AW337" s="14" t="s">
        <v>34</v>
      </c>
      <c r="AX337" s="14" t="s">
        <v>87</v>
      </c>
      <c r="AY337" s="270" t="s">
        <v>130</v>
      </c>
    </row>
    <row r="338" s="2" customFormat="1" ht="16.5" customHeight="1">
      <c r="A338" s="39"/>
      <c r="B338" s="40"/>
      <c r="C338" s="236" t="s">
        <v>498</v>
      </c>
      <c r="D338" s="236" t="s">
        <v>132</v>
      </c>
      <c r="E338" s="237" t="s">
        <v>499</v>
      </c>
      <c r="F338" s="238" t="s">
        <v>500</v>
      </c>
      <c r="G338" s="239" t="s">
        <v>333</v>
      </c>
      <c r="H338" s="240">
        <v>2</v>
      </c>
      <c r="I338" s="241"/>
      <c r="J338" s="242">
        <f>ROUND(I338*H338,2)</f>
        <v>0</v>
      </c>
      <c r="K338" s="238" t="s">
        <v>1</v>
      </c>
      <c r="L338" s="45"/>
      <c r="M338" s="243" t="s">
        <v>1</v>
      </c>
      <c r="N338" s="244" t="s">
        <v>44</v>
      </c>
      <c r="O338" s="92"/>
      <c r="P338" s="245">
        <f>O338*H338</f>
        <v>0</v>
      </c>
      <c r="Q338" s="245">
        <v>0</v>
      </c>
      <c r="R338" s="245">
        <f>Q338*H338</f>
        <v>0</v>
      </c>
      <c r="S338" s="245">
        <v>0</v>
      </c>
      <c r="T338" s="246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7" t="s">
        <v>474</v>
      </c>
      <c r="AT338" s="247" t="s">
        <v>132</v>
      </c>
      <c r="AU338" s="247" t="s">
        <v>87</v>
      </c>
      <c r="AY338" s="18" t="s">
        <v>130</v>
      </c>
      <c r="BE338" s="248">
        <f>IF(N338="základní",J338,0)</f>
        <v>0</v>
      </c>
      <c r="BF338" s="248">
        <f>IF(N338="snížená",J338,0)</f>
        <v>0</v>
      </c>
      <c r="BG338" s="248">
        <f>IF(N338="zákl. přenesená",J338,0)</f>
        <v>0</v>
      </c>
      <c r="BH338" s="248">
        <f>IF(N338="sníž. přenesená",J338,0)</f>
        <v>0</v>
      </c>
      <c r="BI338" s="248">
        <f>IF(N338="nulová",J338,0)</f>
        <v>0</v>
      </c>
      <c r="BJ338" s="18" t="s">
        <v>87</v>
      </c>
      <c r="BK338" s="248">
        <f>ROUND(I338*H338,2)</f>
        <v>0</v>
      </c>
      <c r="BL338" s="18" t="s">
        <v>474</v>
      </c>
      <c r="BM338" s="247" t="s">
        <v>501</v>
      </c>
    </row>
    <row r="339" s="2" customFormat="1" ht="16.5" customHeight="1">
      <c r="A339" s="39"/>
      <c r="B339" s="40"/>
      <c r="C339" s="236" t="s">
        <v>502</v>
      </c>
      <c r="D339" s="236" t="s">
        <v>132</v>
      </c>
      <c r="E339" s="237" t="s">
        <v>503</v>
      </c>
      <c r="F339" s="238" t="s">
        <v>504</v>
      </c>
      <c r="G339" s="239" t="s">
        <v>333</v>
      </c>
      <c r="H339" s="240">
        <v>2</v>
      </c>
      <c r="I339" s="241"/>
      <c r="J339" s="242">
        <f>ROUND(I339*H339,2)</f>
        <v>0</v>
      </c>
      <c r="K339" s="238" t="s">
        <v>1</v>
      </c>
      <c r="L339" s="45"/>
      <c r="M339" s="243" t="s">
        <v>1</v>
      </c>
      <c r="N339" s="244" t="s">
        <v>44</v>
      </c>
      <c r="O339" s="92"/>
      <c r="P339" s="245">
        <f>O339*H339</f>
        <v>0</v>
      </c>
      <c r="Q339" s="245">
        <v>0</v>
      </c>
      <c r="R339" s="245">
        <f>Q339*H339</f>
        <v>0</v>
      </c>
      <c r="S339" s="245">
        <v>0</v>
      </c>
      <c r="T339" s="246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7" t="s">
        <v>474</v>
      </c>
      <c r="AT339" s="247" t="s">
        <v>132</v>
      </c>
      <c r="AU339" s="247" t="s">
        <v>87</v>
      </c>
      <c r="AY339" s="18" t="s">
        <v>130</v>
      </c>
      <c r="BE339" s="248">
        <f>IF(N339="základní",J339,0)</f>
        <v>0</v>
      </c>
      <c r="BF339" s="248">
        <f>IF(N339="snížená",J339,0)</f>
        <v>0</v>
      </c>
      <c r="BG339" s="248">
        <f>IF(N339="zákl. přenesená",J339,0)</f>
        <v>0</v>
      </c>
      <c r="BH339" s="248">
        <f>IF(N339="sníž. přenesená",J339,0)</f>
        <v>0</v>
      </c>
      <c r="BI339" s="248">
        <f>IF(N339="nulová",J339,0)</f>
        <v>0</v>
      </c>
      <c r="BJ339" s="18" t="s">
        <v>87</v>
      </c>
      <c r="BK339" s="248">
        <f>ROUND(I339*H339,2)</f>
        <v>0</v>
      </c>
      <c r="BL339" s="18" t="s">
        <v>474</v>
      </c>
      <c r="BM339" s="247" t="s">
        <v>505</v>
      </c>
    </row>
    <row r="340" s="13" customFormat="1">
      <c r="A340" s="13"/>
      <c r="B340" s="249"/>
      <c r="C340" s="250"/>
      <c r="D340" s="251" t="s">
        <v>139</v>
      </c>
      <c r="E340" s="252" t="s">
        <v>1</v>
      </c>
      <c r="F340" s="253" t="s">
        <v>480</v>
      </c>
      <c r="G340" s="250"/>
      <c r="H340" s="252" t="s">
        <v>1</v>
      </c>
      <c r="I340" s="254"/>
      <c r="J340" s="250"/>
      <c r="K340" s="250"/>
      <c r="L340" s="255"/>
      <c r="M340" s="256"/>
      <c r="N340" s="257"/>
      <c r="O340" s="257"/>
      <c r="P340" s="257"/>
      <c r="Q340" s="257"/>
      <c r="R340" s="257"/>
      <c r="S340" s="257"/>
      <c r="T340" s="25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9" t="s">
        <v>139</v>
      </c>
      <c r="AU340" s="259" t="s">
        <v>87</v>
      </c>
      <c r="AV340" s="13" t="s">
        <v>87</v>
      </c>
      <c r="AW340" s="13" t="s">
        <v>34</v>
      </c>
      <c r="AX340" s="13" t="s">
        <v>79</v>
      </c>
      <c r="AY340" s="259" t="s">
        <v>130</v>
      </c>
    </row>
    <row r="341" s="14" customFormat="1">
      <c r="A341" s="14"/>
      <c r="B341" s="260"/>
      <c r="C341" s="261"/>
      <c r="D341" s="251" t="s">
        <v>139</v>
      </c>
      <c r="E341" s="262" t="s">
        <v>1</v>
      </c>
      <c r="F341" s="263" t="s">
        <v>89</v>
      </c>
      <c r="G341" s="261"/>
      <c r="H341" s="264">
        <v>2</v>
      </c>
      <c r="I341" s="265"/>
      <c r="J341" s="261"/>
      <c r="K341" s="261"/>
      <c r="L341" s="266"/>
      <c r="M341" s="292"/>
      <c r="N341" s="293"/>
      <c r="O341" s="293"/>
      <c r="P341" s="293"/>
      <c r="Q341" s="293"/>
      <c r="R341" s="293"/>
      <c r="S341" s="293"/>
      <c r="T341" s="29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0" t="s">
        <v>139</v>
      </c>
      <c r="AU341" s="270" t="s">
        <v>87</v>
      </c>
      <c r="AV341" s="14" t="s">
        <v>89</v>
      </c>
      <c r="AW341" s="14" t="s">
        <v>34</v>
      </c>
      <c r="AX341" s="14" t="s">
        <v>87</v>
      </c>
      <c r="AY341" s="270" t="s">
        <v>130</v>
      </c>
    </row>
    <row r="342" s="2" customFormat="1" ht="6.96" customHeight="1">
      <c r="A342" s="39"/>
      <c r="B342" s="67"/>
      <c r="C342" s="68"/>
      <c r="D342" s="68"/>
      <c r="E342" s="68"/>
      <c r="F342" s="68"/>
      <c r="G342" s="68"/>
      <c r="H342" s="68"/>
      <c r="I342" s="184"/>
      <c r="J342" s="68"/>
      <c r="K342" s="68"/>
      <c r="L342" s="45"/>
      <c r="M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</row>
  </sheetData>
  <sheetProtection sheet="1" autoFilter="0" formatColumns="0" formatRows="0" objects="1" scenarios="1" spinCount="100000" saltValue="ojiK3rHxQXm2AS9V8RVChduOPWEczIggon1CGKUrWpt0brRIHghbCWJ4osjdVGF9njjHFaWTvqJcrWGAYtFDcQ==" hashValue="eG9vHZfGbPN+DcNFbVrcbpB4HDFxdh7Z5jC+eSMeHRGIesOvN+X6FrDIHTgsVBU+UCJaq6Hgg625uxLC3lvtwQ==" algorithmName="SHA-512" password="CC35"/>
  <autoFilter ref="C126:K34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96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PD Sportovní hřiště u kulaté báby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506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10. 1. 2020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ROUND((SUM(BE124:BE282)),  2)</f>
        <v>0</v>
      </c>
      <c r="G33" s="39"/>
      <c r="H33" s="39"/>
      <c r="I33" s="163">
        <v>0.20999999999999999</v>
      </c>
      <c r="J33" s="162">
        <f>ROUND(((SUM(BE124:BE282))*I33),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ROUND((SUM(BF124:BF282)),  2)</f>
        <v>0</v>
      </c>
      <c r="G34" s="39"/>
      <c r="H34" s="39"/>
      <c r="I34" s="163">
        <v>0.14999999999999999</v>
      </c>
      <c r="J34" s="162">
        <f>ROUND(((SUM(BF124:BF282))*I34),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ROUND((SUM(BG124:BG282)),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ROUND((SUM(BH124:BH282)),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ROUND((SUM(BI124:BI282)),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PD Sportovní hřiště u kulaté báby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B - Oplocení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10. 1. 2020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100</v>
      </c>
      <c r="D94" s="190"/>
      <c r="E94" s="190"/>
      <c r="F94" s="190"/>
      <c r="G94" s="190"/>
      <c r="H94" s="190"/>
      <c r="I94" s="191"/>
      <c r="J94" s="192" t="s">
        <v>101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102</v>
      </c>
      <c r="D96" s="41"/>
      <c r="E96" s="41"/>
      <c r="F96" s="41"/>
      <c r="G96" s="41"/>
      <c r="H96" s="41"/>
      <c r="I96" s="145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94"/>
      <c r="C97" s="195"/>
      <c r="D97" s="196" t="s">
        <v>104</v>
      </c>
      <c r="E97" s="197"/>
      <c r="F97" s="197"/>
      <c r="G97" s="197"/>
      <c r="H97" s="197"/>
      <c r="I97" s="198"/>
      <c r="J97" s="199">
        <f>J125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105</v>
      </c>
      <c r="E98" s="204"/>
      <c r="F98" s="204"/>
      <c r="G98" s="204"/>
      <c r="H98" s="204"/>
      <c r="I98" s="205"/>
      <c r="J98" s="206">
        <f>J126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106</v>
      </c>
      <c r="E99" s="204"/>
      <c r="F99" s="204"/>
      <c r="G99" s="204"/>
      <c r="H99" s="204"/>
      <c r="I99" s="205"/>
      <c r="J99" s="206">
        <f>J174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507</v>
      </c>
      <c r="E100" s="204"/>
      <c r="F100" s="204"/>
      <c r="G100" s="204"/>
      <c r="H100" s="204"/>
      <c r="I100" s="205"/>
      <c r="J100" s="206">
        <f>J217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508</v>
      </c>
      <c r="E101" s="204"/>
      <c r="F101" s="204"/>
      <c r="G101" s="204"/>
      <c r="H101" s="204"/>
      <c r="I101" s="205"/>
      <c r="J101" s="206">
        <f>J261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509</v>
      </c>
      <c r="E102" s="204"/>
      <c r="F102" s="204"/>
      <c r="G102" s="204"/>
      <c r="H102" s="204"/>
      <c r="I102" s="205"/>
      <c r="J102" s="206">
        <f>J268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4"/>
      <c r="C103" s="195"/>
      <c r="D103" s="196" t="s">
        <v>510</v>
      </c>
      <c r="E103" s="197"/>
      <c r="F103" s="197"/>
      <c r="G103" s="197"/>
      <c r="H103" s="197"/>
      <c r="I103" s="198"/>
      <c r="J103" s="199">
        <f>J270</f>
        <v>0</v>
      </c>
      <c r="K103" s="195"/>
      <c r="L103" s="20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1"/>
      <c r="C104" s="202"/>
      <c r="D104" s="203" t="s">
        <v>511</v>
      </c>
      <c r="E104" s="204"/>
      <c r="F104" s="204"/>
      <c r="G104" s="204"/>
      <c r="H104" s="204"/>
      <c r="I104" s="205"/>
      <c r="J104" s="206">
        <f>J271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184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187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115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8" t="str">
        <f>E7</f>
        <v>PD Sportovní hřiště u kulaté báby</v>
      </c>
      <c r="F114" s="33"/>
      <c r="G114" s="33"/>
      <c r="H114" s="33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97</v>
      </c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B - Oplocení</v>
      </c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22</v>
      </c>
      <c r="D118" s="41"/>
      <c r="E118" s="41"/>
      <c r="F118" s="28" t="str">
        <f>F12</f>
        <v>Ostrov</v>
      </c>
      <c r="G118" s="41"/>
      <c r="H118" s="41"/>
      <c r="I118" s="148" t="s">
        <v>24</v>
      </c>
      <c r="J118" s="80" t="str">
        <f>IF(J12="","",J12)</f>
        <v>10. 1. 2020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54.45" customHeight="1">
      <c r="A120" s="39"/>
      <c r="B120" s="40"/>
      <c r="C120" s="33" t="s">
        <v>26</v>
      </c>
      <c r="D120" s="41"/>
      <c r="E120" s="41"/>
      <c r="F120" s="28" t="str">
        <f>E15</f>
        <v>Město Ostrov</v>
      </c>
      <c r="G120" s="41"/>
      <c r="H120" s="41"/>
      <c r="I120" s="148" t="s">
        <v>32</v>
      </c>
      <c r="J120" s="37" t="str">
        <f>E21</f>
        <v>BPO spol. s r.o.,Lidická 1239,36317 OSTROV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148" t="s">
        <v>35</v>
      </c>
      <c r="J121" s="37" t="str">
        <f>E24</f>
        <v>Tomanová Ing.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8"/>
      <c r="B123" s="209"/>
      <c r="C123" s="210" t="s">
        <v>116</v>
      </c>
      <c r="D123" s="211" t="s">
        <v>64</v>
      </c>
      <c r="E123" s="211" t="s">
        <v>60</v>
      </c>
      <c r="F123" s="211" t="s">
        <v>61</v>
      </c>
      <c r="G123" s="211" t="s">
        <v>117</v>
      </c>
      <c r="H123" s="211" t="s">
        <v>118</v>
      </c>
      <c r="I123" s="212" t="s">
        <v>119</v>
      </c>
      <c r="J123" s="211" t="s">
        <v>101</v>
      </c>
      <c r="K123" s="213" t="s">
        <v>120</v>
      </c>
      <c r="L123" s="214"/>
      <c r="M123" s="101" t="s">
        <v>1</v>
      </c>
      <c r="N123" s="102" t="s">
        <v>43</v>
      </c>
      <c r="O123" s="102" t="s">
        <v>121</v>
      </c>
      <c r="P123" s="102" t="s">
        <v>122</v>
      </c>
      <c r="Q123" s="102" t="s">
        <v>123</v>
      </c>
      <c r="R123" s="102" t="s">
        <v>124</v>
      </c>
      <c r="S123" s="102" t="s">
        <v>125</v>
      </c>
      <c r="T123" s="103" t="s">
        <v>126</v>
      </c>
      <c r="U123" s="208"/>
      <c r="V123" s="208"/>
      <c r="W123" s="208"/>
      <c r="X123" s="208"/>
      <c r="Y123" s="208"/>
      <c r="Z123" s="208"/>
      <c r="AA123" s="208"/>
      <c r="AB123" s="208"/>
      <c r="AC123" s="208"/>
      <c r="AD123" s="208"/>
      <c r="AE123" s="208"/>
    </row>
    <row r="124" s="2" customFormat="1" ht="22.8" customHeight="1">
      <c r="A124" s="39"/>
      <c r="B124" s="40"/>
      <c r="C124" s="108" t="s">
        <v>127</v>
      </c>
      <c r="D124" s="41"/>
      <c r="E124" s="41"/>
      <c r="F124" s="41"/>
      <c r="G124" s="41"/>
      <c r="H124" s="41"/>
      <c r="I124" s="145"/>
      <c r="J124" s="215">
        <f>BK124</f>
        <v>0</v>
      </c>
      <c r="K124" s="41"/>
      <c r="L124" s="45"/>
      <c r="M124" s="104"/>
      <c r="N124" s="216"/>
      <c r="O124" s="105"/>
      <c r="P124" s="217">
        <f>P125+P270</f>
        <v>0</v>
      </c>
      <c r="Q124" s="105"/>
      <c r="R124" s="217">
        <f>R125+R270</f>
        <v>45.811682170000005</v>
      </c>
      <c r="S124" s="105"/>
      <c r="T124" s="218">
        <f>T125+T270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78</v>
      </c>
      <c r="AU124" s="18" t="s">
        <v>103</v>
      </c>
      <c r="BK124" s="219">
        <f>BK125+BK270</f>
        <v>0</v>
      </c>
    </row>
    <row r="125" s="12" customFormat="1" ht="25.92" customHeight="1">
      <c r="A125" s="12"/>
      <c r="B125" s="220"/>
      <c r="C125" s="221"/>
      <c r="D125" s="222" t="s">
        <v>78</v>
      </c>
      <c r="E125" s="223" t="s">
        <v>128</v>
      </c>
      <c r="F125" s="223" t="s">
        <v>129</v>
      </c>
      <c r="G125" s="221"/>
      <c r="H125" s="221"/>
      <c r="I125" s="224"/>
      <c r="J125" s="225">
        <f>BK125</f>
        <v>0</v>
      </c>
      <c r="K125" s="221"/>
      <c r="L125" s="226"/>
      <c r="M125" s="227"/>
      <c r="N125" s="228"/>
      <c r="O125" s="228"/>
      <c r="P125" s="229">
        <f>P126+P174+P217+P261+P268</f>
        <v>0</v>
      </c>
      <c r="Q125" s="228"/>
      <c r="R125" s="229">
        <f>R126+R174+R217+R261+R268</f>
        <v>44.864042170000005</v>
      </c>
      <c r="S125" s="228"/>
      <c r="T125" s="230">
        <f>T126+T174+T217+T261+T268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87</v>
      </c>
      <c r="AT125" s="232" t="s">
        <v>78</v>
      </c>
      <c r="AU125" s="232" t="s">
        <v>79</v>
      </c>
      <c r="AY125" s="231" t="s">
        <v>130</v>
      </c>
      <c r="BK125" s="233">
        <f>BK126+BK174+BK217+BK261+BK268</f>
        <v>0</v>
      </c>
    </row>
    <row r="126" s="12" customFormat="1" ht="22.8" customHeight="1">
      <c r="A126" s="12"/>
      <c r="B126" s="220"/>
      <c r="C126" s="221"/>
      <c r="D126" s="222" t="s">
        <v>78</v>
      </c>
      <c r="E126" s="234" t="s">
        <v>87</v>
      </c>
      <c r="F126" s="234" t="s">
        <v>131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SUM(P127:P173)</f>
        <v>0</v>
      </c>
      <c r="Q126" s="228"/>
      <c r="R126" s="229">
        <f>SUM(R127:R173)</f>
        <v>0</v>
      </c>
      <c r="S126" s="228"/>
      <c r="T126" s="230">
        <f>SUM(T127:T173)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87</v>
      </c>
      <c r="AT126" s="232" t="s">
        <v>78</v>
      </c>
      <c r="AU126" s="232" t="s">
        <v>87</v>
      </c>
      <c r="AY126" s="231" t="s">
        <v>130</v>
      </c>
      <c r="BK126" s="233">
        <f>SUM(BK127:BK173)</f>
        <v>0</v>
      </c>
    </row>
    <row r="127" s="2" customFormat="1" ht="16.5" customHeight="1">
      <c r="A127" s="39"/>
      <c r="B127" s="40"/>
      <c r="C127" s="236" t="s">
        <v>87</v>
      </c>
      <c r="D127" s="236" t="s">
        <v>132</v>
      </c>
      <c r="E127" s="237" t="s">
        <v>512</v>
      </c>
      <c r="F127" s="238" t="s">
        <v>513</v>
      </c>
      <c r="G127" s="239" t="s">
        <v>135</v>
      </c>
      <c r="H127" s="240">
        <v>18</v>
      </c>
      <c r="I127" s="241"/>
      <c r="J127" s="242">
        <f>ROUND(I127*H127,2)</f>
        <v>0</v>
      </c>
      <c r="K127" s="238" t="s">
        <v>136</v>
      </c>
      <c r="L127" s="45"/>
      <c r="M127" s="243" t="s">
        <v>1</v>
      </c>
      <c r="N127" s="244" t="s">
        <v>44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137</v>
      </c>
      <c r="AT127" s="247" t="s">
        <v>132</v>
      </c>
      <c r="AU127" s="247" t="s">
        <v>89</v>
      </c>
      <c r="AY127" s="18" t="s">
        <v>130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87</v>
      </c>
      <c r="BK127" s="248">
        <f>ROUND(I127*H127,2)</f>
        <v>0</v>
      </c>
      <c r="BL127" s="18" t="s">
        <v>137</v>
      </c>
      <c r="BM127" s="247" t="s">
        <v>514</v>
      </c>
    </row>
    <row r="128" s="13" customFormat="1">
      <c r="A128" s="13"/>
      <c r="B128" s="249"/>
      <c r="C128" s="250"/>
      <c r="D128" s="251" t="s">
        <v>139</v>
      </c>
      <c r="E128" s="252" t="s">
        <v>1</v>
      </c>
      <c r="F128" s="253" t="s">
        <v>515</v>
      </c>
      <c r="G128" s="250"/>
      <c r="H128" s="252" t="s">
        <v>1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9" t="s">
        <v>139</v>
      </c>
      <c r="AU128" s="259" t="s">
        <v>89</v>
      </c>
      <c r="AV128" s="13" t="s">
        <v>87</v>
      </c>
      <c r="AW128" s="13" t="s">
        <v>34</v>
      </c>
      <c r="AX128" s="13" t="s">
        <v>79</v>
      </c>
      <c r="AY128" s="259" t="s">
        <v>130</v>
      </c>
    </row>
    <row r="129" s="14" customFormat="1">
      <c r="A129" s="14"/>
      <c r="B129" s="260"/>
      <c r="C129" s="261"/>
      <c r="D129" s="251" t="s">
        <v>139</v>
      </c>
      <c r="E129" s="262" t="s">
        <v>1</v>
      </c>
      <c r="F129" s="263" t="s">
        <v>516</v>
      </c>
      <c r="G129" s="261"/>
      <c r="H129" s="264">
        <v>8.7599999999999998</v>
      </c>
      <c r="I129" s="265"/>
      <c r="J129" s="261"/>
      <c r="K129" s="261"/>
      <c r="L129" s="266"/>
      <c r="M129" s="267"/>
      <c r="N129" s="268"/>
      <c r="O129" s="268"/>
      <c r="P129" s="268"/>
      <c r="Q129" s="268"/>
      <c r="R129" s="268"/>
      <c r="S129" s="268"/>
      <c r="T129" s="26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0" t="s">
        <v>139</v>
      </c>
      <c r="AU129" s="270" t="s">
        <v>89</v>
      </c>
      <c r="AV129" s="14" t="s">
        <v>89</v>
      </c>
      <c r="AW129" s="14" t="s">
        <v>34</v>
      </c>
      <c r="AX129" s="14" t="s">
        <v>79</v>
      </c>
      <c r="AY129" s="270" t="s">
        <v>130</v>
      </c>
    </row>
    <row r="130" s="14" customFormat="1">
      <c r="A130" s="14"/>
      <c r="B130" s="260"/>
      <c r="C130" s="261"/>
      <c r="D130" s="251" t="s">
        <v>139</v>
      </c>
      <c r="E130" s="262" t="s">
        <v>1</v>
      </c>
      <c r="F130" s="263" t="s">
        <v>517</v>
      </c>
      <c r="G130" s="261"/>
      <c r="H130" s="264">
        <v>8.0999999999999996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0" t="s">
        <v>139</v>
      </c>
      <c r="AU130" s="270" t="s">
        <v>89</v>
      </c>
      <c r="AV130" s="14" t="s">
        <v>89</v>
      </c>
      <c r="AW130" s="14" t="s">
        <v>34</v>
      </c>
      <c r="AX130" s="14" t="s">
        <v>79</v>
      </c>
      <c r="AY130" s="270" t="s">
        <v>130</v>
      </c>
    </row>
    <row r="131" s="14" customFormat="1">
      <c r="A131" s="14"/>
      <c r="B131" s="260"/>
      <c r="C131" s="261"/>
      <c r="D131" s="251" t="s">
        <v>139</v>
      </c>
      <c r="E131" s="262" t="s">
        <v>1</v>
      </c>
      <c r="F131" s="263" t="s">
        <v>518</v>
      </c>
      <c r="G131" s="261"/>
      <c r="H131" s="264">
        <v>1.1399999999999999</v>
      </c>
      <c r="I131" s="265"/>
      <c r="J131" s="261"/>
      <c r="K131" s="261"/>
      <c r="L131" s="266"/>
      <c r="M131" s="267"/>
      <c r="N131" s="268"/>
      <c r="O131" s="268"/>
      <c r="P131" s="268"/>
      <c r="Q131" s="268"/>
      <c r="R131" s="268"/>
      <c r="S131" s="268"/>
      <c r="T131" s="26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0" t="s">
        <v>139</v>
      </c>
      <c r="AU131" s="270" t="s">
        <v>89</v>
      </c>
      <c r="AV131" s="14" t="s">
        <v>89</v>
      </c>
      <c r="AW131" s="14" t="s">
        <v>34</v>
      </c>
      <c r="AX131" s="14" t="s">
        <v>79</v>
      </c>
      <c r="AY131" s="270" t="s">
        <v>130</v>
      </c>
    </row>
    <row r="132" s="15" customFormat="1">
      <c r="A132" s="15"/>
      <c r="B132" s="271"/>
      <c r="C132" s="272"/>
      <c r="D132" s="251" t="s">
        <v>139</v>
      </c>
      <c r="E132" s="273" t="s">
        <v>1</v>
      </c>
      <c r="F132" s="274" t="s">
        <v>144</v>
      </c>
      <c r="G132" s="272"/>
      <c r="H132" s="275">
        <v>18</v>
      </c>
      <c r="I132" s="276"/>
      <c r="J132" s="272"/>
      <c r="K132" s="272"/>
      <c r="L132" s="277"/>
      <c r="M132" s="278"/>
      <c r="N132" s="279"/>
      <c r="O132" s="279"/>
      <c r="P132" s="279"/>
      <c r="Q132" s="279"/>
      <c r="R132" s="279"/>
      <c r="S132" s="279"/>
      <c r="T132" s="280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1" t="s">
        <v>139</v>
      </c>
      <c r="AU132" s="281" t="s">
        <v>89</v>
      </c>
      <c r="AV132" s="15" t="s">
        <v>137</v>
      </c>
      <c r="AW132" s="15" t="s">
        <v>34</v>
      </c>
      <c r="AX132" s="15" t="s">
        <v>87</v>
      </c>
      <c r="AY132" s="281" t="s">
        <v>130</v>
      </c>
    </row>
    <row r="133" s="2" customFormat="1" ht="16.5" customHeight="1">
      <c r="A133" s="39"/>
      <c r="B133" s="40"/>
      <c r="C133" s="236" t="s">
        <v>89</v>
      </c>
      <c r="D133" s="236" t="s">
        <v>132</v>
      </c>
      <c r="E133" s="237" t="s">
        <v>519</v>
      </c>
      <c r="F133" s="238" t="s">
        <v>520</v>
      </c>
      <c r="G133" s="239" t="s">
        <v>135</v>
      </c>
      <c r="H133" s="240">
        <v>12.6</v>
      </c>
      <c r="I133" s="241"/>
      <c r="J133" s="242">
        <f>ROUND(I133*H133,2)</f>
        <v>0</v>
      </c>
      <c r="K133" s="238" t="s">
        <v>136</v>
      </c>
      <c r="L133" s="45"/>
      <c r="M133" s="243" t="s">
        <v>1</v>
      </c>
      <c r="N133" s="244" t="s">
        <v>44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137</v>
      </c>
      <c r="AT133" s="247" t="s">
        <v>132</v>
      </c>
      <c r="AU133" s="247" t="s">
        <v>89</v>
      </c>
      <c r="AY133" s="18" t="s">
        <v>130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87</v>
      </c>
      <c r="BK133" s="248">
        <f>ROUND(I133*H133,2)</f>
        <v>0</v>
      </c>
      <c r="BL133" s="18" t="s">
        <v>137</v>
      </c>
      <c r="BM133" s="247" t="s">
        <v>521</v>
      </c>
    </row>
    <row r="134" s="13" customFormat="1">
      <c r="A134" s="13"/>
      <c r="B134" s="249"/>
      <c r="C134" s="250"/>
      <c r="D134" s="251" t="s">
        <v>139</v>
      </c>
      <c r="E134" s="252" t="s">
        <v>1</v>
      </c>
      <c r="F134" s="253" t="s">
        <v>148</v>
      </c>
      <c r="G134" s="250"/>
      <c r="H134" s="252" t="s">
        <v>1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9" t="s">
        <v>139</v>
      </c>
      <c r="AU134" s="259" t="s">
        <v>89</v>
      </c>
      <c r="AV134" s="13" t="s">
        <v>87</v>
      </c>
      <c r="AW134" s="13" t="s">
        <v>34</v>
      </c>
      <c r="AX134" s="13" t="s">
        <v>79</v>
      </c>
      <c r="AY134" s="259" t="s">
        <v>130</v>
      </c>
    </row>
    <row r="135" s="14" customFormat="1">
      <c r="A135" s="14"/>
      <c r="B135" s="260"/>
      <c r="C135" s="261"/>
      <c r="D135" s="251" t="s">
        <v>139</v>
      </c>
      <c r="E135" s="262" t="s">
        <v>1</v>
      </c>
      <c r="F135" s="263" t="s">
        <v>522</v>
      </c>
      <c r="G135" s="261"/>
      <c r="H135" s="264">
        <v>12.6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0" t="s">
        <v>139</v>
      </c>
      <c r="AU135" s="270" t="s">
        <v>89</v>
      </c>
      <c r="AV135" s="14" t="s">
        <v>89</v>
      </c>
      <c r="AW135" s="14" t="s">
        <v>34</v>
      </c>
      <c r="AX135" s="14" t="s">
        <v>87</v>
      </c>
      <c r="AY135" s="270" t="s">
        <v>130</v>
      </c>
    </row>
    <row r="136" s="2" customFormat="1" ht="16.5" customHeight="1">
      <c r="A136" s="39"/>
      <c r="B136" s="40"/>
      <c r="C136" s="236" t="s">
        <v>150</v>
      </c>
      <c r="D136" s="236" t="s">
        <v>132</v>
      </c>
      <c r="E136" s="237" t="s">
        <v>167</v>
      </c>
      <c r="F136" s="238" t="s">
        <v>168</v>
      </c>
      <c r="G136" s="239" t="s">
        <v>135</v>
      </c>
      <c r="H136" s="240">
        <v>9</v>
      </c>
      <c r="I136" s="241"/>
      <c r="J136" s="242">
        <f>ROUND(I136*H136,2)</f>
        <v>0</v>
      </c>
      <c r="K136" s="238" t="s">
        <v>136</v>
      </c>
      <c r="L136" s="45"/>
      <c r="M136" s="243" t="s">
        <v>1</v>
      </c>
      <c r="N136" s="244" t="s">
        <v>44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137</v>
      </c>
      <c r="AT136" s="247" t="s">
        <v>132</v>
      </c>
      <c r="AU136" s="247" t="s">
        <v>89</v>
      </c>
      <c r="AY136" s="18" t="s">
        <v>130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87</v>
      </c>
      <c r="BK136" s="248">
        <f>ROUND(I136*H136,2)</f>
        <v>0</v>
      </c>
      <c r="BL136" s="18" t="s">
        <v>137</v>
      </c>
      <c r="BM136" s="247" t="s">
        <v>523</v>
      </c>
    </row>
    <row r="137" s="13" customFormat="1">
      <c r="A137" s="13"/>
      <c r="B137" s="249"/>
      <c r="C137" s="250"/>
      <c r="D137" s="251" t="s">
        <v>139</v>
      </c>
      <c r="E137" s="252" t="s">
        <v>1</v>
      </c>
      <c r="F137" s="253" t="s">
        <v>524</v>
      </c>
      <c r="G137" s="250"/>
      <c r="H137" s="252" t="s">
        <v>1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9" t="s">
        <v>139</v>
      </c>
      <c r="AU137" s="259" t="s">
        <v>89</v>
      </c>
      <c r="AV137" s="13" t="s">
        <v>87</v>
      </c>
      <c r="AW137" s="13" t="s">
        <v>34</v>
      </c>
      <c r="AX137" s="13" t="s">
        <v>79</v>
      </c>
      <c r="AY137" s="259" t="s">
        <v>130</v>
      </c>
    </row>
    <row r="138" s="14" customFormat="1">
      <c r="A138" s="14"/>
      <c r="B138" s="260"/>
      <c r="C138" s="261"/>
      <c r="D138" s="251" t="s">
        <v>139</v>
      </c>
      <c r="E138" s="262" t="s">
        <v>1</v>
      </c>
      <c r="F138" s="263" t="s">
        <v>525</v>
      </c>
      <c r="G138" s="261"/>
      <c r="H138" s="264">
        <v>8.0640000000000001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0" t="s">
        <v>139</v>
      </c>
      <c r="AU138" s="270" t="s">
        <v>89</v>
      </c>
      <c r="AV138" s="14" t="s">
        <v>89</v>
      </c>
      <c r="AW138" s="14" t="s">
        <v>34</v>
      </c>
      <c r="AX138" s="14" t="s">
        <v>79</v>
      </c>
      <c r="AY138" s="270" t="s">
        <v>130</v>
      </c>
    </row>
    <row r="139" s="14" customFormat="1">
      <c r="A139" s="14"/>
      <c r="B139" s="260"/>
      <c r="C139" s="261"/>
      <c r="D139" s="251" t="s">
        <v>139</v>
      </c>
      <c r="E139" s="262" t="s">
        <v>1</v>
      </c>
      <c r="F139" s="263" t="s">
        <v>526</v>
      </c>
      <c r="G139" s="261"/>
      <c r="H139" s="264">
        <v>0.93600000000000005</v>
      </c>
      <c r="I139" s="265"/>
      <c r="J139" s="261"/>
      <c r="K139" s="261"/>
      <c r="L139" s="266"/>
      <c r="M139" s="267"/>
      <c r="N139" s="268"/>
      <c r="O139" s="268"/>
      <c r="P139" s="268"/>
      <c r="Q139" s="268"/>
      <c r="R139" s="268"/>
      <c r="S139" s="268"/>
      <c r="T139" s="26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0" t="s">
        <v>139</v>
      </c>
      <c r="AU139" s="270" t="s">
        <v>89</v>
      </c>
      <c r="AV139" s="14" t="s">
        <v>89</v>
      </c>
      <c r="AW139" s="14" t="s">
        <v>34</v>
      </c>
      <c r="AX139" s="14" t="s">
        <v>79</v>
      </c>
      <c r="AY139" s="270" t="s">
        <v>130</v>
      </c>
    </row>
    <row r="140" s="15" customFormat="1">
      <c r="A140" s="15"/>
      <c r="B140" s="271"/>
      <c r="C140" s="272"/>
      <c r="D140" s="251" t="s">
        <v>139</v>
      </c>
      <c r="E140" s="273" t="s">
        <v>1</v>
      </c>
      <c r="F140" s="274" t="s">
        <v>144</v>
      </c>
      <c r="G140" s="272"/>
      <c r="H140" s="275">
        <v>9</v>
      </c>
      <c r="I140" s="276"/>
      <c r="J140" s="272"/>
      <c r="K140" s="272"/>
      <c r="L140" s="277"/>
      <c r="M140" s="278"/>
      <c r="N140" s="279"/>
      <c r="O140" s="279"/>
      <c r="P140" s="279"/>
      <c r="Q140" s="279"/>
      <c r="R140" s="279"/>
      <c r="S140" s="279"/>
      <c r="T140" s="28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1" t="s">
        <v>139</v>
      </c>
      <c r="AU140" s="281" t="s">
        <v>89</v>
      </c>
      <c r="AV140" s="15" t="s">
        <v>137</v>
      </c>
      <c r="AW140" s="15" t="s">
        <v>34</v>
      </c>
      <c r="AX140" s="15" t="s">
        <v>87</v>
      </c>
      <c r="AY140" s="281" t="s">
        <v>130</v>
      </c>
    </row>
    <row r="141" s="2" customFormat="1" ht="16.5" customHeight="1">
      <c r="A141" s="39"/>
      <c r="B141" s="40"/>
      <c r="C141" s="236" t="s">
        <v>137</v>
      </c>
      <c r="D141" s="236" t="s">
        <v>132</v>
      </c>
      <c r="E141" s="237" t="s">
        <v>176</v>
      </c>
      <c r="F141" s="238" t="s">
        <v>177</v>
      </c>
      <c r="G141" s="239" t="s">
        <v>135</v>
      </c>
      <c r="H141" s="240">
        <v>6.2999999999999998</v>
      </c>
      <c r="I141" s="241"/>
      <c r="J141" s="242">
        <f>ROUND(I141*H141,2)</f>
        <v>0</v>
      </c>
      <c r="K141" s="238" t="s">
        <v>136</v>
      </c>
      <c r="L141" s="45"/>
      <c r="M141" s="243" t="s">
        <v>1</v>
      </c>
      <c r="N141" s="244" t="s">
        <v>44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137</v>
      </c>
      <c r="AT141" s="247" t="s">
        <v>132</v>
      </c>
      <c r="AU141" s="247" t="s">
        <v>89</v>
      </c>
      <c r="AY141" s="18" t="s">
        <v>130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87</v>
      </c>
      <c r="BK141" s="248">
        <f>ROUND(I141*H141,2)</f>
        <v>0</v>
      </c>
      <c r="BL141" s="18" t="s">
        <v>137</v>
      </c>
      <c r="BM141" s="247" t="s">
        <v>527</v>
      </c>
    </row>
    <row r="142" s="13" customFormat="1">
      <c r="A142" s="13"/>
      <c r="B142" s="249"/>
      <c r="C142" s="250"/>
      <c r="D142" s="251" t="s">
        <v>139</v>
      </c>
      <c r="E142" s="252" t="s">
        <v>1</v>
      </c>
      <c r="F142" s="253" t="s">
        <v>148</v>
      </c>
      <c r="G142" s="250"/>
      <c r="H142" s="252" t="s">
        <v>1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9" t="s">
        <v>139</v>
      </c>
      <c r="AU142" s="259" t="s">
        <v>89</v>
      </c>
      <c r="AV142" s="13" t="s">
        <v>87</v>
      </c>
      <c r="AW142" s="13" t="s">
        <v>34</v>
      </c>
      <c r="AX142" s="13" t="s">
        <v>79</v>
      </c>
      <c r="AY142" s="259" t="s">
        <v>130</v>
      </c>
    </row>
    <row r="143" s="14" customFormat="1">
      <c r="A143" s="14"/>
      <c r="B143" s="260"/>
      <c r="C143" s="261"/>
      <c r="D143" s="251" t="s">
        <v>139</v>
      </c>
      <c r="E143" s="262" t="s">
        <v>1</v>
      </c>
      <c r="F143" s="263" t="s">
        <v>528</v>
      </c>
      <c r="G143" s="261"/>
      <c r="H143" s="264">
        <v>6.2999999999999998</v>
      </c>
      <c r="I143" s="265"/>
      <c r="J143" s="261"/>
      <c r="K143" s="261"/>
      <c r="L143" s="266"/>
      <c r="M143" s="267"/>
      <c r="N143" s="268"/>
      <c r="O143" s="268"/>
      <c r="P143" s="268"/>
      <c r="Q143" s="268"/>
      <c r="R143" s="268"/>
      <c r="S143" s="268"/>
      <c r="T143" s="26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0" t="s">
        <v>139</v>
      </c>
      <c r="AU143" s="270" t="s">
        <v>89</v>
      </c>
      <c r="AV143" s="14" t="s">
        <v>89</v>
      </c>
      <c r="AW143" s="14" t="s">
        <v>34</v>
      </c>
      <c r="AX143" s="14" t="s">
        <v>87</v>
      </c>
      <c r="AY143" s="270" t="s">
        <v>130</v>
      </c>
    </row>
    <row r="144" s="2" customFormat="1" ht="16.5" customHeight="1">
      <c r="A144" s="39"/>
      <c r="B144" s="40"/>
      <c r="C144" s="236" t="s">
        <v>166</v>
      </c>
      <c r="D144" s="236" t="s">
        <v>132</v>
      </c>
      <c r="E144" s="237" t="s">
        <v>192</v>
      </c>
      <c r="F144" s="238" t="s">
        <v>193</v>
      </c>
      <c r="G144" s="239" t="s">
        <v>135</v>
      </c>
      <c r="H144" s="240">
        <v>11.9</v>
      </c>
      <c r="I144" s="241"/>
      <c r="J144" s="242">
        <f>ROUND(I144*H144,2)</f>
        <v>0</v>
      </c>
      <c r="K144" s="238" t="s">
        <v>136</v>
      </c>
      <c r="L144" s="45"/>
      <c r="M144" s="243" t="s">
        <v>1</v>
      </c>
      <c r="N144" s="244" t="s">
        <v>44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137</v>
      </c>
      <c r="AT144" s="247" t="s">
        <v>132</v>
      </c>
      <c r="AU144" s="247" t="s">
        <v>89</v>
      </c>
      <c r="AY144" s="18" t="s">
        <v>130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87</v>
      </c>
      <c r="BK144" s="248">
        <f>ROUND(I144*H144,2)</f>
        <v>0</v>
      </c>
      <c r="BL144" s="18" t="s">
        <v>137</v>
      </c>
      <c r="BM144" s="247" t="s">
        <v>529</v>
      </c>
    </row>
    <row r="145" s="13" customFormat="1">
      <c r="A145" s="13"/>
      <c r="B145" s="249"/>
      <c r="C145" s="250"/>
      <c r="D145" s="251" t="s">
        <v>139</v>
      </c>
      <c r="E145" s="252" t="s">
        <v>1</v>
      </c>
      <c r="F145" s="253" t="s">
        <v>530</v>
      </c>
      <c r="G145" s="250"/>
      <c r="H145" s="252" t="s">
        <v>1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9" t="s">
        <v>139</v>
      </c>
      <c r="AU145" s="259" t="s">
        <v>89</v>
      </c>
      <c r="AV145" s="13" t="s">
        <v>87</v>
      </c>
      <c r="AW145" s="13" t="s">
        <v>34</v>
      </c>
      <c r="AX145" s="13" t="s">
        <v>79</v>
      </c>
      <c r="AY145" s="259" t="s">
        <v>130</v>
      </c>
    </row>
    <row r="146" s="13" customFormat="1">
      <c r="A146" s="13"/>
      <c r="B146" s="249"/>
      <c r="C146" s="250"/>
      <c r="D146" s="251" t="s">
        <v>139</v>
      </c>
      <c r="E146" s="252" t="s">
        <v>1</v>
      </c>
      <c r="F146" s="253" t="s">
        <v>531</v>
      </c>
      <c r="G146" s="250"/>
      <c r="H146" s="252" t="s">
        <v>1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9" t="s">
        <v>139</v>
      </c>
      <c r="AU146" s="259" t="s">
        <v>89</v>
      </c>
      <c r="AV146" s="13" t="s">
        <v>87</v>
      </c>
      <c r="AW146" s="13" t="s">
        <v>34</v>
      </c>
      <c r="AX146" s="13" t="s">
        <v>79</v>
      </c>
      <c r="AY146" s="259" t="s">
        <v>130</v>
      </c>
    </row>
    <row r="147" s="14" customFormat="1">
      <c r="A147" s="14"/>
      <c r="B147" s="260"/>
      <c r="C147" s="261"/>
      <c r="D147" s="251" t="s">
        <v>139</v>
      </c>
      <c r="E147" s="262" t="s">
        <v>1</v>
      </c>
      <c r="F147" s="263" t="s">
        <v>532</v>
      </c>
      <c r="G147" s="261"/>
      <c r="H147" s="264">
        <v>18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0" t="s">
        <v>139</v>
      </c>
      <c r="AU147" s="270" t="s">
        <v>89</v>
      </c>
      <c r="AV147" s="14" t="s">
        <v>89</v>
      </c>
      <c r="AW147" s="14" t="s">
        <v>34</v>
      </c>
      <c r="AX147" s="14" t="s">
        <v>79</v>
      </c>
      <c r="AY147" s="270" t="s">
        <v>130</v>
      </c>
    </row>
    <row r="148" s="13" customFormat="1">
      <c r="A148" s="13"/>
      <c r="B148" s="249"/>
      <c r="C148" s="250"/>
      <c r="D148" s="251" t="s">
        <v>139</v>
      </c>
      <c r="E148" s="252" t="s">
        <v>1</v>
      </c>
      <c r="F148" s="253" t="s">
        <v>533</v>
      </c>
      <c r="G148" s="250"/>
      <c r="H148" s="252" t="s">
        <v>1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9" t="s">
        <v>139</v>
      </c>
      <c r="AU148" s="259" t="s">
        <v>89</v>
      </c>
      <c r="AV148" s="13" t="s">
        <v>87</v>
      </c>
      <c r="AW148" s="13" t="s">
        <v>34</v>
      </c>
      <c r="AX148" s="13" t="s">
        <v>79</v>
      </c>
      <c r="AY148" s="259" t="s">
        <v>130</v>
      </c>
    </row>
    <row r="149" s="14" customFormat="1">
      <c r="A149" s="14"/>
      <c r="B149" s="260"/>
      <c r="C149" s="261"/>
      <c r="D149" s="251" t="s">
        <v>139</v>
      </c>
      <c r="E149" s="262" t="s">
        <v>1</v>
      </c>
      <c r="F149" s="263" t="s">
        <v>534</v>
      </c>
      <c r="G149" s="261"/>
      <c r="H149" s="264">
        <v>-4</v>
      </c>
      <c r="I149" s="265"/>
      <c r="J149" s="261"/>
      <c r="K149" s="261"/>
      <c r="L149" s="266"/>
      <c r="M149" s="267"/>
      <c r="N149" s="268"/>
      <c r="O149" s="268"/>
      <c r="P149" s="268"/>
      <c r="Q149" s="268"/>
      <c r="R149" s="268"/>
      <c r="S149" s="268"/>
      <c r="T149" s="26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0" t="s">
        <v>139</v>
      </c>
      <c r="AU149" s="270" t="s">
        <v>89</v>
      </c>
      <c r="AV149" s="14" t="s">
        <v>89</v>
      </c>
      <c r="AW149" s="14" t="s">
        <v>34</v>
      </c>
      <c r="AX149" s="14" t="s">
        <v>79</v>
      </c>
      <c r="AY149" s="270" t="s">
        <v>130</v>
      </c>
    </row>
    <row r="150" s="13" customFormat="1">
      <c r="A150" s="13"/>
      <c r="B150" s="249"/>
      <c r="C150" s="250"/>
      <c r="D150" s="251" t="s">
        <v>139</v>
      </c>
      <c r="E150" s="252" t="s">
        <v>1</v>
      </c>
      <c r="F150" s="253" t="s">
        <v>535</v>
      </c>
      <c r="G150" s="250"/>
      <c r="H150" s="252" t="s">
        <v>1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9" t="s">
        <v>139</v>
      </c>
      <c r="AU150" s="259" t="s">
        <v>89</v>
      </c>
      <c r="AV150" s="13" t="s">
        <v>87</v>
      </c>
      <c r="AW150" s="13" t="s">
        <v>34</v>
      </c>
      <c r="AX150" s="13" t="s">
        <v>79</v>
      </c>
      <c r="AY150" s="259" t="s">
        <v>130</v>
      </c>
    </row>
    <row r="151" s="14" customFormat="1">
      <c r="A151" s="14"/>
      <c r="B151" s="260"/>
      <c r="C151" s="261"/>
      <c r="D151" s="251" t="s">
        <v>139</v>
      </c>
      <c r="E151" s="262" t="s">
        <v>1</v>
      </c>
      <c r="F151" s="263" t="s">
        <v>536</v>
      </c>
      <c r="G151" s="261"/>
      <c r="H151" s="264">
        <v>-2.1000000000000001</v>
      </c>
      <c r="I151" s="265"/>
      <c r="J151" s="261"/>
      <c r="K151" s="261"/>
      <c r="L151" s="266"/>
      <c r="M151" s="267"/>
      <c r="N151" s="268"/>
      <c r="O151" s="268"/>
      <c r="P151" s="268"/>
      <c r="Q151" s="268"/>
      <c r="R151" s="268"/>
      <c r="S151" s="268"/>
      <c r="T151" s="26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0" t="s">
        <v>139</v>
      </c>
      <c r="AU151" s="270" t="s">
        <v>89</v>
      </c>
      <c r="AV151" s="14" t="s">
        <v>89</v>
      </c>
      <c r="AW151" s="14" t="s">
        <v>34</v>
      </c>
      <c r="AX151" s="14" t="s">
        <v>79</v>
      </c>
      <c r="AY151" s="270" t="s">
        <v>130</v>
      </c>
    </row>
    <row r="152" s="15" customFormat="1">
      <c r="A152" s="15"/>
      <c r="B152" s="271"/>
      <c r="C152" s="272"/>
      <c r="D152" s="251" t="s">
        <v>139</v>
      </c>
      <c r="E152" s="273" t="s">
        <v>1</v>
      </c>
      <c r="F152" s="274" t="s">
        <v>144</v>
      </c>
      <c r="G152" s="272"/>
      <c r="H152" s="275">
        <v>11.9</v>
      </c>
      <c r="I152" s="276"/>
      <c r="J152" s="272"/>
      <c r="K152" s="272"/>
      <c r="L152" s="277"/>
      <c r="M152" s="278"/>
      <c r="N152" s="279"/>
      <c r="O152" s="279"/>
      <c r="P152" s="279"/>
      <c r="Q152" s="279"/>
      <c r="R152" s="279"/>
      <c r="S152" s="279"/>
      <c r="T152" s="28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1" t="s">
        <v>139</v>
      </c>
      <c r="AU152" s="281" t="s">
        <v>89</v>
      </c>
      <c r="AV152" s="15" t="s">
        <v>137</v>
      </c>
      <c r="AW152" s="15" t="s">
        <v>34</v>
      </c>
      <c r="AX152" s="15" t="s">
        <v>87</v>
      </c>
      <c r="AY152" s="281" t="s">
        <v>130</v>
      </c>
    </row>
    <row r="153" s="2" customFormat="1" ht="16.5" customHeight="1">
      <c r="A153" s="39"/>
      <c r="B153" s="40"/>
      <c r="C153" s="282" t="s">
        <v>175</v>
      </c>
      <c r="D153" s="282" t="s">
        <v>211</v>
      </c>
      <c r="E153" s="283" t="s">
        <v>537</v>
      </c>
      <c r="F153" s="284" t="s">
        <v>538</v>
      </c>
      <c r="G153" s="285" t="s">
        <v>214</v>
      </c>
      <c r="H153" s="286">
        <v>24</v>
      </c>
      <c r="I153" s="287"/>
      <c r="J153" s="288">
        <f>ROUND(I153*H153,2)</f>
        <v>0</v>
      </c>
      <c r="K153" s="284" t="s">
        <v>136</v>
      </c>
      <c r="L153" s="289"/>
      <c r="M153" s="290" t="s">
        <v>1</v>
      </c>
      <c r="N153" s="291" t="s">
        <v>44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215</v>
      </c>
      <c r="AT153" s="247" t="s">
        <v>211</v>
      </c>
      <c r="AU153" s="247" t="s">
        <v>89</v>
      </c>
      <c r="AY153" s="18" t="s">
        <v>130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87</v>
      </c>
      <c r="BK153" s="248">
        <f>ROUND(I153*H153,2)</f>
        <v>0</v>
      </c>
      <c r="BL153" s="18" t="s">
        <v>215</v>
      </c>
      <c r="BM153" s="247" t="s">
        <v>539</v>
      </c>
    </row>
    <row r="154" s="13" customFormat="1">
      <c r="A154" s="13"/>
      <c r="B154" s="249"/>
      <c r="C154" s="250"/>
      <c r="D154" s="251" t="s">
        <v>139</v>
      </c>
      <c r="E154" s="252" t="s">
        <v>1</v>
      </c>
      <c r="F154" s="253" t="s">
        <v>217</v>
      </c>
      <c r="G154" s="250"/>
      <c r="H154" s="252" t="s">
        <v>1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9" t="s">
        <v>139</v>
      </c>
      <c r="AU154" s="259" t="s">
        <v>89</v>
      </c>
      <c r="AV154" s="13" t="s">
        <v>87</v>
      </c>
      <c r="AW154" s="13" t="s">
        <v>34</v>
      </c>
      <c r="AX154" s="13" t="s">
        <v>79</v>
      </c>
      <c r="AY154" s="259" t="s">
        <v>130</v>
      </c>
    </row>
    <row r="155" s="13" customFormat="1">
      <c r="A155" s="13"/>
      <c r="B155" s="249"/>
      <c r="C155" s="250"/>
      <c r="D155" s="251" t="s">
        <v>139</v>
      </c>
      <c r="E155" s="252" t="s">
        <v>1</v>
      </c>
      <c r="F155" s="253" t="s">
        <v>540</v>
      </c>
      <c r="G155" s="250"/>
      <c r="H155" s="252" t="s">
        <v>1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9" t="s">
        <v>139</v>
      </c>
      <c r="AU155" s="259" t="s">
        <v>89</v>
      </c>
      <c r="AV155" s="13" t="s">
        <v>87</v>
      </c>
      <c r="AW155" s="13" t="s">
        <v>34</v>
      </c>
      <c r="AX155" s="13" t="s">
        <v>79</v>
      </c>
      <c r="AY155" s="259" t="s">
        <v>130</v>
      </c>
    </row>
    <row r="156" s="14" customFormat="1">
      <c r="A156" s="14"/>
      <c r="B156" s="260"/>
      <c r="C156" s="261"/>
      <c r="D156" s="251" t="s">
        <v>139</v>
      </c>
      <c r="E156" s="262" t="s">
        <v>1</v>
      </c>
      <c r="F156" s="263" t="s">
        <v>541</v>
      </c>
      <c r="G156" s="261"/>
      <c r="H156" s="264">
        <v>24</v>
      </c>
      <c r="I156" s="265"/>
      <c r="J156" s="261"/>
      <c r="K156" s="261"/>
      <c r="L156" s="266"/>
      <c r="M156" s="267"/>
      <c r="N156" s="268"/>
      <c r="O156" s="268"/>
      <c r="P156" s="268"/>
      <c r="Q156" s="268"/>
      <c r="R156" s="268"/>
      <c r="S156" s="268"/>
      <c r="T156" s="26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0" t="s">
        <v>139</v>
      </c>
      <c r="AU156" s="270" t="s">
        <v>89</v>
      </c>
      <c r="AV156" s="14" t="s">
        <v>89</v>
      </c>
      <c r="AW156" s="14" t="s">
        <v>34</v>
      </c>
      <c r="AX156" s="14" t="s">
        <v>87</v>
      </c>
      <c r="AY156" s="270" t="s">
        <v>130</v>
      </c>
    </row>
    <row r="157" s="2" customFormat="1" ht="16.5" customHeight="1">
      <c r="A157" s="39"/>
      <c r="B157" s="40"/>
      <c r="C157" s="236" t="s">
        <v>180</v>
      </c>
      <c r="D157" s="236" t="s">
        <v>132</v>
      </c>
      <c r="E157" s="237" t="s">
        <v>221</v>
      </c>
      <c r="F157" s="238" t="s">
        <v>222</v>
      </c>
      <c r="G157" s="239" t="s">
        <v>135</v>
      </c>
      <c r="H157" s="240">
        <v>11.9</v>
      </c>
      <c r="I157" s="241"/>
      <c r="J157" s="242">
        <f>ROUND(I157*H157,2)</f>
        <v>0</v>
      </c>
      <c r="K157" s="238" t="s">
        <v>136</v>
      </c>
      <c r="L157" s="45"/>
      <c r="M157" s="243" t="s">
        <v>1</v>
      </c>
      <c r="N157" s="244" t="s">
        <v>44</v>
      </c>
      <c r="O157" s="92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137</v>
      </c>
      <c r="AT157" s="247" t="s">
        <v>132</v>
      </c>
      <c r="AU157" s="247" t="s">
        <v>89</v>
      </c>
      <c r="AY157" s="18" t="s">
        <v>130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87</v>
      </c>
      <c r="BK157" s="248">
        <f>ROUND(I157*H157,2)</f>
        <v>0</v>
      </c>
      <c r="BL157" s="18" t="s">
        <v>137</v>
      </c>
      <c r="BM157" s="247" t="s">
        <v>542</v>
      </c>
    </row>
    <row r="158" s="13" customFormat="1">
      <c r="A158" s="13"/>
      <c r="B158" s="249"/>
      <c r="C158" s="250"/>
      <c r="D158" s="251" t="s">
        <v>139</v>
      </c>
      <c r="E158" s="252" t="s">
        <v>1</v>
      </c>
      <c r="F158" s="253" t="s">
        <v>543</v>
      </c>
      <c r="G158" s="250"/>
      <c r="H158" s="252" t="s">
        <v>1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9" t="s">
        <v>139</v>
      </c>
      <c r="AU158" s="259" t="s">
        <v>89</v>
      </c>
      <c r="AV158" s="13" t="s">
        <v>87</v>
      </c>
      <c r="AW158" s="13" t="s">
        <v>34</v>
      </c>
      <c r="AX158" s="13" t="s">
        <v>79</v>
      </c>
      <c r="AY158" s="259" t="s">
        <v>130</v>
      </c>
    </row>
    <row r="159" s="13" customFormat="1">
      <c r="A159" s="13"/>
      <c r="B159" s="249"/>
      <c r="C159" s="250"/>
      <c r="D159" s="251" t="s">
        <v>139</v>
      </c>
      <c r="E159" s="252" t="s">
        <v>1</v>
      </c>
      <c r="F159" s="253" t="s">
        <v>544</v>
      </c>
      <c r="G159" s="250"/>
      <c r="H159" s="252" t="s">
        <v>1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9" t="s">
        <v>139</v>
      </c>
      <c r="AU159" s="259" t="s">
        <v>89</v>
      </c>
      <c r="AV159" s="13" t="s">
        <v>87</v>
      </c>
      <c r="AW159" s="13" t="s">
        <v>34</v>
      </c>
      <c r="AX159" s="13" t="s">
        <v>79</v>
      </c>
      <c r="AY159" s="259" t="s">
        <v>130</v>
      </c>
    </row>
    <row r="160" s="14" customFormat="1">
      <c r="A160" s="14"/>
      <c r="B160" s="260"/>
      <c r="C160" s="261"/>
      <c r="D160" s="251" t="s">
        <v>139</v>
      </c>
      <c r="E160" s="262" t="s">
        <v>1</v>
      </c>
      <c r="F160" s="263" t="s">
        <v>545</v>
      </c>
      <c r="G160" s="261"/>
      <c r="H160" s="264">
        <v>11.9</v>
      </c>
      <c r="I160" s="265"/>
      <c r="J160" s="261"/>
      <c r="K160" s="261"/>
      <c r="L160" s="266"/>
      <c r="M160" s="267"/>
      <c r="N160" s="268"/>
      <c r="O160" s="268"/>
      <c r="P160" s="268"/>
      <c r="Q160" s="268"/>
      <c r="R160" s="268"/>
      <c r="S160" s="268"/>
      <c r="T160" s="26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0" t="s">
        <v>139</v>
      </c>
      <c r="AU160" s="270" t="s">
        <v>89</v>
      </c>
      <c r="AV160" s="14" t="s">
        <v>89</v>
      </c>
      <c r="AW160" s="14" t="s">
        <v>34</v>
      </c>
      <c r="AX160" s="14" t="s">
        <v>87</v>
      </c>
      <c r="AY160" s="270" t="s">
        <v>130</v>
      </c>
    </row>
    <row r="161" s="2" customFormat="1" ht="16.5" customHeight="1">
      <c r="A161" s="39"/>
      <c r="B161" s="40"/>
      <c r="C161" s="236" t="s">
        <v>186</v>
      </c>
      <c r="D161" s="236" t="s">
        <v>132</v>
      </c>
      <c r="E161" s="237" t="s">
        <v>234</v>
      </c>
      <c r="F161" s="238" t="s">
        <v>235</v>
      </c>
      <c r="G161" s="239" t="s">
        <v>135</v>
      </c>
      <c r="H161" s="240">
        <v>27</v>
      </c>
      <c r="I161" s="241"/>
      <c r="J161" s="242">
        <f>ROUND(I161*H161,2)</f>
        <v>0</v>
      </c>
      <c r="K161" s="238" t="s">
        <v>136</v>
      </c>
      <c r="L161" s="45"/>
      <c r="M161" s="243" t="s">
        <v>1</v>
      </c>
      <c r="N161" s="244" t="s">
        <v>44</v>
      </c>
      <c r="O161" s="92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7" t="s">
        <v>137</v>
      </c>
      <c r="AT161" s="247" t="s">
        <v>132</v>
      </c>
      <c r="AU161" s="247" t="s">
        <v>89</v>
      </c>
      <c r="AY161" s="18" t="s">
        <v>130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8" t="s">
        <v>87</v>
      </c>
      <c r="BK161" s="248">
        <f>ROUND(I161*H161,2)</f>
        <v>0</v>
      </c>
      <c r="BL161" s="18" t="s">
        <v>137</v>
      </c>
      <c r="BM161" s="247" t="s">
        <v>546</v>
      </c>
    </row>
    <row r="162" s="13" customFormat="1">
      <c r="A162" s="13"/>
      <c r="B162" s="249"/>
      <c r="C162" s="250"/>
      <c r="D162" s="251" t="s">
        <v>139</v>
      </c>
      <c r="E162" s="252" t="s">
        <v>1</v>
      </c>
      <c r="F162" s="253" t="s">
        <v>237</v>
      </c>
      <c r="G162" s="250"/>
      <c r="H162" s="252" t="s">
        <v>1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9" t="s">
        <v>139</v>
      </c>
      <c r="AU162" s="259" t="s">
        <v>89</v>
      </c>
      <c r="AV162" s="13" t="s">
        <v>87</v>
      </c>
      <c r="AW162" s="13" t="s">
        <v>34</v>
      </c>
      <c r="AX162" s="13" t="s">
        <v>79</v>
      </c>
      <c r="AY162" s="259" t="s">
        <v>130</v>
      </c>
    </row>
    <row r="163" s="13" customFormat="1">
      <c r="A163" s="13"/>
      <c r="B163" s="249"/>
      <c r="C163" s="250"/>
      <c r="D163" s="251" t="s">
        <v>139</v>
      </c>
      <c r="E163" s="252" t="s">
        <v>1</v>
      </c>
      <c r="F163" s="253" t="s">
        <v>547</v>
      </c>
      <c r="G163" s="250"/>
      <c r="H163" s="252" t="s">
        <v>1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9" t="s">
        <v>139</v>
      </c>
      <c r="AU163" s="259" t="s">
        <v>89</v>
      </c>
      <c r="AV163" s="13" t="s">
        <v>87</v>
      </c>
      <c r="AW163" s="13" t="s">
        <v>34</v>
      </c>
      <c r="AX163" s="13" t="s">
        <v>79</v>
      </c>
      <c r="AY163" s="259" t="s">
        <v>130</v>
      </c>
    </row>
    <row r="164" s="14" customFormat="1">
      <c r="A164" s="14"/>
      <c r="B164" s="260"/>
      <c r="C164" s="261"/>
      <c r="D164" s="251" t="s">
        <v>139</v>
      </c>
      <c r="E164" s="262" t="s">
        <v>1</v>
      </c>
      <c r="F164" s="263" t="s">
        <v>548</v>
      </c>
      <c r="G164" s="261"/>
      <c r="H164" s="264">
        <v>27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0" t="s">
        <v>139</v>
      </c>
      <c r="AU164" s="270" t="s">
        <v>89</v>
      </c>
      <c r="AV164" s="14" t="s">
        <v>89</v>
      </c>
      <c r="AW164" s="14" t="s">
        <v>34</v>
      </c>
      <c r="AX164" s="14" t="s">
        <v>87</v>
      </c>
      <c r="AY164" s="270" t="s">
        <v>130</v>
      </c>
    </row>
    <row r="165" s="2" customFormat="1" ht="16.5" customHeight="1">
      <c r="A165" s="39"/>
      <c r="B165" s="40"/>
      <c r="C165" s="236" t="s">
        <v>191</v>
      </c>
      <c r="D165" s="236" t="s">
        <v>132</v>
      </c>
      <c r="E165" s="237" t="s">
        <v>246</v>
      </c>
      <c r="F165" s="238" t="s">
        <v>247</v>
      </c>
      <c r="G165" s="239" t="s">
        <v>135</v>
      </c>
      <c r="H165" s="240">
        <v>54</v>
      </c>
      <c r="I165" s="241"/>
      <c r="J165" s="242">
        <f>ROUND(I165*H165,2)</f>
        <v>0</v>
      </c>
      <c r="K165" s="238" t="s">
        <v>136</v>
      </c>
      <c r="L165" s="45"/>
      <c r="M165" s="243" t="s">
        <v>1</v>
      </c>
      <c r="N165" s="244" t="s">
        <v>44</v>
      </c>
      <c r="O165" s="92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7" t="s">
        <v>137</v>
      </c>
      <c r="AT165" s="247" t="s">
        <v>132</v>
      </c>
      <c r="AU165" s="247" t="s">
        <v>89</v>
      </c>
      <c r="AY165" s="18" t="s">
        <v>130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8" t="s">
        <v>87</v>
      </c>
      <c r="BK165" s="248">
        <f>ROUND(I165*H165,2)</f>
        <v>0</v>
      </c>
      <c r="BL165" s="18" t="s">
        <v>137</v>
      </c>
      <c r="BM165" s="247" t="s">
        <v>549</v>
      </c>
    </row>
    <row r="166" s="13" customFormat="1">
      <c r="A166" s="13"/>
      <c r="B166" s="249"/>
      <c r="C166" s="250"/>
      <c r="D166" s="251" t="s">
        <v>139</v>
      </c>
      <c r="E166" s="252" t="s">
        <v>1</v>
      </c>
      <c r="F166" s="253" t="s">
        <v>249</v>
      </c>
      <c r="G166" s="250"/>
      <c r="H166" s="252" t="s">
        <v>1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9" t="s">
        <v>139</v>
      </c>
      <c r="AU166" s="259" t="s">
        <v>89</v>
      </c>
      <c r="AV166" s="13" t="s">
        <v>87</v>
      </c>
      <c r="AW166" s="13" t="s">
        <v>34</v>
      </c>
      <c r="AX166" s="13" t="s">
        <v>79</v>
      </c>
      <c r="AY166" s="259" t="s">
        <v>130</v>
      </c>
    </row>
    <row r="167" s="14" customFormat="1">
      <c r="A167" s="14"/>
      <c r="B167" s="260"/>
      <c r="C167" s="261"/>
      <c r="D167" s="251" t="s">
        <v>139</v>
      </c>
      <c r="E167" s="262" t="s">
        <v>1</v>
      </c>
      <c r="F167" s="263" t="s">
        <v>550</v>
      </c>
      <c r="G167" s="261"/>
      <c r="H167" s="264">
        <v>54</v>
      </c>
      <c r="I167" s="265"/>
      <c r="J167" s="261"/>
      <c r="K167" s="261"/>
      <c r="L167" s="266"/>
      <c r="M167" s="267"/>
      <c r="N167" s="268"/>
      <c r="O167" s="268"/>
      <c r="P167" s="268"/>
      <c r="Q167" s="268"/>
      <c r="R167" s="268"/>
      <c r="S167" s="268"/>
      <c r="T167" s="26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0" t="s">
        <v>139</v>
      </c>
      <c r="AU167" s="270" t="s">
        <v>89</v>
      </c>
      <c r="AV167" s="14" t="s">
        <v>89</v>
      </c>
      <c r="AW167" s="14" t="s">
        <v>34</v>
      </c>
      <c r="AX167" s="14" t="s">
        <v>87</v>
      </c>
      <c r="AY167" s="270" t="s">
        <v>130</v>
      </c>
    </row>
    <row r="168" s="2" customFormat="1" ht="16.5" customHeight="1">
      <c r="A168" s="39"/>
      <c r="B168" s="40"/>
      <c r="C168" s="236" t="s">
        <v>203</v>
      </c>
      <c r="D168" s="236" t="s">
        <v>132</v>
      </c>
      <c r="E168" s="237" t="s">
        <v>251</v>
      </c>
      <c r="F168" s="238" t="s">
        <v>252</v>
      </c>
      <c r="G168" s="239" t="s">
        <v>135</v>
      </c>
      <c r="H168" s="240">
        <v>27</v>
      </c>
      <c r="I168" s="241"/>
      <c r="J168" s="242">
        <f>ROUND(I168*H168,2)</f>
        <v>0</v>
      </c>
      <c r="K168" s="238" t="s">
        <v>136</v>
      </c>
      <c r="L168" s="45"/>
      <c r="M168" s="243" t="s">
        <v>1</v>
      </c>
      <c r="N168" s="244" t="s">
        <v>44</v>
      </c>
      <c r="O168" s="92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7" t="s">
        <v>137</v>
      </c>
      <c r="AT168" s="247" t="s">
        <v>132</v>
      </c>
      <c r="AU168" s="247" t="s">
        <v>89</v>
      </c>
      <c r="AY168" s="18" t="s">
        <v>130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8" t="s">
        <v>87</v>
      </c>
      <c r="BK168" s="248">
        <f>ROUND(I168*H168,2)</f>
        <v>0</v>
      </c>
      <c r="BL168" s="18" t="s">
        <v>137</v>
      </c>
      <c r="BM168" s="247" t="s">
        <v>551</v>
      </c>
    </row>
    <row r="169" s="13" customFormat="1">
      <c r="A169" s="13"/>
      <c r="B169" s="249"/>
      <c r="C169" s="250"/>
      <c r="D169" s="251" t="s">
        <v>139</v>
      </c>
      <c r="E169" s="252" t="s">
        <v>1</v>
      </c>
      <c r="F169" s="253" t="s">
        <v>254</v>
      </c>
      <c r="G169" s="250"/>
      <c r="H169" s="252" t="s">
        <v>1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9" t="s">
        <v>139</v>
      </c>
      <c r="AU169" s="259" t="s">
        <v>89</v>
      </c>
      <c r="AV169" s="13" t="s">
        <v>87</v>
      </c>
      <c r="AW169" s="13" t="s">
        <v>34</v>
      </c>
      <c r="AX169" s="13" t="s">
        <v>79</v>
      </c>
      <c r="AY169" s="259" t="s">
        <v>130</v>
      </c>
    </row>
    <row r="170" s="14" customFormat="1">
      <c r="A170" s="14"/>
      <c r="B170" s="260"/>
      <c r="C170" s="261"/>
      <c r="D170" s="251" t="s">
        <v>139</v>
      </c>
      <c r="E170" s="262" t="s">
        <v>1</v>
      </c>
      <c r="F170" s="263" t="s">
        <v>552</v>
      </c>
      <c r="G170" s="261"/>
      <c r="H170" s="264">
        <v>27</v>
      </c>
      <c r="I170" s="265"/>
      <c r="J170" s="261"/>
      <c r="K170" s="261"/>
      <c r="L170" s="266"/>
      <c r="M170" s="267"/>
      <c r="N170" s="268"/>
      <c r="O170" s="268"/>
      <c r="P170" s="268"/>
      <c r="Q170" s="268"/>
      <c r="R170" s="268"/>
      <c r="S170" s="268"/>
      <c r="T170" s="26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0" t="s">
        <v>139</v>
      </c>
      <c r="AU170" s="270" t="s">
        <v>89</v>
      </c>
      <c r="AV170" s="14" t="s">
        <v>89</v>
      </c>
      <c r="AW170" s="14" t="s">
        <v>34</v>
      </c>
      <c r="AX170" s="14" t="s">
        <v>87</v>
      </c>
      <c r="AY170" s="270" t="s">
        <v>130</v>
      </c>
    </row>
    <row r="171" s="2" customFormat="1" ht="16.5" customHeight="1">
      <c r="A171" s="39"/>
      <c r="B171" s="40"/>
      <c r="C171" s="236" t="s">
        <v>210</v>
      </c>
      <c r="D171" s="236" t="s">
        <v>132</v>
      </c>
      <c r="E171" s="237" t="s">
        <v>257</v>
      </c>
      <c r="F171" s="238" t="s">
        <v>258</v>
      </c>
      <c r="G171" s="239" t="s">
        <v>214</v>
      </c>
      <c r="H171" s="240">
        <v>40.5</v>
      </c>
      <c r="I171" s="241"/>
      <c r="J171" s="242">
        <f>ROUND(I171*H171,2)</f>
        <v>0</v>
      </c>
      <c r="K171" s="238" t="s">
        <v>1</v>
      </c>
      <c r="L171" s="45"/>
      <c r="M171" s="243" t="s">
        <v>1</v>
      </c>
      <c r="N171" s="244" t="s">
        <v>44</v>
      </c>
      <c r="O171" s="92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7" t="s">
        <v>137</v>
      </c>
      <c r="AT171" s="247" t="s">
        <v>132</v>
      </c>
      <c r="AU171" s="247" t="s">
        <v>89</v>
      </c>
      <c r="AY171" s="18" t="s">
        <v>130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8" t="s">
        <v>87</v>
      </c>
      <c r="BK171" s="248">
        <f>ROUND(I171*H171,2)</f>
        <v>0</v>
      </c>
      <c r="BL171" s="18" t="s">
        <v>137</v>
      </c>
      <c r="BM171" s="247" t="s">
        <v>553</v>
      </c>
    </row>
    <row r="172" s="13" customFormat="1">
      <c r="A172" s="13"/>
      <c r="B172" s="249"/>
      <c r="C172" s="250"/>
      <c r="D172" s="251" t="s">
        <v>139</v>
      </c>
      <c r="E172" s="252" t="s">
        <v>1</v>
      </c>
      <c r="F172" s="253" t="s">
        <v>254</v>
      </c>
      <c r="G172" s="250"/>
      <c r="H172" s="252" t="s">
        <v>1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9" t="s">
        <v>139</v>
      </c>
      <c r="AU172" s="259" t="s">
        <v>89</v>
      </c>
      <c r="AV172" s="13" t="s">
        <v>87</v>
      </c>
      <c r="AW172" s="13" t="s">
        <v>34</v>
      </c>
      <c r="AX172" s="13" t="s">
        <v>79</v>
      </c>
      <c r="AY172" s="259" t="s">
        <v>130</v>
      </c>
    </row>
    <row r="173" s="14" customFormat="1">
      <c r="A173" s="14"/>
      <c r="B173" s="260"/>
      <c r="C173" s="261"/>
      <c r="D173" s="251" t="s">
        <v>139</v>
      </c>
      <c r="E173" s="262" t="s">
        <v>1</v>
      </c>
      <c r="F173" s="263" t="s">
        <v>554</v>
      </c>
      <c r="G173" s="261"/>
      <c r="H173" s="264">
        <v>40.5</v>
      </c>
      <c r="I173" s="265"/>
      <c r="J173" s="261"/>
      <c r="K173" s="261"/>
      <c r="L173" s="266"/>
      <c r="M173" s="267"/>
      <c r="N173" s="268"/>
      <c r="O173" s="268"/>
      <c r="P173" s="268"/>
      <c r="Q173" s="268"/>
      <c r="R173" s="268"/>
      <c r="S173" s="268"/>
      <c r="T173" s="26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0" t="s">
        <v>139</v>
      </c>
      <c r="AU173" s="270" t="s">
        <v>89</v>
      </c>
      <c r="AV173" s="14" t="s">
        <v>89</v>
      </c>
      <c r="AW173" s="14" t="s">
        <v>34</v>
      </c>
      <c r="AX173" s="14" t="s">
        <v>87</v>
      </c>
      <c r="AY173" s="270" t="s">
        <v>130</v>
      </c>
    </row>
    <row r="174" s="12" customFormat="1" ht="22.8" customHeight="1">
      <c r="A174" s="12"/>
      <c r="B174" s="220"/>
      <c r="C174" s="221"/>
      <c r="D174" s="222" t="s">
        <v>78</v>
      </c>
      <c r="E174" s="234" t="s">
        <v>89</v>
      </c>
      <c r="F174" s="234" t="s">
        <v>308</v>
      </c>
      <c r="G174" s="221"/>
      <c r="H174" s="221"/>
      <c r="I174" s="224"/>
      <c r="J174" s="235">
        <f>BK174</f>
        <v>0</v>
      </c>
      <c r="K174" s="221"/>
      <c r="L174" s="226"/>
      <c r="M174" s="227"/>
      <c r="N174" s="228"/>
      <c r="O174" s="228"/>
      <c r="P174" s="229">
        <f>SUM(P175:P216)</f>
        <v>0</v>
      </c>
      <c r="Q174" s="228"/>
      <c r="R174" s="229">
        <f>SUM(R175:R216)</f>
        <v>38.452902170000002</v>
      </c>
      <c r="S174" s="228"/>
      <c r="T174" s="230">
        <f>SUM(T175:T216)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1" t="s">
        <v>87</v>
      </c>
      <c r="AT174" s="232" t="s">
        <v>78</v>
      </c>
      <c r="AU174" s="232" t="s">
        <v>87</v>
      </c>
      <c r="AY174" s="231" t="s">
        <v>130</v>
      </c>
      <c r="BK174" s="233">
        <f>SUM(BK175:BK216)</f>
        <v>0</v>
      </c>
    </row>
    <row r="175" s="2" customFormat="1" ht="16.5" customHeight="1">
      <c r="A175" s="39"/>
      <c r="B175" s="40"/>
      <c r="C175" s="236" t="s">
        <v>220</v>
      </c>
      <c r="D175" s="236" t="s">
        <v>132</v>
      </c>
      <c r="E175" s="237" t="s">
        <v>325</v>
      </c>
      <c r="F175" s="238" t="s">
        <v>326</v>
      </c>
      <c r="G175" s="239" t="s">
        <v>135</v>
      </c>
      <c r="H175" s="240">
        <v>8.3989999999999991</v>
      </c>
      <c r="I175" s="241"/>
      <c r="J175" s="242">
        <f>ROUND(I175*H175,2)</f>
        <v>0</v>
      </c>
      <c r="K175" s="238" t="s">
        <v>136</v>
      </c>
      <c r="L175" s="45"/>
      <c r="M175" s="243" t="s">
        <v>1</v>
      </c>
      <c r="N175" s="244" t="s">
        <v>44</v>
      </c>
      <c r="O175" s="92"/>
      <c r="P175" s="245">
        <f>O175*H175</f>
        <v>0</v>
      </c>
      <c r="Q175" s="245">
        <v>2.45329</v>
      </c>
      <c r="R175" s="245">
        <f>Q175*H175</f>
        <v>20.605182709999998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137</v>
      </c>
      <c r="AT175" s="247" t="s">
        <v>132</v>
      </c>
      <c r="AU175" s="247" t="s">
        <v>89</v>
      </c>
      <c r="AY175" s="18" t="s">
        <v>130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87</v>
      </c>
      <c r="BK175" s="248">
        <f>ROUND(I175*H175,2)</f>
        <v>0</v>
      </c>
      <c r="BL175" s="18" t="s">
        <v>137</v>
      </c>
      <c r="BM175" s="247" t="s">
        <v>555</v>
      </c>
    </row>
    <row r="176" s="13" customFormat="1">
      <c r="A176" s="13"/>
      <c r="B176" s="249"/>
      <c r="C176" s="250"/>
      <c r="D176" s="251" t="s">
        <v>139</v>
      </c>
      <c r="E176" s="252" t="s">
        <v>1</v>
      </c>
      <c r="F176" s="253" t="s">
        <v>556</v>
      </c>
      <c r="G176" s="250"/>
      <c r="H176" s="252" t="s">
        <v>1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9" t="s">
        <v>139</v>
      </c>
      <c r="AU176" s="259" t="s">
        <v>89</v>
      </c>
      <c r="AV176" s="13" t="s">
        <v>87</v>
      </c>
      <c r="AW176" s="13" t="s">
        <v>34</v>
      </c>
      <c r="AX176" s="13" t="s">
        <v>79</v>
      </c>
      <c r="AY176" s="259" t="s">
        <v>130</v>
      </c>
    </row>
    <row r="177" s="14" customFormat="1">
      <c r="A177" s="14"/>
      <c r="B177" s="260"/>
      <c r="C177" s="261"/>
      <c r="D177" s="251" t="s">
        <v>139</v>
      </c>
      <c r="E177" s="262" t="s">
        <v>1</v>
      </c>
      <c r="F177" s="263" t="s">
        <v>557</v>
      </c>
      <c r="G177" s="261"/>
      <c r="H177" s="264">
        <v>8.3780000000000001</v>
      </c>
      <c r="I177" s="265"/>
      <c r="J177" s="261"/>
      <c r="K177" s="261"/>
      <c r="L177" s="266"/>
      <c r="M177" s="267"/>
      <c r="N177" s="268"/>
      <c r="O177" s="268"/>
      <c r="P177" s="268"/>
      <c r="Q177" s="268"/>
      <c r="R177" s="268"/>
      <c r="S177" s="268"/>
      <c r="T177" s="26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0" t="s">
        <v>139</v>
      </c>
      <c r="AU177" s="270" t="s">
        <v>89</v>
      </c>
      <c r="AV177" s="14" t="s">
        <v>89</v>
      </c>
      <c r="AW177" s="14" t="s">
        <v>34</v>
      </c>
      <c r="AX177" s="14" t="s">
        <v>79</v>
      </c>
      <c r="AY177" s="270" t="s">
        <v>130</v>
      </c>
    </row>
    <row r="178" s="14" customFormat="1">
      <c r="A178" s="14"/>
      <c r="B178" s="260"/>
      <c r="C178" s="261"/>
      <c r="D178" s="251" t="s">
        <v>139</v>
      </c>
      <c r="E178" s="262" t="s">
        <v>1</v>
      </c>
      <c r="F178" s="263" t="s">
        <v>558</v>
      </c>
      <c r="G178" s="261"/>
      <c r="H178" s="264">
        <v>0.021000000000000001</v>
      </c>
      <c r="I178" s="265"/>
      <c r="J178" s="261"/>
      <c r="K178" s="261"/>
      <c r="L178" s="266"/>
      <c r="M178" s="267"/>
      <c r="N178" s="268"/>
      <c r="O178" s="268"/>
      <c r="P178" s="268"/>
      <c r="Q178" s="268"/>
      <c r="R178" s="268"/>
      <c r="S178" s="268"/>
      <c r="T178" s="26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0" t="s">
        <v>139</v>
      </c>
      <c r="AU178" s="270" t="s">
        <v>89</v>
      </c>
      <c r="AV178" s="14" t="s">
        <v>89</v>
      </c>
      <c r="AW178" s="14" t="s">
        <v>34</v>
      </c>
      <c r="AX178" s="14" t="s">
        <v>79</v>
      </c>
      <c r="AY178" s="270" t="s">
        <v>130</v>
      </c>
    </row>
    <row r="179" s="15" customFormat="1">
      <c r="A179" s="15"/>
      <c r="B179" s="271"/>
      <c r="C179" s="272"/>
      <c r="D179" s="251" t="s">
        <v>139</v>
      </c>
      <c r="E179" s="273" t="s">
        <v>1</v>
      </c>
      <c r="F179" s="274" t="s">
        <v>144</v>
      </c>
      <c r="G179" s="272"/>
      <c r="H179" s="275">
        <v>8.3990000000000009</v>
      </c>
      <c r="I179" s="276"/>
      <c r="J179" s="272"/>
      <c r="K179" s="272"/>
      <c r="L179" s="277"/>
      <c r="M179" s="278"/>
      <c r="N179" s="279"/>
      <c r="O179" s="279"/>
      <c r="P179" s="279"/>
      <c r="Q179" s="279"/>
      <c r="R179" s="279"/>
      <c r="S179" s="279"/>
      <c r="T179" s="28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1" t="s">
        <v>139</v>
      </c>
      <c r="AU179" s="281" t="s">
        <v>89</v>
      </c>
      <c r="AV179" s="15" t="s">
        <v>137</v>
      </c>
      <c r="AW179" s="15" t="s">
        <v>34</v>
      </c>
      <c r="AX179" s="15" t="s">
        <v>87</v>
      </c>
      <c r="AY179" s="281" t="s">
        <v>130</v>
      </c>
    </row>
    <row r="180" s="2" customFormat="1" ht="16.5" customHeight="1">
      <c r="A180" s="39"/>
      <c r="B180" s="40"/>
      <c r="C180" s="236" t="s">
        <v>233</v>
      </c>
      <c r="D180" s="236" t="s">
        <v>132</v>
      </c>
      <c r="E180" s="237" t="s">
        <v>316</v>
      </c>
      <c r="F180" s="238" t="s">
        <v>317</v>
      </c>
      <c r="G180" s="239" t="s">
        <v>135</v>
      </c>
      <c r="H180" s="240">
        <v>2.1000000000000001</v>
      </c>
      <c r="I180" s="241"/>
      <c r="J180" s="242">
        <f>ROUND(I180*H180,2)</f>
        <v>0</v>
      </c>
      <c r="K180" s="238" t="s">
        <v>136</v>
      </c>
      <c r="L180" s="45"/>
      <c r="M180" s="243" t="s">
        <v>1</v>
      </c>
      <c r="N180" s="244" t="s">
        <v>44</v>
      </c>
      <c r="O180" s="92"/>
      <c r="P180" s="245">
        <f>O180*H180</f>
        <v>0</v>
      </c>
      <c r="Q180" s="245">
        <v>2.45329</v>
      </c>
      <c r="R180" s="245">
        <f>Q180*H180</f>
        <v>5.1519089999999998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137</v>
      </c>
      <c r="AT180" s="247" t="s">
        <v>132</v>
      </c>
      <c r="AU180" s="247" t="s">
        <v>89</v>
      </c>
      <c r="AY180" s="18" t="s">
        <v>130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87</v>
      </c>
      <c r="BK180" s="248">
        <f>ROUND(I180*H180,2)</f>
        <v>0</v>
      </c>
      <c r="BL180" s="18" t="s">
        <v>137</v>
      </c>
      <c r="BM180" s="247" t="s">
        <v>559</v>
      </c>
    </row>
    <row r="181" s="13" customFormat="1">
      <c r="A181" s="13"/>
      <c r="B181" s="249"/>
      <c r="C181" s="250"/>
      <c r="D181" s="251" t="s">
        <v>139</v>
      </c>
      <c r="E181" s="252" t="s">
        <v>1</v>
      </c>
      <c r="F181" s="253" t="s">
        <v>560</v>
      </c>
      <c r="G181" s="250"/>
      <c r="H181" s="252" t="s">
        <v>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9" t="s">
        <v>139</v>
      </c>
      <c r="AU181" s="259" t="s">
        <v>89</v>
      </c>
      <c r="AV181" s="13" t="s">
        <v>87</v>
      </c>
      <c r="AW181" s="13" t="s">
        <v>34</v>
      </c>
      <c r="AX181" s="13" t="s">
        <v>79</v>
      </c>
      <c r="AY181" s="259" t="s">
        <v>130</v>
      </c>
    </row>
    <row r="182" s="14" customFormat="1">
      <c r="A182" s="14"/>
      <c r="B182" s="260"/>
      <c r="C182" s="261"/>
      <c r="D182" s="251" t="s">
        <v>139</v>
      </c>
      <c r="E182" s="262" t="s">
        <v>1</v>
      </c>
      <c r="F182" s="263" t="s">
        <v>561</v>
      </c>
      <c r="G182" s="261"/>
      <c r="H182" s="264">
        <v>1.363</v>
      </c>
      <c r="I182" s="265"/>
      <c r="J182" s="261"/>
      <c r="K182" s="261"/>
      <c r="L182" s="266"/>
      <c r="M182" s="267"/>
      <c r="N182" s="268"/>
      <c r="O182" s="268"/>
      <c r="P182" s="268"/>
      <c r="Q182" s="268"/>
      <c r="R182" s="268"/>
      <c r="S182" s="268"/>
      <c r="T182" s="26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0" t="s">
        <v>139</v>
      </c>
      <c r="AU182" s="270" t="s">
        <v>89</v>
      </c>
      <c r="AV182" s="14" t="s">
        <v>89</v>
      </c>
      <c r="AW182" s="14" t="s">
        <v>34</v>
      </c>
      <c r="AX182" s="14" t="s">
        <v>79</v>
      </c>
      <c r="AY182" s="270" t="s">
        <v>130</v>
      </c>
    </row>
    <row r="183" s="14" customFormat="1">
      <c r="A183" s="14"/>
      <c r="B183" s="260"/>
      <c r="C183" s="261"/>
      <c r="D183" s="251" t="s">
        <v>139</v>
      </c>
      <c r="E183" s="262" t="s">
        <v>1</v>
      </c>
      <c r="F183" s="263" t="s">
        <v>562</v>
      </c>
      <c r="G183" s="261"/>
      <c r="H183" s="264">
        <v>0.71299999999999997</v>
      </c>
      <c r="I183" s="265"/>
      <c r="J183" s="261"/>
      <c r="K183" s="261"/>
      <c r="L183" s="266"/>
      <c r="M183" s="267"/>
      <c r="N183" s="268"/>
      <c r="O183" s="268"/>
      <c r="P183" s="268"/>
      <c r="Q183" s="268"/>
      <c r="R183" s="268"/>
      <c r="S183" s="268"/>
      <c r="T183" s="26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0" t="s">
        <v>139</v>
      </c>
      <c r="AU183" s="270" t="s">
        <v>89</v>
      </c>
      <c r="AV183" s="14" t="s">
        <v>89</v>
      </c>
      <c r="AW183" s="14" t="s">
        <v>34</v>
      </c>
      <c r="AX183" s="14" t="s">
        <v>79</v>
      </c>
      <c r="AY183" s="270" t="s">
        <v>130</v>
      </c>
    </row>
    <row r="184" s="14" customFormat="1">
      <c r="A184" s="14"/>
      <c r="B184" s="260"/>
      <c r="C184" s="261"/>
      <c r="D184" s="251" t="s">
        <v>139</v>
      </c>
      <c r="E184" s="262" t="s">
        <v>1</v>
      </c>
      <c r="F184" s="263" t="s">
        <v>563</v>
      </c>
      <c r="G184" s="261"/>
      <c r="H184" s="264">
        <v>0.024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0" t="s">
        <v>139</v>
      </c>
      <c r="AU184" s="270" t="s">
        <v>89</v>
      </c>
      <c r="AV184" s="14" t="s">
        <v>89</v>
      </c>
      <c r="AW184" s="14" t="s">
        <v>34</v>
      </c>
      <c r="AX184" s="14" t="s">
        <v>79</v>
      </c>
      <c r="AY184" s="270" t="s">
        <v>130</v>
      </c>
    </row>
    <row r="185" s="15" customFormat="1">
      <c r="A185" s="15"/>
      <c r="B185" s="271"/>
      <c r="C185" s="272"/>
      <c r="D185" s="251" t="s">
        <v>139</v>
      </c>
      <c r="E185" s="273" t="s">
        <v>1</v>
      </c>
      <c r="F185" s="274" t="s">
        <v>144</v>
      </c>
      <c r="G185" s="272"/>
      <c r="H185" s="275">
        <v>2.1000000000000001</v>
      </c>
      <c r="I185" s="276"/>
      <c r="J185" s="272"/>
      <c r="K185" s="272"/>
      <c r="L185" s="277"/>
      <c r="M185" s="278"/>
      <c r="N185" s="279"/>
      <c r="O185" s="279"/>
      <c r="P185" s="279"/>
      <c r="Q185" s="279"/>
      <c r="R185" s="279"/>
      <c r="S185" s="279"/>
      <c r="T185" s="28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1" t="s">
        <v>139</v>
      </c>
      <c r="AU185" s="281" t="s">
        <v>89</v>
      </c>
      <c r="AV185" s="15" t="s">
        <v>137</v>
      </c>
      <c r="AW185" s="15" t="s">
        <v>34</v>
      </c>
      <c r="AX185" s="15" t="s">
        <v>87</v>
      </c>
      <c r="AY185" s="281" t="s">
        <v>130</v>
      </c>
    </row>
    <row r="186" s="2" customFormat="1" ht="16.5" customHeight="1">
      <c r="A186" s="39"/>
      <c r="B186" s="40"/>
      <c r="C186" s="236" t="s">
        <v>245</v>
      </c>
      <c r="D186" s="236" t="s">
        <v>132</v>
      </c>
      <c r="E186" s="237" t="s">
        <v>564</v>
      </c>
      <c r="F186" s="238" t="s">
        <v>565</v>
      </c>
      <c r="G186" s="239" t="s">
        <v>135</v>
      </c>
      <c r="H186" s="240">
        <v>5</v>
      </c>
      <c r="I186" s="241"/>
      <c r="J186" s="242">
        <f>ROUND(I186*H186,2)</f>
        <v>0</v>
      </c>
      <c r="K186" s="238" t="s">
        <v>136</v>
      </c>
      <c r="L186" s="45"/>
      <c r="M186" s="243" t="s">
        <v>1</v>
      </c>
      <c r="N186" s="244" t="s">
        <v>44</v>
      </c>
      <c r="O186" s="92"/>
      <c r="P186" s="245">
        <f>O186*H186</f>
        <v>0</v>
      </c>
      <c r="Q186" s="245">
        <v>2.45329</v>
      </c>
      <c r="R186" s="245">
        <f>Q186*H186</f>
        <v>12.266449999999999</v>
      </c>
      <c r="S186" s="245">
        <v>0</v>
      </c>
      <c r="T186" s="24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137</v>
      </c>
      <c r="AT186" s="247" t="s">
        <v>132</v>
      </c>
      <c r="AU186" s="247" t="s">
        <v>89</v>
      </c>
      <c r="AY186" s="18" t="s">
        <v>130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87</v>
      </c>
      <c r="BK186" s="248">
        <f>ROUND(I186*H186,2)</f>
        <v>0</v>
      </c>
      <c r="BL186" s="18" t="s">
        <v>137</v>
      </c>
      <c r="BM186" s="247" t="s">
        <v>566</v>
      </c>
    </row>
    <row r="187" s="13" customFormat="1">
      <c r="A187" s="13"/>
      <c r="B187" s="249"/>
      <c r="C187" s="250"/>
      <c r="D187" s="251" t="s">
        <v>139</v>
      </c>
      <c r="E187" s="252" t="s">
        <v>1</v>
      </c>
      <c r="F187" s="253" t="s">
        <v>567</v>
      </c>
      <c r="G187" s="250"/>
      <c r="H187" s="252" t="s">
        <v>1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9" t="s">
        <v>139</v>
      </c>
      <c r="AU187" s="259" t="s">
        <v>89</v>
      </c>
      <c r="AV187" s="13" t="s">
        <v>87</v>
      </c>
      <c r="AW187" s="13" t="s">
        <v>34</v>
      </c>
      <c r="AX187" s="13" t="s">
        <v>79</v>
      </c>
      <c r="AY187" s="259" t="s">
        <v>130</v>
      </c>
    </row>
    <row r="188" s="14" customFormat="1">
      <c r="A188" s="14"/>
      <c r="B188" s="260"/>
      <c r="C188" s="261"/>
      <c r="D188" s="251" t="s">
        <v>139</v>
      </c>
      <c r="E188" s="262" t="s">
        <v>1</v>
      </c>
      <c r="F188" s="263" t="s">
        <v>568</v>
      </c>
      <c r="G188" s="261"/>
      <c r="H188" s="264">
        <v>3.8420000000000001</v>
      </c>
      <c r="I188" s="265"/>
      <c r="J188" s="261"/>
      <c r="K188" s="261"/>
      <c r="L188" s="266"/>
      <c r="M188" s="267"/>
      <c r="N188" s="268"/>
      <c r="O188" s="268"/>
      <c r="P188" s="268"/>
      <c r="Q188" s="268"/>
      <c r="R188" s="268"/>
      <c r="S188" s="268"/>
      <c r="T188" s="26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0" t="s">
        <v>139</v>
      </c>
      <c r="AU188" s="270" t="s">
        <v>89</v>
      </c>
      <c r="AV188" s="14" t="s">
        <v>89</v>
      </c>
      <c r="AW188" s="14" t="s">
        <v>34</v>
      </c>
      <c r="AX188" s="14" t="s">
        <v>79</v>
      </c>
      <c r="AY188" s="270" t="s">
        <v>130</v>
      </c>
    </row>
    <row r="189" s="14" customFormat="1">
      <c r="A189" s="14"/>
      <c r="B189" s="260"/>
      <c r="C189" s="261"/>
      <c r="D189" s="251" t="s">
        <v>139</v>
      </c>
      <c r="E189" s="262" t="s">
        <v>1</v>
      </c>
      <c r="F189" s="263" t="s">
        <v>569</v>
      </c>
      <c r="G189" s="261"/>
      <c r="H189" s="264">
        <v>0.158</v>
      </c>
      <c r="I189" s="265"/>
      <c r="J189" s="261"/>
      <c r="K189" s="261"/>
      <c r="L189" s="266"/>
      <c r="M189" s="267"/>
      <c r="N189" s="268"/>
      <c r="O189" s="268"/>
      <c r="P189" s="268"/>
      <c r="Q189" s="268"/>
      <c r="R189" s="268"/>
      <c r="S189" s="268"/>
      <c r="T189" s="26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0" t="s">
        <v>139</v>
      </c>
      <c r="AU189" s="270" t="s">
        <v>89</v>
      </c>
      <c r="AV189" s="14" t="s">
        <v>89</v>
      </c>
      <c r="AW189" s="14" t="s">
        <v>34</v>
      </c>
      <c r="AX189" s="14" t="s">
        <v>79</v>
      </c>
      <c r="AY189" s="270" t="s">
        <v>130</v>
      </c>
    </row>
    <row r="190" s="16" customFormat="1">
      <c r="A190" s="16"/>
      <c r="B190" s="295"/>
      <c r="C190" s="296"/>
      <c r="D190" s="251" t="s">
        <v>139</v>
      </c>
      <c r="E190" s="297" t="s">
        <v>1</v>
      </c>
      <c r="F190" s="298" t="s">
        <v>570</v>
      </c>
      <c r="G190" s="296"/>
      <c r="H190" s="299">
        <v>4</v>
      </c>
      <c r="I190" s="300"/>
      <c r="J190" s="296"/>
      <c r="K190" s="296"/>
      <c r="L190" s="301"/>
      <c r="M190" s="302"/>
      <c r="N190" s="303"/>
      <c r="O190" s="303"/>
      <c r="P190" s="303"/>
      <c r="Q190" s="303"/>
      <c r="R190" s="303"/>
      <c r="S190" s="303"/>
      <c r="T190" s="304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305" t="s">
        <v>139</v>
      </c>
      <c r="AU190" s="305" t="s">
        <v>89</v>
      </c>
      <c r="AV190" s="16" t="s">
        <v>150</v>
      </c>
      <c r="AW190" s="16" t="s">
        <v>34</v>
      </c>
      <c r="AX190" s="16" t="s">
        <v>79</v>
      </c>
      <c r="AY190" s="305" t="s">
        <v>130</v>
      </c>
    </row>
    <row r="191" s="13" customFormat="1">
      <c r="A191" s="13"/>
      <c r="B191" s="249"/>
      <c r="C191" s="250"/>
      <c r="D191" s="251" t="s">
        <v>139</v>
      </c>
      <c r="E191" s="252" t="s">
        <v>1</v>
      </c>
      <c r="F191" s="253" t="s">
        <v>571</v>
      </c>
      <c r="G191" s="250"/>
      <c r="H191" s="252" t="s">
        <v>1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9" t="s">
        <v>139</v>
      </c>
      <c r="AU191" s="259" t="s">
        <v>89</v>
      </c>
      <c r="AV191" s="13" t="s">
        <v>87</v>
      </c>
      <c r="AW191" s="13" t="s">
        <v>34</v>
      </c>
      <c r="AX191" s="13" t="s">
        <v>79</v>
      </c>
      <c r="AY191" s="259" t="s">
        <v>130</v>
      </c>
    </row>
    <row r="192" s="14" customFormat="1">
      <c r="A192" s="14"/>
      <c r="B192" s="260"/>
      <c r="C192" s="261"/>
      <c r="D192" s="251" t="s">
        <v>139</v>
      </c>
      <c r="E192" s="262" t="s">
        <v>1</v>
      </c>
      <c r="F192" s="263" t="s">
        <v>572</v>
      </c>
      <c r="G192" s="261"/>
      <c r="H192" s="264">
        <v>1</v>
      </c>
      <c r="I192" s="265"/>
      <c r="J192" s="261"/>
      <c r="K192" s="261"/>
      <c r="L192" s="266"/>
      <c r="M192" s="267"/>
      <c r="N192" s="268"/>
      <c r="O192" s="268"/>
      <c r="P192" s="268"/>
      <c r="Q192" s="268"/>
      <c r="R192" s="268"/>
      <c r="S192" s="268"/>
      <c r="T192" s="26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0" t="s">
        <v>139</v>
      </c>
      <c r="AU192" s="270" t="s">
        <v>89</v>
      </c>
      <c r="AV192" s="14" t="s">
        <v>89</v>
      </c>
      <c r="AW192" s="14" t="s">
        <v>34</v>
      </c>
      <c r="AX192" s="14" t="s">
        <v>79</v>
      </c>
      <c r="AY192" s="270" t="s">
        <v>130</v>
      </c>
    </row>
    <row r="193" s="15" customFormat="1">
      <c r="A193" s="15"/>
      <c r="B193" s="271"/>
      <c r="C193" s="272"/>
      <c r="D193" s="251" t="s">
        <v>139</v>
      </c>
      <c r="E193" s="273" t="s">
        <v>1</v>
      </c>
      <c r="F193" s="274" t="s">
        <v>144</v>
      </c>
      <c r="G193" s="272"/>
      <c r="H193" s="275">
        <v>5</v>
      </c>
      <c r="I193" s="276"/>
      <c r="J193" s="272"/>
      <c r="K193" s="272"/>
      <c r="L193" s="277"/>
      <c r="M193" s="278"/>
      <c r="N193" s="279"/>
      <c r="O193" s="279"/>
      <c r="P193" s="279"/>
      <c r="Q193" s="279"/>
      <c r="R193" s="279"/>
      <c r="S193" s="279"/>
      <c r="T193" s="28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1" t="s">
        <v>139</v>
      </c>
      <c r="AU193" s="281" t="s">
        <v>89</v>
      </c>
      <c r="AV193" s="15" t="s">
        <v>137</v>
      </c>
      <c r="AW193" s="15" t="s">
        <v>34</v>
      </c>
      <c r="AX193" s="15" t="s">
        <v>87</v>
      </c>
      <c r="AY193" s="281" t="s">
        <v>130</v>
      </c>
    </row>
    <row r="194" s="2" customFormat="1" ht="16.5" customHeight="1">
      <c r="A194" s="39"/>
      <c r="B194" s="40"/>
      <c r="C194" s="236" t="s">
        <v>8</v>
      </c>
      <c r="D194" s="236" t="s">
        <v>132</v>
      </c>
      <c r="E194" s="237" t="s">
        <v>573</v>
      </c>
      <c r="F194" s="238" t="s">
        <v>574</v>
      </c>
      <c r="G194" s="239" t="s">
        <v>264</v>
      </c>
      <c r="H194" s="240">
        <v>21</v>
      </c>
      <c r="I194" s="241"/>
      <c r="J194" s="242">
        <f>ROUND(I194*H194,2)</f>
        <v>0</v>
      </c>
      <c r="K194" s="238" t="s">
        <v>136</v>
      </c>
      <c r="L194" s="45"/>
      <c r="M194" s="243" t="s">
        <v>1</v>
      </c>
      <c r="N194" s="244" t="s">
        <v>44</v>
      </c>
      <c r="O194" s="92"/>
      <c r="P194" s="245">
        <f>O194*H194</f>
        <v>0</v>
      </c>
      <c r="Q194" s="245">
        <v>0.0026900000000000001</v>
      </c>
      <c r="R194" s="245">
        <f>Q194*H194</f>
        <v>0.056490000000000005</v>
      </c>
      <c r="S194" s="245">
        <v>0</v>
      </c>
      <c r="T194" s="24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7" t="s">
        <v>137</v>
      </c>
      <c r="AT194" s="247" t="s">
        <v>132</v>
      </c>
      <c r="AU194" s="247" t="s">
        <v>89</v>
      </c>
      <c r="AY194" s="18" t="s">
        <v>130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8" t="s">
        <v>87</v>
      </c>
      <c r="BK194" s="248">
        <f>ROUND(I194*H194,2)</f>
        <v>0</v>
      </c>
      <c r="BL194" s="18" t="s">
        <v>137</v>
      </c>
      <c r="BM194" s="247" t="s">
        <v>575</v>
      </c>
    </row>
    <row r="195" s="13" customFormat="1">
      <c r="A195" s="13"/>
      <c r="B195" s="249"/>
      <c r="C195" s="250"/>
      <c r="D195" s="251" t="s">
        <v>139</v>
      </c>
      <c r="E195" s="252" t="s">
        <v>1</v>
      </c>
      <c r="F195" s="253" t="s">
        <v>567</v>
      </c>
      <c r="G195" s="250"/>
      <c r="H195" s="252" t="s">
        <v>1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9" t="s">
        <v>139</v>
      </c>
      <c r="AU195" s="259" t="s">
        <v>89</v>
      </c>
      <c r="AV195" s="13" t="s">
        <v>87</v>
      </c>
      <c r="AW195" s="13" t="s">
        <v>34</v>
      </c>
      <c r="AX195" s="13" t="s">
        <v>79</v>
      </c>
      <c r="AY195" s="259" t="s">
        <v>130</v>
      </c>
    </row>
    <row r="196" s="14" customFormat="1">
      <c r="A196" s="14"/>
      <c r="B196" s="260"/>
      <c r="C196" s="261"/>
      <c r="D196" s="251" t="s">
        <v>139</v>
      </c>
      <c r="E196" s="262" t="s">
        <v>1</v>
      </c>
      <c r="F196" s="263" t="s">
        <v>576</v>
      </c>
      <c r="G196" s="261"/>
      <c r="H196" s="264">
        <v>20.57</v>
      </c>
      <c r="I196" s="265"/>
      <c r="J196" s="261"/>
      <c r="K196" s="261"/>
      <c r="L196" s="266"/>
      <c r="M196" s="267"/>
      <c r="N196" s="268"/>
      <c r="O196" s="268"/>
      <c r="P196" s="268"/>
      <c r="Q196" s="268"/>
      <c r="R196" s="268"/>
      <c r="S196" s="268"/>
      <c r="T196" s="26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0" t="s">
        <v>139</v>
      </c>
      <c r="AU196" s="270" t="s">
        <v>89</v>
      </c>
      <c r="AV196" s="14" t="s">
        <v>89</v>
      </c>
      <c r="AW196" s="14" t="s">
        <v>34</v>
      </c>
      <c r="AX196" s="14" t="s">
        <v>79</v>
      </c>
      <c r="AY196" s="270" t="s">
        <v>130</v>
      </c>
    </row>
    <row r="197" s="14" customFormat="1">
      <c r="A197" s="14"/>
      <c r="B197" s="260"/>
      <c r="C197" s="261"/>
      <c r="D197" s="251" t="s">
        <v>139</v>
      </c>
      <c r="E197" s="262" t="s">
        <v>1</v>
      </c>
      <c r="F197" s="263" t="s">
        <v>577</v>
      </c>
      <c r="G197" s="261"/>
      <c r="H197" s="264">
        <v>0.42999999999999999</v>
      </c>
      <c r="I197" s="265"/>
      <c r="J197" s="261"/>
      <c r="K197" s="261"/>
      <c r="L197" s="266"/>
      <c r="M197" s="267"/>
      <c r="N197" s="268"/>
      <c r="O197" s="268"/>
      <c r="P197" s="268"/>
      <c r="Q197" s="268"/>
      <c r="R197" s="268"/>
      <c r="S197" s="268"/>
      <c r="T197" s="26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0" t="s">
        <v>139</v>
      </c>
      <c r="AU197" s="270" t="s">
        <v>89</v>
      </c>
      <c r="AV197" s="14" t="s">
        <v>89</v>
      </c>
      <c r="AW197" s="14" t="s">
        <v>34</v>
      </c>
      <c r="AX197" s="14" t="s">
        <v>79</v>
      </c>
      <c r="AY197" s="270" t="s">
        <v>130</v>
      </c>
    </row>
    <row r="198" s="15" customFormat="1">
      <c r="A198" s="15"/>
      <c r="B198" s="271"/>
      <c r="C198" s="272"/>
      <c r="D198" s="251" t="s">
        <v>139</v>
      </c>
      <c r="E198" s="273" t="s">
        <v>1</v>
      </c>
      <c r="F198" s="274" t="s">
        <v>144</v>
      </c>
      <c r="G198" s="272"/>
      <c r="H198" s="275">
        <v>21</v>
      </c>
      <c r="I198" s="276"/>
      <c r="J198" s="272"/>
      <c r="K198" s="272"/>
      <c r="L198" s="277"/>
      <c r="M198" s="278"/>
      <c r="N198" s="279"/>
      <c r="O198" s="279"/>
      <c r="P198" s="279"/>
      <c r="Q198" s="279"/>
      <c r="R198" s="279"/>
      <c r="S198" s="279"/>
      <c r="T198" s="28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1" t="s">
        <v>139</v>
      </c>
      <c r="AU198" s="281" t="s">
        <v>89</v>
      </c>
      <c r="AV198" s="15" t="s">
        <v>137</v>
      </c>
      <c r="AW198" s="15" t="s">
        <v>34</v>
      </c>
      <c r="AX198" s="15" t="s">
        <v>87</v>
      </c>
      <c r="AY198" s="281" t="s">
        <v>130</v>
      </c>
    </row>
    <row r="199" s="2" customFormat="1" ht="16.5" customHeight="1">
      <c r="A199" s="39"/>
      <c r="B199" s="40"/>
      <c r="C199" s="236" t="s">
        <v>256</v>
      </c>
      <c r="D199" s="236" t="s">
        <v>132</v>
      </c>
      <c r="E199" s="237" t="s">
        <v>578</v>
      </c>
      <c r="F199" s="238" t="s">
        <v>579</v>
      </c>
      <c r="G199" s="239" t="s">
        <v>264</v>
      </c>
      <c r="H199" s="240">
        <v>21</v>
      </c>
      <c r="I199" s="241"/>
      <c r="J199" s="242">
        <f>ROUND(I199*H199,2)</f>
        <v>0</v>
      </c>
      <c r="K199" s="238" t="s">
        <v>136</v>
      </c>
      <c r="L199" s="45"/>
      <c r="M199" s="243" t="s">
        <v>1</v>
      </c>
      <c r="N199" s="244" t="s">
        <v>44</v>
      </c>
      <c r="O199" s="92"/>
      <c r="P199" s="245">
        <f>O199*H199</f>
        <v>0</v>
      </c>
      <c r="Q199" s="245">
        <v>0</v>
      </c>
      <c r="R199" s="245">
        <f>Q199*H199</f>
        <v>0</v>
      </c>
      <c r="S199" s="245">
        <v>0</v>
      </c>
      <c r="T199" s="24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7" t="s">
        <v>137</v>
      </c>
      <c r="AT199" s="247" t="s">
        <v>132</v>
      </c>
      <c r="AU199" s="247" t="s">
        <v>89</v>
      </c>
      <c r="AY199" s="18" t="s">
        <v>130</v>
      </c>
      <c r="BE199" s="248">
        <f>IF(N199="základní",J199,0)</f>
        <v>0</v>
      </c>
      <c r="BF199" s="248">
        <f>IF(N199="snížená",J199,0)</f>
        <v>0</v>
      </c>
      <c r="BG199" s="248">
        <f>IF(N199="zákl. přenesená",J199,0)</f>
        <v>0</v>
      </c>
      <c r="BH199" s="248">
        <f>IF(N199="sníž. přenesená",J199,0)</f>
        <v>0</v>
      </c>
      <c r="BI199" s="248">
        <f>IF(N199="nulová",J199,0)</f>
        <v>0</v>
      </c>
      <c r="BJ199" s="18" t="s">
        <v>87</v>
      </c>
      <c r="BK199" s="248">
        <f>ROUND(I199*H199,2)</f>
        <v>0</v>
      </c>
      <c r="BL199" s="18" t="s">
        <v>137</v>
      </c>
      <c r="BM199" s="247" t="s">
        <v>580</v>
      </c>
    </row>
    <row r="200" s="2" customFormat="1" ht="16.5" customHeight="1">
      <c r="A200" s="39"/>
      <c r="B200" s="40"/>
      <c r="C200" s="236" t="s">
        <v>261</v>
      </c>
      <c r="D200" s="236" t="s">
        <v>132</v>
      </c>
      <c r="E200" s="237" t="s">
        <v>581</v>
      </c>
      <c r="F200" s="238" t="s">
        <v>582</v>
      </c>
      <c r="G200" s="239" t="s">
        <v>333</v>
      </c>
      <c r="H200" s="240">
        <v>7</v>
      </c>
      <c r="I200" s="241"/>
      <c r="J200" s="242">
        <f>ROUND(I200*H200,2)</f>
        <v>0</v>
      </c>
      <c r="K200" s="238" t="s">
        <v>136</v>
      </c>
      <c r="L200" s="45"/>
      <c r="M200" s="243" t="s">
        <v>1</v>
      </c>
      <c r="N200" s="244" t="s">
        <v>44</v>
      </c>
      <c r="O200" s="92"/>
      <c r="P200" s="245">
        <f>O200*H200</f>
        <v>0</v>
      </c>
      <c r="Q200" s="245">
        <v>0.0021700000000000001</v>
      </c>
      <c r="R200" s="245">
        <f>Q200*H200</f>
        <v>0.01519</v>
      </c>
      <c r="S200" s="245">
        <v>0</v>
      </c>
      <c r="T200" s="24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7" t="s">
        <v>137</v>
      </c>
      <c r="AT200" s="247" t="s">
        <v>132</v>
      </c>
      <c r="AU200" s="247" t="s">
        <v>89</v>
      </c>
      <c r="AY200" s="18" t="s">
        <v>130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8" t="s">
        <v>87</v>
      </c>
      <c r="BK200" s="248">
        <f>ROUND(I200*H200,2)</f>
        <v>0</v>
      </c>
      <c r="BL200" s="18" t="s">
        <v>137</v>
      </c>
      <c r="BM200" s="247" t="s">
        <v>583</v>
      </c>
    </row>
    <row r="201" s="13" customFormat="1">
      <c r="A201" s="13"/>
      <c r="B201" s="249"/>
      <c r="C201" s="250"/>
      <c r="D201" s="251" t="s">
        <v>139</v>
      </c>
      <c r="E201" s="252" t="s">
        <v>1</v>
      </c>
      <c r="F201" s="253" t="s">
        <v>584</v>
      </c>
      <c r="G201" s="250"/>
      <c r="H201" s="252" t="s">
        <v>1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9" t="s">
        <v>139</v>
      </c>
      <c r="AU201" s="259" t="s">
        <v>89</v>
      </c>
      <c r="AV201" s="13" t="s">
        <v>87</v>
      </c>
      <c r="AW201" s="13" t="s">
        <v>34</v>
      </c>
      <c r="AX201" s="13" t="s">
        <v>79</v>
      </c>
      <c r="AY201" s="259" t="s">
        <v>130</v>
      </c>
    </row>
    <row r="202" s="14" customFormat="1">
      <c r="A202" s="14"/>
      <c r="B202" s="260"/>
      <c r="C202" s="261"/>
      <c r="D202" s="251" t="s">
        <v>139</v>
      </c>
      <c r="E202" s="262" t="s">
        <v>1</v>
      </c>
      <c r="F202" s="263" t="s">
        <v>585</v>
      </c>
      <c r="G202" s="261"/>
      <c r="H202" s="264">
        <v>7</v>
      </c>
      <c r="I202" s="265"/>
      <c r="J202" s="261"/>
      <c r="K202" s="261"/>
      <c r="L202" s="266"/>
      <c r="M202" s="267"/>
      <c r="N202" s="268"/>
      <c r="O202" s="268"/>
      <c r="P202" s="268"/>
      <c r="Q202" s="268"/>
      <c r="R202" s="268"/>
      <c r="S202" s="268"/>
      <c r="T202" s="26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0" t="s">
        <v>139</v>
      </c>
      <c r="AU202" s="270" t="s">
        <v>89</v>
      </c>
      <c r="AV202" s="14" t="s">
        <v>89</v>
      </c>
      <c r="AW202" s="14" t="s">
        <v>34</v>
      </c>
      <c r="AX202" s="14" t="s">
        <v>87</v>
      </c>
      <c r="AY202" s="270" t="s">
        <v>130</v>
      </c>
    </row>
    <row r="203" s="13" customFormat="1">
      <c r="A203" s="13"/>
      <c r="B203" s="249"/>
      <c r="C203" s="250"/>
      <c r="D203" s="251" t="s">
        <v>139</v>
      </c>
      <c r="E203" s="252" t="s">
        <v>1</v>
      </c>
      <c r="F203" s="253" t="s">
        <v>393</v>
      </c>
      <c r="G203" s="250"/>
      <c r="H203" s="252" t="s">
        <v>1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9" t="s">
        <v>139</v>
      </c>
      <c r="AU203" s="259" t="s">
        <v>89</v>
      </c>
      <c r="AV203" s="13" t="s">
        <v>87</v>
      </c>
      <c r="AW203" s="13" t="s">
        <v>34</v>
      </c>
      <c r="AX203" s="13" t="s">
        <v>79</v>
      </c>
      <c r="AY203" s="259" t="s">
        <v>130</v>
      </c>
    </row>
    <row r="204" s="13" customFormat="1">
      <c r="A204" s="13"/>
      <c r="B204" s="249"/>
      <c r="C204" s="250"/>
      <c r="D204" s="251" t="s">
        <v>139</v>
      </c>
      <c r="E204" s="252" t="s">
        <v>1</v>
      </c>
      <c r="F204" s="253" t="s">
        <v>586</v>
      </c>
      <c r="G204" s="250"/>
      <c r="H204" s="252" t="s">
        <v>1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9" t="s">
        <v>139</v>
      </c>
      <c r="AU204" s="259" t="s">
        <v>89</v>
      </c>
      <c r="AV204" s="13" t="s">
        <v>87</v>
      </c>
      <c r="AW204" s="13" t="s">
        <v>34</v>
      </c>
      <c r="AX204" s="13" t="s">
        <v>79</v>
      </c>
      <c r="AY204" s="259" t="s">
        <v>130</v>
      </c>
    </row>
    <row r="205" s="2" customFormat="1" ht="16.5" customHeight="1">
      <c r="A205" s="39"/>
      <c r="B205" s="40"/>
      <c r="C205" s="236" t="s">
        <v>268</v>
      </c>
      <c r="D205" s="236" t="s">
        <v>132</v>
      </c>
      <c r="E205" s="237" t="s">
        <v>587</v>
      </c>
      <c r="F205" s="238" t="s">
        <v>588</v>
      </c>
      <c r="G205" s="239" t="s">
        <v>333</v>
      </c>
      <c r="H205" s="240">
        <v>7</v>
      </c>
      <c r="I205" s="241"/>
      <c r="J205" s="242">
        <f>ROUND(I205*H205,2)</f>
        <v>0</v>
      </c>
      <c r="K205" s="238" t="s">
        <v>136</v>
      </c>
      <c r="L205" s="45"/>
      <c r="M205" s="243" t="s">
        <v>1</v>
      </c>
      <c r="N205" s="244" t="s">
        <v>44</v>
      </c>
      <c r="O205" s="92"/>
      <c r="P205" s="245">
        <f>O205*H205</f>
        <v>0</v>
      </c>
      <c r="Q205" s="245">
        <v>0.0020400000000000001</v>
      </c>
      <c r="R205" s="245">
        <f>Q205*H205</f>
        <v>0.014280000000000001</v>
      </c>
      <c r="S205" s="245">
        <v>0</v>
      </c>
      <c r="T205" s="24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7" t="s">
        <v>137</v>
      </c>
      <c r="AT205" s="247" t="s">
        <v>132</v>
      </c>
      <c r="AU205" s="247" t="s">
        <v>89</v>
      </c>
      <c r="AY205" s="18" t="s">
        <v>130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8" t="s">
        <v>87</v>
      </c>
      <c r="BK205" s="248">
        <f>ROUND(I205*H205,2)</f>
        <v>0</v>
      </c>
      <c r="BL205" s="18" t="s">
        <v>137</v>
      </c>
      <c r="BM205" s="247" t="s">
        <v>589</v>
      </c>
    </row>
    <row r="206" s="2" customFormat="1" ht="16.5" customHeight="1">
      <c r="A206" s="39"/>
      <c r="B206" s="40"/>
      <c r="C206" s="236" t="s">
        <v>274</v>
      </c>
      <c r="D206" s="236" t="s">
        <v>132</v>
      </c>
      <c r="E206" s="237" t="s">
        <v>590</v>
      </c>
      <c r="F206" s="238" t="s">
        <v>591</v>
      </c>
      <c r="G206" s="239" t="s">
        <v>333</v>
      </c>
      <c r="H206" s="240">
        <v>4</v>
      </c>
      <c r="I206" s="241"/>
      <c r="J206" s="242">
        <f>ROUND(I206*H206,2)</f>
        <v>0</v>
      </c>
      <c r="K206" s="238" t="s">
        <v>1</v>
      </c>
      <c r="L206" s="45"/>
      <c r="M206" s="243" t="s">
        <v>1</v>
      </c>
      <c r="N206" s="244" t="s">
        <v>44</v>
      </c>
      <c r="O206" s="92"/>
      <c r="P206" s="245">
        <f>O206*H206</f>
        <v>0</v>
      </c>
      <c r="Q206" s="245">
        <v>0.022769999999999999</v>
      </c>
      <c r="R206" s="245">
        <f>Q206*H206</f>
        <v>0.091079999999999994</v>
      </c>
      <c r="S206" s="245">
        <v>0</v>
      </c>
      <c r="T206" s="24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7" t="s">
        <v>137</v>
      </c>
      <c r="AT206" s="247" t="s">
        <v>132</v>
      </c>
      <c r="AU206" s="247" t="s">
        <v>89</v>
      </c>
      <c r="AY206" s="18" t="s">
        <v>130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8" t="s">
        <v>87</v>
      </c>
      <c r="BK206" s="248">
        <f>ROUND(I206*H206,2)</f>
        <v>0</v>
      </c>
      <c r="BL206" s="18" t="s">
        <v>137</v>
      </c>
      <c r="BM206" s="247" t="s">
        <v>592</v>
      </c>
    </row>
    <row r="207" s="13" customFormat="1">
      <c r="A207" s="13"/>
      <c r="B207" s="249"/>
      <c r="C207" s="250"/>
      <c r="D207" s="251" t="s">
        <v>139</v>
      </c>
      <c r="E207" s="252" t="s">
        <v>1</v>
      </c>
      <c r="F207" s="253" t="s">
        <v>593</v>
      </c>
      <c r="G207" s="250"/>
      <c r="H207" s="252" t="s">
        <v>1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9" t="s">
        <v>139</v>
      </c>
      <c r="AU207" s="259" t="s">
        <v>89</v>
      </c>
      <c r="AV207" s="13" t="s">
        <v>87</v>
      </c>
      <c r="AW207" s="13" t="s">
        <v>34</v>
      </c>
      <c r="AX207" s="13" t="s">
        <v>79</v>
      </c>
      <c r="AY207" s="259" t="s">
        <v>130</v>
      </c>
    </row>
    <row r="208" s="14" customFormat="1">
      <c r="A208" s="14"/>
      <c r="B208" s="260"/>
      <c r="C208" s="261"/>
      <c r="D208" s="251" t="s">
        <v>139</v>
      </c>
      <c r="E208" s="262" t="s">
        <v>1</v>
      </c>
      <c r="F208" s="263" t="s">
        <v>89</v>
      </c>
      <c r="G208" s="261"/>
      <c r="H208" s="264">
        <v>2</v>
      </c>
      <c r="I208" s="265"/>
      <c r="J208" s="261"/>
      <c r="K208" s="261"/>
      <c r="L208" s="266"/>
      <c r="M208" s="267"/>
      <c r="N208" s="268"/>
      <c r="O208" s="268"/>
      <c r="P208" s="268"/>
      <c r="Q208" s="268"/>
      <c r="R208" s="268"/>
      <c r="S208" s="268"/>
      <c r="T208" s="26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0" t="s">
        <v>139</v>
      </c>
      <c r="AU208" s="270" t="s">
        <v>89</v>
      </c>
      <c r="AV208" s="14" t="s">
        <v>89</v>
      </c>
      <c r="AW208" s="14" t="s">
        <v>34</v>
      </c>
      <c r="AX208" s="14" t="s">
        <v>79</v>
      </c>
      <c r="AY208" s="270" t="s">
        <v>130</v>
      </c>
    </row>
    <row r="209" s="13" customFormat="1">
      <c r="A209" s="13"/>
      <c r="B209" s="249"/>
      <c r="C209" s="250"/>
      <c r="D209" s="251" t="s">
        <v>139</v>
      </c>
      <c r="E209" s="252" t="s">
        <v>1</v>
      </c>
      <c r="F209" s="253" t="s">
        <v>594</v>
      </c>
      <c r="G209" s="250"/>
      <c r="H209" s="252" t="s">
        <v>1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9" t="s">
        <v>139</v>
      </c>
      <c r="AU209" s="259" t="s">
        <v>89</v>
      </c>
      <c r="AV209" s="13" t="s">
        <v>87</v>
      </c>
      <c r="AW209" s="13" t="s">
        <v>34</v>
      </c>
      <c r="AX209" s="13" t="s">
        <v>79</v>
      </c>
      <c r="AY209" s="259" t="s">
        <v>130</v>
      </c>
    </row>
    <row r="210" s="14" customFormat="1">
      <c r="A210" s="14"/>
      <c r="B210" s="260"/>
      <c r="C210" s="261"/>
      <c r="D210" s="251" t="s">
        <v>139</v>
      </c>
      <c r="E210" s="262" t="s">
        <v>1</v>
      </c>
      <c r="F210" s="263" t="s">
        <v>89</v>
      </c>
      <c r="G210" s="261"/>
      <c r="H210" s="264">
        <v>2</v>
      </c>
      <c r="I210" s="265"/>
      <c r="J210" s="261"/>
      <c r="K210" s="261"/>
      <c r="L210" s="266"/>
      <c r="M210" s="267"/>
      <c r="N210" s="268"/>
      <c r="O210" s="268"/>
      <c r="P210" s="268"/>
      <c r="Q210" s="268"/>
      <c r="R210" s="268"/>
      <c r="S210" s="268"/>
      <c r="T210" s="26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0" t="s">
        <v>139</v>
      </c>
      <c r="AU210" s="270" t="s">
        <v>89</v>
      </c>
      <c r="AV210" s="14" t="s">
        <v>89</v>
      </c>
      <c r="AW210" s="14" t="s">
        <v>34</v>
      </c>
      <c r="AX210" s="14" t="s">
        <v>79</v>
      </c>
      <c r="AY210" s="270" t="s">
        <v>130</v>
      </c>
    </row>
    <row r="211" s="15" customFormat="1">
      <c r="A211" s="15"/>
      <c r="B211" s="271"/>
      <c r="C211" s="272"/>
      <c r="D211" s="251" t="s">
        <v>139</v>
      </c>
      <c r="E211" s="273" t="s">
        <v>1</v>
      </c>
      <c r="F211" s="274" t="s">
        <v>144</v>
      </c>
      <c r="G211" s="272"/>
      <c r="H211" s="275">
        <v>4</v>
      </c>
      <c r="I211" s="276"/>
      <c r="J211" s="272"/>
      <c r="K211" s="272"/>
      <c r="L211" s="277"/>
      <c r="M211" s="278"/>
      <c r="N211" s="279"/>
      <c r="O211" s="279"/>
      <c r="P211" s="279"/>
      <c r="Q211" s="279"/>
      <c r="R211" s="279"/>
      <c r="S211" s="279"/>
      <c r="T211" s="280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1" t="s">
        <v>139</v>
      </c>
      <c r="AU211" s="281" t="s">
        <v>89</v>
      </c>
      <c r="AV211" s="15" t="s">
        <v>137</v>
      </c>
      <c r="AW211" s="15" t="s">
        <v>34</v>
      </c>
      <c r="AX211" s="15" t="s">
        <v>87</v>
      </c>
      <c r="AY211" s="281" t="s">
        <v>130</v>
      </c>
    </row>
    <row r="212" s="13" customFormat="1">
      <c r="A212" s="13"/>
      <c r="B212" s="249"/>
      <c r="C212" s="250"/>
      <c r="D212" s="251" t="s">
        <v>139</v>
      </c>
      <c r="E212" s="252" t="s">
        <v>1</v>
      </c>
      <c r="F212" s="253" t="s">
        <v>393</v>
      </c>
      <c r="G212" s="250"/>
      <c r="H212" s="252" t="s">
        <v>1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9" t="s">
        <v>139</v>
      </c>
      <c r="AU212" s="259" t="s">
        <v>89</v>
      </c>
      <c r="AV212" s="13" t="s">
        <v>87</v>
      </c>
      <c r="AW212" s="13" t="s">
        <v>34</v>
      </c>
      <c r="AX212" s="13" t="s">
        <v>79</v>
      </c>
      <c r="AY212" s="259" t="s">
        <v>130</v>
      </c>
    </row>
    <row r="213" s="13" customFormat="1">
      <c r="A213" s="13"/>
      <c r="B213" s="249"/>
      <c r="C213" s="250"/>
      <c r="D213" s="251" t="s">
        <v>139</v>
      </c>
      <c r="E213" s="252" t="s">
        <v>1</v>
      </c>
      <c r="F213" s="253" t="s">
        <v>586</v>
      </c>
      <c r="G213" s="250"/>
      <c r="H213" s="252" t="s">
        <v>1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9" t="s">
        <v>139</v>
      </c>
      <c r="AU213" s="259" t="s">
        <v>89</v>
      </c>
      <c r="AV213" s="13" t="s">
        <v>87</v>
      </c>
      <c r="AW213" s="13" t="s">
        <v>34</v>
      </c>
      <c r="AX213" s="13" t="s">
        <v>79</v>
      </c>
      <c r="AY213" s="259" t="s">
        <v>130</v>
      </c>
    </row>
    <row r="214" s="2" customFormat="1" ht="16.5" customHeight="1">
      <c r="A214" s="39"/>
      <c r="B214" s="40"/>
      <c r="C214" s="236" t="s">
        <v>278</v>
      </c>
      <c r="D214" s="236" t="s">
        <v>132</v>
      </c>
      <c r="E214" s="237" t="s">
        <v>595</v>
      </c>
      <c r="F214" s="238" t="s">
        <v>596</v>
      </c>
      <c r="G214" s="239" t="s">
        <v>214</v>
      </c>
      <c r="H214" s="240">
        <v>0.23799999999999999</v>
      </c>
      <c r="I214" s="241"/>
      <c r="J214" s="242">
        <f>ROUND(I214*H214,2)</f>
        <v>0</v>
      </c>
      <c r="K214" s="238" t="s">
        <v>136</v>
      </c>
      <c r="L214" s="45"/>
      <c r="M214" s="243" t="s">
        <v>1</v>
      </c>
      <c r="N214" s="244" t="s">
        <v>44</v>
      </c>
      <c r="O214" s="92"/>
      <c r="P214" s="245">
        <f>O214*H214</f>
        <v>0</v>
      </c>
      <c r="Q214" s="245">
        <v>1.0601700000000001</v>
      </c>
      <c r="R214" s="245">
        <f>Q214*H214</f>
        <v>0.25232046000000002</v>
      </c>
      <c r="S214" s="245">
        <v>0</v>
      </c>
      <c r="T214" s="24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7" t="s">
        <v>137</v>
      </c>
      <c r="AT214" s="247" t="s">
        <v>132</v>
      </c>
      <c r="AU214" s="247" t="s">
        <v>89</v>
      </c>
      <c r="AY214" s="18" t="s">
        <v>130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8" t="s">
        <v>87</v>
      </c>
      <c r="BK214" s="248">
        <f>ROUND(I214*H214,2)</f>
        <v>0</v>
      </c>
      <c r="BL214" s="18" t="s">
        <v>137</v>
      </c>
      <c r="BM214" s="247" t="s">
        <v>597</v>
      </c>
    </row>
    <row r="215" s="13" customFormat="1">
      <c r="A215" s="13"/>
      <c r="B215" s="249"/>
      <c r="C215" s="250"/>
      <c r="D215" s="251" t="s">
        <v>139</v>
      </c>
      <c r="E215" s="252" t="s">
        <v>1</v>
      </c>
      <c r="F215" s="253" t="s">
        <v>598</v>
      </c>
      <c r="G215" s="250"/>
      <c r="H215" s="252" t="s">
        <v>1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9" t="s">
        <v>139</v>
      </c>
      <c r="AU215" s="259" t="s">
        <v>89</v>
      </c>
      <c r="AV215" s="13" t="s">
        <v>87</v>
      </c>
      <c r="AW215" s="13" t="s">
        <v>34</v>
      </c>
      <c r="AX215" s="13" t="s">
        <v>79</v>
      </c>
      <c r="AY215" s="259" t="s">
        <v>130</v>
      </c>
    </row>
    <row r="216" s="14" customFormat="1">
      <c r="A216" s="14"/>
      <c r="B216" s="260"/>
      <c r="C216" s="261"/>
      <c r="D216" s="251" t="s">
        <v>139</v>
      </c>
      <c r="E216" s="262" t="s">
        <v>1</v>
      </c>
      <c r="F216" s="263" t="s">
        <v>599</v>
      </c>
      <c r="G216" s="261"/>
      <c r="H216" s="264">
        <v>0.23799999999999999</v>
      </c>
      <c r="I216" s="265"/>
      <c r="J216" s="261"/>
      <c r="K216" s="261"/>
      <c r="L216" s="266"/>
      <c r="M216" s="267"/>
      <c r="N216" s="268"/>
      <c r="O216" s="268"/>
      <c r="P216" s="268"/>
      <c r="Q216" s="268"/>
      <c r="R216" s="268"/>
      <c r="S216" s="268"/>
      <c r="T216" s="26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0" t="s">
        <v>139</v>
      </c>
      <c r="AU216" s="270" t="s">
        <v>89</v>
      </c>
      <c r="AV216" s="14" t="s">
        <v>89</v>
      </c>
      <c r="AW216" s="14" t="s">
        <v>34</v>
      </c>
      <c r="AX216" s="14" t="s">
        <v>87</v>
      </c>
      <c r="AY216" s="270" t="s">
        <v>130</v>
      </c>
    </row>
    <row r="217" s="12" customFormat="1" ht="22.8" customHeight="1">
      <c r="A217" s="12"/>
      <c r="B217" s="220"/>
      <c r="C217" s="221"/>
      <c r="D217" s="222" t="s">
        <v>78</v>
      </c>
      <c r="E217" s="234" t="s">
        <v>373</v>
      </c>
      <c r="F217" s="234" t="s">
        <v>600</v>
      </c>
      <c r="G217" s="221"/>
      <c r="H217" s="221"/>
      <c r="I217" s="224"/>
      <c r="J217" s="235">
        <f>BK217</f>
        <v>0</v>
      </c>
      <c r="K217" s="221"/>
      <c r="L217" s="226"/>
      <c r="M217" s="227"/>
      <c r="N217" s="228"/>
      <c r="O217" s="228"/>
      <c r="P217" s="229">
        <f>SUM(P218:P260)</f>
        <v>0</v>
      </c>
      <c r="Q217" s="228"/>
      <c r="R217" s="229">
        <f>SUM(R218:R260)</f>
        <v>5.55626</v>
      </c>
      <c r="S217" s="228"/>
      <c r="T217" s="230">
        <f>SUM(T218:T260)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31" t="s">
        <v>87</v>
      </c>
      <c r="AT217" s="232" t="s">
        <v>78</v>
      </c>
      <c r="AU217" s="232" t="s">
        <v>87</v>
      </c>
      <c r="AY217" s="231" t="s">
        <v>130</v>
      </c>
      <c r="BK217" s="233">
        <f>SUM(BK218:BK260)</f>
        <v>0</v>
      </c>
    </row>
    <row r="218" s="2" customFormat="1" ht="16.5" customHeight="1">
      <c r="A218" s="39"/>
      <c r="B218" s="40"/>
      <c r="C218" s="236" t="s">
        <v>7</v>
      </c>
      <c r="D218" s="236" t="s">
        <v>132</v>
      </c>
      <c r="E218" s="237" t="s">
        <v>601</v>
      </c>
      <c r="F218" s="238" t="s">
        <v>602</v>
      </c>
      <c r="G218" s="239" t="s">
        <v>333</v>
      </c>
      <c r="H218" s="240">
        <v>3</v>
      </c>
      <c r="I218" s="241"/>
      <c r="J218" s="242">
        <f>ROUND(I218*H218,2)</f>
        <v>0</v>
      </c>
      <c r="K218" s="238" t="s">
        <v>136</v>
      </c>
      <c r="L218" s="45"/>
      <c r="M218" s="243" t="s">
        <v>1</v>
      </c>
      <c r="N218" s="244" t="s">
        <v>44</v>
      </c>
      <c r="O218" s="92"/>
      <c r="P218" s="245">
        <f>O218*H218</f>
        <v>0</v>
      </c>
      <c r="Q218" s="245">
        <v>0</v>
      </c>
      <c r="R218" s="245">
        <f>Q218*H218</f>
        <v>0</v>
      </c>
      <c r="S218" s="245">
        <v>0</v>
      </c>
      <c r="T218" s="24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7" t="s">
        <v>137</v>
      </c>
      <c r="AT218" s="247" t="s">
        <v>132</v>
      </c>
      <c r="AU218" s="247" t="s">
        <v>89</v>
      </c>
      <c r="AY218" s="18" t="s">
        <v>130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8" t="s">
        <v>87</v>
      </c>
      <c r="BK218" s="248">
        <f>ROUND(I218*H218,2)</f>
        <v>0</v>
      </c>
      <c r="BL218" s="18" t="s">
        <v>137</v>
      </c>
      <c r="BM218" s="247" t="s">
        <v>603</v>
      </c>
    </row>
    <row r="219" s="2" customFormat="1" ht="16.5" customHeight="1">
      <c r="A219" s="39"/>
      <c r="B219" s="40"/>
      <c r="C219" s="236" t="s">
        <v>291</v>
      </c>
      <c r="D219" s="236" t="s">
        <v>132</v>
      </c>
      <c r="E219" s="237" t="s">
        <v>604</v>
      </c>
      <c r="F219" s="238" t="s">
        <v>605</v>
      </c>
      <c r="G219" s="239" t="s">
        <v>333</v>
      </c>
      <c r="H219" s="240">
        <v>1</v>
      </c>
      <c r="I219" s="241"/>
      <c r="J219" s="242">
        <f>ROUND(I219*H219,2)</f>
        <v>0</v>
      </c>
      <c r="K219" s="238" t="s">
        <v>136</v>
      </c>
      <c r="L219" s="45"/>
      <c r="M219" s="243" t="s">
        <v>1</v>
      </c>
      <c r="N219" s="244" t="s">
        <v>44</v>
      </c>
      <c r="O219" s="92"/>
      <c r="P219" s="245">
        <f>O219*H219</f>
        <v>0</v>
      </c>
      <c r="Q219" s="245">
        <v>0</v>
      </c>
      <c r="R219" s="245">
        <f>Q219*H219</f>
        <v>0</v>
      </c>
      <c r="S219" s="245">
        <v>0</v>
      </c>
      <c r="T219" s="24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7" t="s">
        <v>137</v>
      </c>
      <c r="AT219" s="247" t="s">
        <v>132</v>
      </c>
      <c r="AU219" s="247" t="s">
        <v>89</v>
      </c>
      <c r="AY219" s="18" t="s">
        <v>130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8" t="s">
        <v>87</v>
      </c>
      <c r="BK219" s="248">
        <f>ROUND(I219*H219,2)</f>
        <v>0</v>
      </c>
      <c r="BL219" s="18" t="s">
        <v>137</v>
      </c>
      <c r="BM219" s="247" t="s">
        <v>606</v>
      </c>
    </row>
    <row r="220" s="2" customFormat="1" ht="21.75" customHeight="1">
      <c r="A220" s="39"/>
      <c r="B220" s="40"/>
      <c r="C220" s="282" t="s">
        <v>295</v>
      </c>
      <c r="D220" s="282" t="s">
        <v>211</v>
      </c>
      <c r="E220" s="283" t="s">
        <v>607</v>
      </c>
      <c r="F220" s="284" t="s">
        <v>608</v>
      </c>
      <c r="G220" s="285" t="s">
        <v>333</v>
      </c>
      <c r="H220" s="286">
        <v>3</v>
      </c>
      <c r="I220" s="287"/>
      <c r="J220" s="288">
        <f>ROUND(I220*H220,2)</f>
        <v>0</v>
      </c>
      <c r="K220" s="284" t="s">
        <v>1</v>
      </c>
      <c r="L220" s="289"/>
      <c r="M220" s="290" t="s">
        <v>1</v>
      </c>
      <c r="N220" s="291" t="s">
        <v>44</v>
      </c>
      <c r="O220" s="92"/>
      <c r="P220" s="245">
        <f>O220*H220</f>
        <v>0</v>
      </c>
      <c r="Q220" s="245">
        <v>0.014999999999999999</v>
      </c>
      <c r="R220" s="245">
        <f>Q220*H220</f>
        <v>0.044999999999999998</v>
      </c>
      <c r="S220" s="245">
        <v>0</v>
      </c>
      <c r="T220" s="24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7" t="s">
        <v>186</v>
      </c>
      <c r="AT220" s="247" t="s">
        <v>211</v>
      </c>
      <c r="AU220" s="247" t="s">
        <v>89</v>
      </c>
      <c r="AY220" s="18" t="s">
        <v>130</v>
      </c>
      <c r="BE220" s="248">
        <f>IF(N220="základní",J220,0)</f>
        <v>0</v>
      </c>
      <c r="BF220" s="248">
        <f>IF(N220="snížená",J220,0)</f>
        <v>0</v>
      </c>
      <c r="BG220" s="248">
        <f>IF(N220="zákl. přenesená",J220,0)</f>
        <v>0</v>
      </c>
      <c r="BH220" s="248">
        <f>IF(N220="sníž. přenesená",J220,0)</f>
        <v>0</v>
      </c>
      <c r="BI220" s="248">
        <f>IF(N220="nulová",J220,0)</f>
        <v>0</v>
      </c>
      <c r="BJ220" s="18" t="s">
        <v>87</v>
      </c>
      <c r="BK220" s="248">
        <f>ROUND(I220*H220,2)</f>
        <v>0</v>
      </c>
      <c r="BL220" s="18" t="s">
        <v>137</v>
      </c>
      <c r="BM220" s="247" t="s">
        <v>609</v>
      </c>
    </row>
    <row r="221" s="13" customFormat="1">
      <c r="A221" s="13"/>
      <c r="B221" s="249"/>
      <c r="C221" s="250"/>
      <c r="D221" s="251" t="s">
        <v>139</v>
      </c>
      <c r="E221" s="252" t="s">
        <v>1</v>
      </c>
      <c r="F221" s="253" t="s">
        <v>610</v>
      </c>
      <c r="G221" s="250"/>
      <c r="H221" s="252" t="s">
        <v>1</v>
      </c>
      <c r="I221" s="254"/>
      <c r="J221" s="250"/>
      <c r="K221" s="250"/>
      <c r="L221" s="255"/>
      <c r="M221" s="256"/>
      <c r="N221" s="257"/>
      <c r="O221" s="257"/>
      <c r="P221" s="257"/>
      <c r="Q221" s="257"/>
      <c r="R221" s="257"/>
      <c r="S221" s="257"/>
      <c r="T221" s="25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9" t="s">
        <v>139</v>
      </c>
      <c r="AU221" s="259" t="s">
        <v>89</v>
      </c>
      <c r="AV221" s="13" t="s">
        <v>87</v>
      </c>
      <c r="AW221" s="13" t="s">
        <v>34</v>
      </c>
      <c r="AX221" s="13" t="s">
        <v>79</v>
      </c>
      <c r="AY221" s="259" t="s">
        <v>130</v>
      </c>
    </row>
    <row r="222" s="14" customFormat="1">
      <c r="A222" s="14"/>
      <c r="B222" s="260"/>
      <c r="C222" s="261"/>
      <c r="D222" s="251" t="s">
        <v>139</v>
      </c>
      <c r="E222" s="262" t="s">
        <v>1</v>
      </c>
      <c r="F222" s="263" t="s">
        <v>611</v>
      </c>
      <c r="G222" s="261"/>
      <c r="H222" s="264">
        <v>3</v>
      </c>
      <c r="I222" s="265"/>
      <c r="J222" s="261"/>
      <c r="K222" s="261"/>
      <c r="L222" s="266"/>
      <c r="M222" s="267"/>
      <c r="N222" s="268"/>
      <c r="O222" s="268"/>
      <c r="P222" s="268"/>
      <c r="Q222" s="268"/>
      <c r="R222" s="268"/>
      <c r="S222" s="268"/>
      <c r="T222" s="26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0" t="s">
        <v>139</v>
      </c>
      <c r="AU222" s="270" t="s">
        <v>89</v>
      </c>
      <c r="AV222" s="14" t="s">
        <v>89</v>
      </c>
      <c r="AW222" s="14" t="s">
        <v>34</v>
      </c>
      <c r="AX222" s="14" t="s">
        <v>87</v>
      </c>
      <c r="AY222" s="270" t="s">
        <v>130</v>
      </c>
    </row>
    <row r="223" s="2" customFormat="1" ht="21.75" customHeight="1">
      <c r="A223" s="39"/>
      <c r="B223" s="40"/>
      <c r="C223" s="282" t="s">
        <v>300</v>
      </c>
      <c r="D223" s="282" t="s">
        <v>211</v>
      </c>
      <c r="E223" s="283" t="s">
        <v>612</v>
      </c>
      <c r="F223" s="284" t="s">
        <v>613</v>
      </c>
      <c r="G223" s="285" t="s">
        <v>333</v>
      </c>
      <c r="H223" s="286">
        <v>1</v>
      </c>
      <c r="I223" s="287"/>
      <c r="J223" s="288">
        <f>ROUND(I223*H223,2)</f>
        <v>0</v>
      </c>
      <c r="K223" s="284" t="s">
        <v>1</v>
      </c>
      <c r="L223" s="289"/>
      <c r="M223" s="290" t="s">
        <v>1</v>
      </c>
      <c r="N223" s="291" t="s">
        <v>44</v>
      </c>
      <c r="O223" s="92"/>
      <c r="P223" s="245">
        <f>O223*H223</f>
        <v>0</v>
      </c>
      <c r="Q223" s="245">
        <v>0.055</v>
      </c>
      <c r="R223" s="245">
        <f>Q223*H223</f>
        <v>0.055</v>
      </c>
      <c r="S223" s="245">
        <v>0</v>
      </c>
      <c r="T223" s="24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7" t="s">
        <v>186</v>
      </c>
      <c r="AT223" s="247" t="s">
        <v>211</v>
      </c>
      <c r="AU223" s="247" t="s">
        <v>89</v>
      </c>
      <c r="AY223" s="18" t="s">
        <v>130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8" t="s">
        <v>87</v>
      </c>
      <c r="BK223" s="248">
        <f>ROUND(I223*H223,2)</f>
        <v>0</v>
      </c>
      <c r="BL223" s="18" t="s">
        <v>137</v>
      </c>
      <c r="BM223" s="247" t="s">
        <v>614</v>
      </c>
    </row>
    <row r="224" s="13" customFormat="1">
      <c r="A224" s="13"/>
      <c r="B224" s="249"/>
      <c r="C224" s="250"/>
      <c r="D224" s="251" t="s">
        <v>139</v>
      </c>
      <c r="E224" s="252" t="s">
        <v>1</v>
      </c>
      <c r="F224" s="253" t="s">
        <v>615</v>
      </c>
      <c r="G224" s="250"/>
      <c r="H224" s="252" t="s">
        <v>1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9" t="s">
        <v>139</v>
      </c>
      <c r="AU224" s="259" t="s">
        <v>89</v>
      </c>
      <c r="AV224" s="13" t="s">
        <v>87</v>
      </c>
      <c r="AW224" s="13" t="s">
        <v>34</v>
      </c>
      <c r="AX224" s="13" t="s">
        <v>79</v>
      </c>
      <c r="AY224" s="259" t="s">
        <v>130</v>
      </c>
    </row>
    <row r="225" s="14" customFormat="1">
      <c r="A225" s="14"/>
      <c r="B225" s="260"/>
      <c r="C225" s="261"/>
      <c r="D225" s="251" t="s">
        <v>139</v>
      </c>
      <c r="E225" s="262" t="s">
        <v>1</v>
      </c>
      <c r="F225" s="263" t="s">
        <v>87</v>
      </c>
      <c r="G225" s="261"/>
      <c r="H225" s="264">
        <v>1</v>
      </c>
      <c r="I225" s="265"/>
      <c r="J225" s="261"/>
      <c r="K225" s="261"/>
      <c r="L225" s="266"/>
      <c r="M225" s="267"/>
      <c r="N225" s="268"/>
      <c r="O225" s="268"/>
      <c r="P225" s="268"/>
      <c r="Q225" s="268"/>
      <c r="R225" s="268"/>
      <c r="S225" s="268"/>
      <c r="T225" s="26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0" t="s">
        <v>139</v>
      </c>
      <c r="AU225" s="270" t="s">
        <v>89</v>
      </c>
      <c r="AV225" s="14" t="s">
        <v>89</v>
      </c>
      <c r="AW225" s="14" t="s">
        <v>34</v>
      </c>
      <c r="AX225" s="14" t="s">
        <v>87</v>
      </c>
      <c r="AY225" s="270" t="s">
        <v>130</v>
      </c>
    </row>
    <row r="226" s="2" customFormat="1" ht="16.5" customHeight="1">
      <c r="A226" s="39"/>
      <c r="B226" s="40"/>
      <c r="C226" s="236" t="s">
        <v>309</v>
      </c>
      <c r="D226" s="236" t="s">
        <v>132</v>
      </c>
      <c r="E226" s="237" t="s">
        <v>616</v>
      </c>
      <c r="F226" s="238" t="s">
        <v>617</v>
      </c>
      <c r="G226" s="239" t="s">
        <v>333</v>
      </c>
      <c r="H226" s="240">
        <v>59</v>
      </c>
      <c r="I226" s="241"/>
      <c r="J226" s="242">
        <f>ROUND(I226*H226,2)</f>
        <v>0</v>
      </c>
      <c r="K226" s="238" t="s">
        <v>136</v>
      </c>
      <c r="L226" s="45"/>
      <c r="M226" s="243" t="s">
        <v>1</v>
      </c>
      <c r="N226" s="244" t="s">
        <v>44</v>
      </c>
      <c r="O226" s="92"/>
      <c r="P226" s="245">
        <f>O226*H226</f>
        <v>0</v>
      </c>
      <c r="Q226" s="245">
        <v>0.00040000000000000002</v>
      </c>
      <c r="R226" s="245">
        <f>Q226*H226</f>
        <v>0.023599999999999999</v>
      </c>
      <c r="S226" s="245">
        <v>0</v>
      </c>
      <c r="T226" s="24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7" t="s">
        <v>137</v>
      </c>
      <c r="AT226" s="247" t="s">
        <v>132</v>
      </c>
      <c r="AU226" s="247" t="s">
        <v>89</v>
      </c>
      <c r="AY226" s="18" t="s">
        <v>130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8" t="s">
        <v>87</v>
      </c>
      <c r="BK226" s="248">
        <f>ROUND(I226*H226,2)</f>
        <v>0</v>
      </c>
      <c r="BL226" s="18" t="s">
        <v>137</v>
      </c>
      <c r="BM226" s="247" t="s">
        <v>618</v>
      </c>
    </row>
    <row r="227" s="13" customFormat="1">
      <c r="A227" s="13"/>
      <c r="B227" s="249"/>
      <c r="C227" s="250"/>
      <c r="D227" s="251" t="s">
        <v>139</v>
      </c>
      <c r="E227" s="252" t="s">
        <v>1</v>
      </c>
      <c r="F227" s="253" t="s">
        <v>619</v>
      </c>
      <c r="G227" s="250"/>
      <c r="H227" s="252" t="s">
        <v>1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9" t="s">
        <v>139</v>
      </c>
      <c r="AU227" s="259" t="s">
        <v>89</v>
      </c>
      <c r="AV227" s="13" t="s">
        <v>87</v>
      </c>
      <c r="AW227" s="13" t="s">
        <v>34</v>
      </c>
      <c r="AX227" s="13" t="s">
        <v>79</v>
      </c>
      <c r="AY227" s="259" t="s">
        <v>130</v>
      </c>
    </row>
    <row r="228" s="14" customFormat="1">
      <c r="A228" s="14"/>
      <c r="B228" s="260"/>
      <c r="C228" s="261"/>
      <c r="D228" s="251" t="s">
        <v>139</v>
      </c>
      <c r="E228" s="262" t="s">
        <v>1</v>
      </c>
      <c r="F228" s="263" t="s">
        <v>620</v>
      </c>
      <c r="G228" s="261"/>
      <c r="H228" s="264">
        <v>59</v>
      </c>
      <c r="I228" s="265"/>
      <c r="J228" s="261"/>
      <c r="K228" s="261"/>
      <c r="L228" s="266"/>
      <c r="M228" s="267"/>
      <c r="N228" s="268"/>
      <c r="O228" s="268"/>
      <c r="P228" s="268"/>
      <c r="Q228" s="268"/>
      <c r="R228" s="268"/>
      <c r="S228" s="268"/>
      <c r="T228" s="26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0" t="s">
        <v>139</v>
      </c>
      <c r="AU228" s="270" t="s">
        <v>89</v>
      </c>
      <c r="AV228" s="14" t="s">
        <v>89</v>
      </c>
      <c r="AW228" s="14" t="s">
        <v>34</v>
      </c>
      <c r="AX228" s="14" t="s">
        <v>87</v>
      </c>
      <c r="AY228" s="270" t="s">
        <v>130</v>
      </c>
    </row>
    <row r="229" s="13" customFormat="1">
      <c r="A229" s="13"/>
      <c r="B229" s="249"/>
      <c r="C229" s="250"/>
      <c r="D229" s="251" t="s">
        <v>139</v>
      </c>
      <c r="E229" s="252" t="s">
        <v>1</v>
      </c>
      <c r="F229" s="253" t="s">
        <v>621</v>
      </c>
      <c r="G229" s="250"/>
      <c r="H229" s="252" t="s">
        <v>1</v>
      </c>
      <c r="I229" s="254"/>
      <c r="J229" s="250"/>
      <c r="K229" s="250"/>
      <c r="L229" s="255"/>
      <c r="M229" s="256"/>
      <c r="N229" s="257"/>
      <c r="O229" s="257"/>
      <c r="P229" s="257"/>
      <c r="Q229" s="257"/>
      <c r="R229" s="257"/>
      <c r="S229" s="257"/>
      <c r="T229" s="25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9" t="s">
        <v>139</v>
      </c>
      <c r="AU229" s="259" t="s">
        <v>89</v>
      </c>
      <c r="AV229" s="13" t="s">
        <v>87</v>
      </c>
      <c r="AW229" s="13" t="s">
        <v>34</v>
      </c>
      <c r="AX229" s="13" t="s">
        <v>79</v>
      </c>
      <c r="AY229" s="259" t="s">
        <v>130</v>
      </c>
    </row>
    <row r="230" s="2" customFormat="1" ht="16.5" customHeight="1">
      <c r="A230" s="39"/>
      <c r="B230" s="40"/>
      <c r="C230" s="236" t="s">
        <v>315</v>
      </c>
      <c r="D230" s="236" t="s">
        <v>132</v>
      </c>
      <c r="E230" s="237" t="s">
        <v>622</v>
      </c>
      <c r="F230" s="238" t="s">
        <v>623</v>
      </c>
      <c r="G230" s="239" t="s">
        <v>355</v>
      </c>
      <c r="H230" s="240">
        <v>12</v>
      </c>
      <c r="I230" s="241"/>
      <c r="J230" s="242">
        <f>ROUND(I230*H230,2)</f>
        <v>0</v>
      </c>
      <c r="K230" s="238" t="s">
        <v>1</v>
      </c>
      <c r="L230" s="45"/>
      <c r="M230" s="243" t="s">
        <v>1</v>
      </c>
      <c r="N230" s="244" t="s">
        <v>44</v>
      </c>
      <c r="O230" s="92"/>
      <c r="P230" s="245">
        <f>O230*H230</f>
        <v>0</v>
      </c>
      <c r="Q230" s="245">
        <v>0</v>
      </c>
      <c r="R230" s="245">
        <f>Q230*H230</f>
        <v>0</v>
      </c>
      <c r="S230" s="245">
        <v>0</v>
      </c>
      <c r="T230" s="24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7" t="s">
        <v>137</v>
      </c>
      <c r="AT230" s="247" t="s">
        <v>132</v>
      </c>
      <c r="AU230" s="247" t="s">
        <v>89</v>
      </c>
      <c r="AY230" s="18" t="s">
        <v>130</v>
      </c>
      <c r="BE230" s="248">
        <f>IF(N230="základní",J230,0)</f>
        <v>0</v>
      </c>
      <c r="BF230" s="248">
        <f>IF(N230="snížená",J230,0)</f>
        <v>0</v>
      </c>
      <c r="BG230" s="248">
        <f>IF(N230="zákl. přenesená",J230,0)</f>
        <v>0</v>
      </c>
      <c r="BH230" s="248">
        <f>IF(N230="sníž. přenesená",J230,0)</f>
        <v>0</v>
      </c>
      <c r="BI230" s="248">
        <f>IF(N230="nulová",J230,0)</f>
        <v>0</v>
      </c>
      <c r="BJ230" s="18" t="s">
        <v>87</v>
      </c>
      <c r="BK230" s="248">
        <f>ROUND(I230*H230,2)</f>
        <v>0</v>
      </c>
      <c r="BL230" s="18" t="s">
        <v>137</v>
      </c>
      <c r="BM230" s="247" t="s">
        <v>624</v>
      </c>
    </row>
    <row r="231" s="13" customFormat="1">
      <c r="A231" s="13"/>
      <c r="B231" s="249"/>
      <c r="C231" s="250"/>
      <c r="D231" s="251" t="s">
        <v>139</v>
      </c>
      <c r="E231" s="252" t="s">
        <v>1</v>
      </c>
      <c r="F231" s="253" t="s">
        <v>625</v>
      </c>
      <c r="G231" s="250"/>
      <c r="H231" s="252" t="s">
        <v>1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9" t="s">
        <v>139</v>
      </c>
      <c r="AU231" s="259" t="s">
        <v>89</v>
      </c>
      <c r="AV231" s="13" t="s">
        <v>87</v>
      </c>
      <c r="AW231" s="13" t="s">
        <v>34</v>
      </c>
      <c r="AX231" s="13" t="s">
        <v>79</v>
      </c>
      <c r="AY231" s="259" t="s">
        <v>130</v>
      </c>
    </row>
    <row r="232" s="14" customFormat="1">
      <c r="A232" s="14"/>
      <c r="B232" s="260"/>
      <c r="C232" s="261"/>
      <c r="D232" s="251" t="s">
        <v>139</v>
      </c>
      <c r="E232" s="262" t="s">
        <v>1</v>
      </c>
      <c r="F232" s="263" t="s">
        <v>626</v>
      </c>
      <c r="G232" s="261"/>
      <c r="H232" s="264">
        <v>12</v>
      </c>
      <c r="I232" s="265"/>
      <c r="J232" s="261"/>
      <c r="K232" s="261"/>
      <c r="L232" s="266"/>
      <c r="M232" s="267"/>
      <c r="N232" s="268"/>
      <c r="O232" s="268"/>
      <c r="P232" s="268"/>
      <c r="Q232" s="268"/>
      <c r="R232" s="268"/>
      <c r="S232" s="268"/>
      <c r="T232" s="26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0" t="s">
        <v>139</v>
      </c>
      <c r="AU232" s="270" t="s">
        <v>89</v>
      </c>
      <c r="AV232" s="14" t="s">
        <v>89</v>
      </c>
      <c r="AW232" s="14" t="s">
        <v>34</v>
      </c>
      <c r="AX232" s="14" t="s">
        <v>87</v>
      </c>
      <c r="AY232" s="270" t="s">
        <v>130</v>
      </c>
    </row>
    <row r="233" s="2" customFormat="1" ht="16.5" customHeight="1">
      <c r="A233" s="39"/>
      <c r="B233" s="40"/>
      <c r="C233" s="282" t="s">
        <v>324</v>
      </c>
      <c r="D233" s="282" t="s">
        <v>211</v>
      </c>
      <c r="E233" s="283" t="s">
        <v>627</v>
      </c>
      <c r="F233" s="284" t="s">
        <v>628</v>
      </c>
      <c r="G233" s="285" t="s">
        <v>333</v>
      </c>
      <c r="H233" s="286">
        <v>61</v>
      </c>
      <c r="I233" s="287"/>
      <c r="J233" s="288">
        <f>ROUND(I233*H233,2)</f>
        <v>0</v>
      </c>
      <c r="K233" s="284" t="s">
        <v>1</v>
      </c>
      <c r="L233" s="289"/>
      <c r="M233" s="290" t="s">
        <v>1</v>
      </c>
      <c r="N233" s="291" t="s">
        <v>44</v>
      </c>
      <c r="O233" s="92"/>
      <c r="P233" s="245">
        <f>O233*H233</f>
        <v>0</v>
      </c>
      <c r="Q233" s="245">
        <v>0.045999999999999999</v>
      </c>
      <c r="R233" s="245">
        <f>Q233*H233</f>
        <v>2.806</v>
      </c>
      <c r="S233" s="245">
        <v>0</v>
      </c>
      <c r="T233" s="24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7" t="s">
        <v>186</v>
      </c>
      <c r="AT233" s="247" t="s">
        <v>211</v>
      </c>
      <c r="AU233" s="247" t="s">
        <v>89</v>
      </c>
      <c r="AY233" s="18" t="s">
        <v>130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8" t="s">
        <v>87</v>
      </c>
      <c r="BK233" s="248">
        <f>ROUND(I233*H233,2)</f>
        <v>0</v>
      </c>
      <c r="BL233" s="18" t="s">
        <v>137</v>
      </c>
      <c r="BM233" s="247" t="s">
        <v>629</v>
      </c>
    </row>
    <row r="234" s="13" customFormat="1">
      <c r="A234" s="13"/>
      <c r="B234" s="249"/>
      <c r="C234" s="250"/>
      <c r="D234" s="251" t="s">
        <v>139</v>
      </c>
      <c r="E234" s="252" t="s">
        <v>1</v>
      </c>
      <c r="F234" s="253" t="s">
        <v>630</v>
      </c>
      <c r="G234" s="250"/>
      <c r="H234" s="252" t="s">
        <v>1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9" t="s">
        <v>139</v>
      </c>
      <c r="AU234" s="259" t="s">
        <v>89</v>
      </c>
      <c r="AV234" s="13" t="s">
        <v>87</v>
      </c>
      <c r="AW234" s="13" t="s">
        <v>34</v>
      </c>
      <c r="AX234" s="13" t="s">
        <v>79</v>
      </c>
      <c r="AY234" s="259" t="s">
        <v>130</v>
      </c>
    </row>
    <row r="235" s="14" customFormat="1">
      <c r="A235" s="14"/>
      <c r="B235" s="260"/>
      <c r="C235" s="261"/>
      <c r="D235" s="251" t="s">
        <v>139</v>
      </c>
      <c r="E235" s="262" t="s">
        <v>1</v>
      </c>
      <c r="F235" s="263" t="s">
        <v>631</v>
      </c>
      <c r="G235" s="261"/>
      <c r="H235" s="264">
        <v>61</v>
      </c>
      <c r="I235" s="265"/>
      <c r="J235" s="261"/>
      <c r="K235" s="261"/>
      <c r="L235" s="266"/>
      <c r="M235" s="267"/>
      <c r="N235" s="268"/>
      <c r="O235" s="268"/>
      <c r="P235" s="268"/>
      <c r="Q235" s="268"/>
      <c r="R235" s="268"/>
      <c r="S235" s="268"/>
      <c r="T235" s="26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0" t="s">
        <v>139</v>
      </c>
      <c r="AU235" s="270" t="s">
        <v>89</v>
      </c>
      <c r="AV235" s="14" t="s">
        <v>89</v>
      </c>
      <c r="AW235" s="14" t="s">
        <v>34</v>
      </c>
      <c r="AX235" s="14" t="s">
        <v>87</v>
      </c>
      <c r="AY235" s="270" t="s">
        <v>130</v>
      </c>
    </row>
    <row r="236" s="2" customFormat="1" ht="21.75" customHeight="1">
      <c r="A236" s="39"/>
      <c r="B236" s="40"/>
      <c r="C236" s="282" t="s">
        <v>330</v>
      </c>
      <c r="D236" s="282" t="s">
        <v>211</v>
      </c>
      <c r="E236" s="283" t="s">
        <v>632</v>
      </c>
      <c r="F236" s="284" t="s">
        <v>633</v>
      </c>
      <c r="G236" s="285" t="s">
        <v>333</v>
      </c>
      <c r="H236" s="286">
        <v>55</v>
      </c>
      <c r="I236" s="287"/>
      <c r="J236" s="288">
        <f>ROUND(I236*H236,2)</f>
        <v>0</v>
      </c>
      <c r="K236" s="284" t="s">
        <v>1</v>
      </c>
      <c r="L236" s="289"/>
      <c r="M236" s="290" t="s">
        <v>1</v>
      </c>
      <c r="N236" s="291" t="s">
        <v>44</v>
      </c>
      <c r="O236" s="92"/>
      <c r="P236" s="245">
        <f>O236*H236</f>
        <v>0</v>
      </c>
      <c r="Q236" s="245">
        <v>0.0011999999999999999</v>
      </c>
      <c r="R236" s="245">
        <f>Q236*H236</f>
        <v>0.065999999999999989</v>
      </c>
      <c r="S236" s="245">
        <v>0</v>
      </c>
      <c r="T236" s="24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7" t="s">
        <v>186</v>
      </c>
      <c r="AT236" s="247" t="s">
        <v>211</v>
      </c>
      <c r="AU236" s="247" t="s">
        <v>89</v>
      </c>
      <c r="AY236" s="18" t="s">
        <v>130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8" t="s">
        <v>87</v>
      </c>
      <c r="BK236" s="248">
        <f>ROUND(I236*H236,2)</f>
        <v>0</v>
      </c>
      <c r="BL236" s="18" t="s">
        <v>137</v>
      </c>
      <c r="BM236" s="247" t="s">
        <v>634</v>
      </c>
    </row>
    <row r="237" s="13" customFormat="1">
      <c r="A237" s="13"/>
      <c r="B237" s="249"/>
      <c r="C237" s="250"/>
      <c r="D237" s="251" t="s">
        <v>139</v>
      </c>
      <c r="E237" s="252" t="s">
        <v>1</v>
      </c>
      <c r="F237" s="253" t="s">
        <v>635</v>
      </c>
      <c r="G237" s="250"/>
      <c r="H237" s="252" t="s">
        <v>1</v>
      </c>
      <c r="I237" s="254"/>
      <c r="J237" s="250"/>
      <c r="K237" s="250"/>
      <c r="L237" s="255"/>
      <c r="M237" s="256"/>
      <c r="N237" s="257"/>
      <c r="O237" s="257"/>
      <c r="P237" s="257"/>
      <c r="Q237" s="257"/>
      <c r="R237" s="257"/>
      <c r="S237" s="257"/>
      <c r="T237" s="25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9" t="s">
        <v>139</v>
      </c>
      <c r="AU237" s="259" t="s">
        <v>89</v>
      </c>
      <c r="AV237" s="13" t="s">
        <v>87</v>
      </c>
      <c r="AW237" s="13" t="s">
        <v>34</v>
      </c>
      <c r="AX237" s="13" t="s">
        <v>79</v>
      </c>
      <c r="AY237" s="259" t="s">
        <v>130</v>
      </c>
    </row>
    <row r="238" s="14" customFormat="1">
      <c r="A238" s="14"/>
      <c r="B238" s="260"/>
      <c r="C238" s="261"/>
      <c r="D238" s="251" t="s">
        <v>139</v>
      </c>
      <c r="E238" s="262" t="s">
        <v>1</v>
      </c>
      <c r="F238" s="263" t="s">
        <v>220</v>
      </c>
      <c r="G238" s="261"/>
      <c r="H238" s="264">
        <v>12</v>
      </c>
      <c r="I238" s="265"/>
      <c r="J238" s="261"/>
      <c r="K238" s="261"/>
      <c r="L238" s="266"/>
      <c r="M238" s="267"/>
      <c r="N238" s="268"/>
      <c r="O238" s="268"/>
      <c r="P238" s="268"/>
      <c r="Q238" s="268"/>
      <c r="R238" s="268"/>
      <c r="S238" s="268"/>
      <c r="T238" s="26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0" t="s">
        <v>139</v>
      </c>
      <c r="AU238" s="270" t="s">
        <v>89</v>
      </c>
      <c r="AV238" s="14" t="s">
        <v>89</v>
      </c>
      <c r="AW238" s="14" t="s">
        <v>34</v>
      </c>
      <c r="AX238" s="14" t="s">
        <v>79</v>
      </c>
      <c r="AY238" s="270" t="s">
        <v>130</v>
      </c>
    </row>
    <row r="239" s="13" customFormat="1">
      <c r="A239" s="13"/>
      <c r="B239" s="249"/>
      <c r="C239" s="250"/>
      <c r="D239" s="251" t="s">
        <v>139</v>
      </c>
      <c r="E239" s="252" t="s">
        <v>1</v>
      </c>
      <c r="F239" s="253" t="s">
        <v>636</v>
      </c>
      <c r="G239" s="250"/>
      <c r="H239" s="252" t="s">
        <v>1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9" t="s">
        <v>139</v>
      </c>
      <c r="AU239" s="259" t="s">
        <v>89</v>
      </c>
      <c r="AV239" s="13" t="s">
        <v>87</v>
      </c>
      <c r="AW239" s="13" t="s">
        <v>34</v>
      </c>
      <c r="AX239" s="13" t="s">
        <v>79</v>
      </c>
      <c r="AY239" s="259" t="s">
        <v>130</v>
      </c>
    </row>
    <row r="240" s="14" customFormat="1">
      <c r="A240" s="14"/>
      <c r="B240" s="260"/>
      <c r="C240" s="261"/>
      <c r="D240" s="251" t="s">
        <v>139</v>
      </c>
      <c r="E240" s="262" t="s">
        <v>1</v>
      </c>
      <c r="F240" s="263" t="s">
        <v>429</v>
      </c>
      <c r="G240" s="261"/>
      <c r="H240" s="264">
        <v>43</v>
      </c>
      <c r="I240" s="265"/>
      <c r="J240" s="261"/>
      <c r="K240" s="261"/>
      <c r="L240" s="266"/>
      <c r="M240" s="267"/>
      <c r="N240" s="268"/>
      <c r="O240" s="268"/>
      <c r="P240" s="268"/>
      <c r="Q240" s="268"/>
      <c r="R240" s="268"/>
      <c r="S240" s="268"/>
      <c r="T240" s="26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0" t="s">
        <v>139</v>
      </c>
      <c r="AU240" s="270" t="s">
        <v>89</v>
      </c>
      <c r="AV240" s="14" t="s">
        <v>89</v>
      </c>
      <c r="AW240" s="14" t="s">
        <v>34</v>
      </c>
      <c r="AX240" s="14" t="s">
        <v>79</v>
      </c>
      <c r="AY240" s="270" t="s">
        <v>130</v>
      </c>
    </row>
    <row r="241" s="15" customFormat="1">
      <c r="A241" s="15"/>
      <c r="B241" s="271"/>
      <c r="C241" s="272"/>
      <c r="D241" s="251" t="s">
        <v>139</v>
      </c>
      <c r="E241" s="273" t="s">
        <v>1</v>
      </c>
      <c r="F241" s="274" t="s">
        <v>144</v>
      </c>
      <c r="G241" s="272"/>
      <c r="H241" s="275">
        <v>55</v>
      </c>
      <c r="I241" s="276"/>
      <c r="J241" s="272"/>
      <c r="K241" s="272"/>
      <c r="L241" s="277"/>
      <c r="M241" s="278"/>
      <c r="N241" s="279"/>
      <c r="O241" s="279"/>
      <c r="P241" s="279"/>
      <c r="Q241" s="279"/>
      <c r="R241" s="279"/>
      <c r="S241" s="279"/>
      <c r="T241" s="28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1" t="s">
        <v>139</v>
      </c>
      <c r="AU241" s="281" t="s">
        <v>89</v>
      </c>
      <c r="AV241" s="15" t="s">
        <v>137</v>
      </c>
      <c r="AW241" s="15" t="s">
        <v>34</v>
      </c>
      <c r="AX241" s="15" t="s">
        <v>87</v>
      </c>
      <c r="AY241" s="281" t="s">
        <v>130</v>
      </c>
    </row>
    <row r="242" s="2" customFormat="1" ht="21.75" customHeight="1">
      <c r="A242" s="39"/>
      <c r="B242" s="40"/>
      <c r="C242" s="282" t="s">
        <v>336</v>
      </c>
      <c r="D242" s="282" t="s">
        <v>211</v>
      </c>
      <c r="E242" s="283" t="s">
        <v>637</v>
      </c>
      <c r="F242" s="284" t="s">
        <v>638</v>
      </c>
      <c r="G242" s="285" t="s">
        <v>333</v>
      </c>
      <c r="H242" s="286">
        <v>8</v>
      </c>
      <c r="I242" s="287"/>
      <c r="J242" s="288">
        <f>ROUND(I242*H242,2)</f>
        <v>0</v>
      </c>
      <c r="K242" s="284" t="s">
        <v>1</v>
      </c>
      <c r="L242" s="289"/>
      <c r="M242" s="290" t="s">
        <v>1</v>
      </c>
      <c r="N242" s="291" t="s">
        <v>44</v>
      </c>
      <c r="O242" s="92"/>
      <c r="P242" s="245">
        <f>O242*H242</f>
        <v>0</v>
      </c>
      <c r="Q242" s="245">
        <v>0.0060000000000000001</v>
      </c>
      <c r="R242" s="245">
        <f>Q242*H242</f>
        <v>0.048000000000000001</v>
      </c>
      <c r="S242" s="245">
        <v>0</v>
      </c>
      <c r="T242" s="24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7" t="s">
        <v>186</v>
      </c>
      <c r="AT242" s="247" t="s">
        <v>211</v>
      </c>
      <c r="AU242" s="247" t="s">
        <v>89</v>
      </c>
      <c r="AY242" s="18" t="s">
        <v>130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8" t="s">
        <v>87</v>
      </c>
      <c r="BK242" s="248">
        <f>ROUND(I242*H242,2)</f>
        <v>0</v>
      </c>
      <c r="BL242" s="18" t="s">
        <v>137</v>
      </c>
      <c r="BM242" s="247" t="s">
        <v>639</v>
      </c>
    </row>
    <row r="243" s="2" customFormat="1" ht="16.5" customHeight="1">
      <c r="A243" s="39"/>
      <c r="B243" s="40"/>
      <c r="C243" s="236" t="s">
        <v>343</v>
      </c>
      <c r="D243" s="236" t="s">
        <v>132</v>
      </c>
      <c r="E243" s="237" t="s">
        <v>640</v>
      </c>
      <c r="F243" s="238" t="s">
        <v>641</v>
      </c>
      <c r="G243" s="239" t="s">
        <v>333</v>
      </c>
      <c r="H243" s="240">
        <v>63</v>
      </c>
      <c r="I243" s="241"/>
      <c r="J243" s="242">
        <f>ROUND(I243*H243,2)</f>
        <v>0</v>
      </c>
      <c r="K243" s="238" t="s">
        <v>1</v>
      </c>
      <c r="L243" s="45"/>
      <c r="M243" s="243" t="s">
        <v>1</v>
      </c>
      <c r="N243" s="244" t="s">
        <v>44</v>
      </c>
      <c r="O243" s="92"/>
      <c r="P243" s="245">
        <f>O243*H243</f>
        <v>0</v>
      </c>
      <c r="Q243" s="245">
        <v>0.0070200000000000002</v>
      </c>
      <c r="R243" s="245">
        <f>Q243*H243</f>
        <v>0.44225999999999999</v>
      </c>
      <c r="S243" s="245">
        <v>0</v>
      </c>
      <c r="T243" s="24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7" t="s">
        <v>137</v>
      </c>
      <c r="AT243" s="247" t="s">
        <v>132</v>
      </c>
      <c r="AU243" s="247" t="s">
        <v>89</v>
      </c>
      <c r="AY243" s="18" t="s">
        <v>130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8" t="s">
        <v>87</v>
      </c>
      <c r="BK243" s="248">
        <f>ROUND(I243*H243,2)</f>
        <v>0</v>
      </c>
      <c r="BL243" s="18" t="s">
        <v>137</v>
      </c>
      <c r="BM243" s="247" t="s">
        <v>642</v>
      </c>
    </row>
    <row r="244" s="13" customFormat="1">
      <c r="A244" s="13"/>
      <c r="B244" s="249"/>
      <c r="C244" s="250"/>
      <c r="D244" s="251" t="s">
        <v>139</v>
      </c>
      <c r="E244" s="252" t="s">
        <v>1</v>
      </c>
      <c r="F244" s="253" t="s">
        <v>643</v>
      </c>
      <c r="G244" s="250"/>
      <c r="H244" s="252" t="s">
        <v>1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9" t="s">
        <v>139</v>
      </c>
      <c r="AU244" s="259" t="s">
        <v>89</v>
      </c>
      <c r="AV244" s="13" t="s">
        <v>87</v>
      </c>
      <c r="AW244" s="13" t="s">
        <v>34</v>
      </c>
      <c r="AX244" s="13" t="s">
        <v>79</v>
      </c>
      <c r="AY244" s="259" t="s">
        <v>130</v>
      </c>
    </row>
    <row r="245" s="14" customFormat="1">
      <c r="A245" s="14"/>
      <c r="B245" s="260"/>
      <c r="C245" s="261"/>
      <c r="D245" s="251" t="s">
        <v>139</v>
      </c>
      <c r="E245" s="262" t="s">
        <v>1</v>
      </c>
      <c r="F245" s="263" t="s">
        <v>137</v>
      </c>
      <c r="G245" s="261"/>
      <c r="H245" s="264">
        <v>4</v>
      </c>
      <c r="I245" s="265"/>
      <c r="J245" s="261"/>
      <c r="K245" s="261"/>
      <c r="L245" s="266"/>
      <c r="M245" s="267"/>
      <c r="N245" s="268"/>
      <c r="O245" s="268"/>
      <c r="P245" s="268"/>
      <c r="Q245" s="268"/>
      <c r="R245" s="268"/>
      <c r="S245" s="268"/>
      <c r="T245" s="26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0" t="s">
        <v>139</v>
      </c>
      <c r="AU245" s="270" t="s">
        <v>89</v>
      </c>
      <c r="AV245" s="14" t="s">
        <v>89</v>
      </c>
      <c r="AW245" s="14" t="s">
        <v>34</v>
      </c>
      <c r="AX245" s="14" t="s">
        <v>79</v>
      </c>
      <c r="AY245" s="270" t="s">
        <v>130</v>
      </c>
    </row>
    <row r="246" s="13" customFormat="1">
      <c r="A246" s="13"/>
      <c r="B246" s="249"/>
      <c r="C246" s="250"/>
      <c r="D246" s="251" t="s">
        <v>139</v>
      </c>
      <c r="E246" s="252" t="s">
        <v>1</v>
      </c>
      <c r="F246" s="253" t="s">
        <v>644</v>
      </c>
      <c r="G246" s="250"/>
      <c r="H246" s="252" t="s">
        <v>1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9" t="s">
        <v>139</v>
      </c>
      <c r="AU246" s="259" t="s">
        <v>89</v>
      </c>
      <c r="AV246" s="13" t="s">
        <v>87</v>
      </c>
      <c r="AW246" s="13" t="s">
        <v>34</v>
      </c>
      <c r="AX246" s="13" t="s">
        <v>79</v>
      </c>
      <c r="AY246" s="259" t="s">
        <v>130</v>
      </c>
    </row>
    <row r="247" s="14" customFormat="1">
      <c r="A247" s="14"/>
      <c r="B247" s="260"/>
      <c r="C247" s="261"/>
      <c r="D247" s="251" t="s">
        <v>139</v>
      </c>
      <c r="E247" s="262" t="s">
        <v>1</v>
      </c>
      <c r="F247" s="263" t="s">
        <v>620</v>
      </c>
      <c r="G247" s="261"/>
      <c r="H247" s="264">
        <v>59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0" t="s">
        <v>139</v>
      </c>
      <c r="AU247" s="270" t="s">
        <v>89</v>
      </c>
      <c r="AV247" s="14" t="s">
        <v>89</v>
      </c>
      <c r="AW247" s="14" t="s">
        <v>34</v>
      </c>
      <c r="AX247" s="14" t="s">
        <v>79</v>
      </c>
      <c r="AY247" s="270" t="s">
        <v>130</v>
      </c>
    </row>
    <row r="248" s="15" customFormat="1">
      <c r="A248" s="15"/>
      <c r="B248" s="271"/>
      <c r="C248" s="272"/>
      <c r="D248" s="251" t="s">
        <v>139</v>
      </c>
      <c r="E248" s="273" t="s">
        <v>1</v>
      </c>
      <c r="F248" s="274" t="s">
        <v>144</v>
      </c>
      <c r="G248" s="272"/>
      <c r="H248" s="275">
        <v>63</v>
      </c>
      <c r="I248" s="276"/>
      <c r="J248" s="272"/>
      <c r="K248" s="272"/>
      <c r="L248" s="277"/>
      <c r="M248" s="278"/>
      <c r="N248" s="279"/>
      <c r="O248" s="279"/>
      <c r="P248" s="279"/>
      <c r="Q248" s="279"/>
      <c r="R248" s="279"/>
      <c r="S248" s="279"/>
      <c r="T248" s="28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81" t="s">
        <v>139</v>
      </c>
      <c r="AU248" s="281" t="s">
        <v>89</v>
      </c>
      <c r="AV248" s="15" t="s">
        <v>137</v>
      </c>
      <c r="AW248" s="15" t="s">
        <v>34</v>
      </c>
      <c r="AX248" s="15" t="s">
        <v>87</v>
      </c>
      <c r="AY248" s="281" t="s">
        <v>130</v>
      </c>
    </row>
    <row r="249" s="2" customFormat="1" ht="21.75" customHeight="1">
      <c r="A249" s="39"/>
      <c r="B249" s="40"/>
      <c r="C249" s="282" t="s">
        <v>352</v>
      </c>
      <c r="D249" s="282" t="s">
        <v>211</v>
      </c>
      <c r="E249" s="283" t="s">
        <v>645</v>
      </c>
      <c r="F249" s="284" t="s">
        <v>646</v>
      </c>
      <c r="G249" s="285" t="s">
        <v>333</v>
      </c>
      <c r="H249" s="286">
        <v>59</v>
      </c>
      <c r="I249" s="287"/>
      <c r="J249" s="288">
        <f>ROUND(I249*H249,2)</f>
        <v>0</v>
      </c>
      <c r="K249" s="284" t="s">
        <v>1</v>
      </c>
      <c r="L249" s="289"/>
      <c r="M249" s="290" t="s">
        <v>1</v>
      </c>
      <c r="N249" s="291" t="s">
        <v>44</v>
      </c>
      <c r="O249" s="92"/>
      <c r="P249" s="245">
        <f>O249*H249</f>
        <v>0</v>
      </c>
      <c r="Q249" s="245">
        <v>0.029999999999999999</v>
      </c>
      <c r="R249" s="245">
        <f>Q249*H249</f>
        <v>1.77</v>
      </c>
      <c r="S249" s="245">
        <v>0</v>
      </c>
      <c r="T249" s="24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7" t="s">
        <v>186</v>
      </c>
      <c r="AT249" s="247" t="s">
        <v>211</v>
      </c>
      <c r="AU249" s="247" t="s">
        <v>89</v>
      </c>
      <c r="AY249" s="18" t="s">
        <v>130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8" t="s">
        <v>87</v>
      </c>
      <c r="BK249" s="248">
        <f>ROUND(I249*H249,2)</f>
        <v>0</v>
      </c>
      <c r="BL249" s="18" t="s">
        <v>137</v>
      </c>
      <c r="BM249" s="247" t="s">
        <v>647</v>
      </c>
    </row>
    <row r="250" s="13" customFormat="1">
      <c r="A250" s="13"/>
      <c r="B250" s="249"/>
      <c r="C250" s="250"/>
      <c r="D250" s="251" t="s">
        <v>139</v>
      </c>
      <c r="E250" s="252" t="s">
        <v>1</v>
      </c>
      <c r="F250" s="253" t="s">
        <v>648</v>
      </c>
      <c r="G250" s="250"/>
      <c r="H250" s="252" t="s">
        <v>1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9" t="s">
        <v>139</v>
      </c>
      <c r="AU250" s="259" t="s">
        <v>89</v>
      </c>
      <c r="AV250" s="13" t="s">
        <v>87</v>
      </c>
      <c r="AW250" s="13" t="s">
        <v>34</v>
      </c>
      <c r="AX250" s="13" t="s">
        <v>79</v>
      </c>
      <c r="AY250" s="259" t="s">
        <v>130</v>
      </c>
    </row>
    <row r="251" s="14" customFormat="1">
      <c r="A251" s="14"/>
      <c r="B251" s="260"/>
      <c r="C251" s="261"/>
      <c r="D251" s="251" t="s">
        <v>139</v>
      </c>
      <c r="E251" s="262" t="s">
        <v>1</v>
      </c>
      <c r="F251" s="263" t="s">
        <v>620</v>
      </c>
      <c r="G251" s="261"/>
      <c r="H251" s="264">
        <v>59</v>
      </c>
      <c r="I251" s="265"/>
      <c r="J251" s="261"/>
      <c r="K251" s="261"/>
      <c r="L251" s="266"/>
      <c r="M251" s="267"/>
      <c r="N251" s="268"/>
      <c r="O251" s="268"/>
      <c r="P251" s="268"/>
      <c r="Q251" s="268"/>
      <c r="R251" s="268"/>
      <c r="S251" s="268"/>
      <c r="T251" s="26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0" t="s">
        <v>139</v>
      </c>
      <c r="AU251" s="270" t="s">
        <v>89</v>
      </c>
      <c r="AV251" s="14" t="s">
        <v>89</v>
      </c>
      <c r="AW251" s="14" t="s">
        <v>34</v>
      </c>
      <c r="AX251" s="14" t="s">
        <v>87</v>
      </c>
      <c r="AY251" s="270" t="s">
        <v>130</v>
      </c>
    </row>
    <row r="252" s="2" customFormat="1" ht="21.75" customHeight="1">
      <c r="A252" s="39"/>
      <c r="B252" s="40"/>
      <c r="C252" s="282" t="s">
        <v>365</v>
      </c>
      <c r="D252" s="282" t="s">
        <v>211</v>
      </c>
      <c r="E252" s="283" t="s">
        <v>649</v>
      </c>
      <c r="F252" s="284" t="s">
        <v>650</v>
      </c>
      <c r="G252" s="285" t="s">
        <v>333</v>
      </c>
      <c r="H252" s="286">
        <v>4</v>
      </c>
      <c r="I252" s="287"/>
      <c r="J252" s="288">
        <f>ROUND(I252*H252,2)</f>
        <v>0</v>
      </c>
      <c r="K252" s="284" t="s">
        <v>1</v>
      </c>
      <c r="L252" s="289"/>
      <c r="M252" s="290" t="s">
        <v>1</v>
      </c>
      <c r="N252" s="291" t="s">
        <v>44</v>
      </c>
      <c r="O252" s="92"/>
      <c r="P252" s="245">
        <f>O252*H252</f>
        <v>0</v>
      </c>
      <c r="Q252" s="245">
        <v>0.017999999999999999</v>
      </c>
      <c r="R252" s="245">
        <f>Q252*H252</f>
        <v>0.071999999999999995</v>
      </c>
      <c r="S252" s="245">
        <v>0</v>
      </c>
      <c r="T252" s="24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7" t="s">
        <v>186</v>
      </c>
      <c r="AT252" s="247" t="s">
        <v>211</v>
      </c>
      <c r="AU252" s="247" t="s">
        <v>89</v>
      </c>
      <c r="AY252" s="18" t="s">
        <v>130</v>
      </c>
      <c r="BE252" s="248">
        <f>IF(N252="základní",J252,0)</f>
        <v>0</v>
      </c>
      <c r="BF252" s="248">
        <f>IF(N252="snížená",J252,0)</f>
        <v>0</v>
      </c>
      <c r="BG252" s="248">
        <f>IF(N252="zákl. přenesená",J252,0)</f>
        <v>0</v>
      </c>
      <c r="BH252" s="248">
        <f>IF(N252="sníž. přenesená",J252,0)</f>
        <v>0</v>
      </c>
      <c r="BI252" s="248">
        <f>IF(N252="nulová",J252,0)</f>
        <v>0</v>
      </c>
      <c r="BJ252" s="18" t="s">
        <v>87</v>
      </c>
      <c r="BK252" s="248">
        <f>ROUND(I252*H252,2)</f>
        <v>0</v>
      </c>
      <c r="BL252" s="18" t="s">
        <v>137</v>
      </c>
      <c r="BM252" s="247" t="s">
        <v>651</v>
      </c>
    </row>
    <row r="253" s="13" customFormat="1">
      <c r="A253" s="13"/>
      <c r="B253" s="249"/>
      <c r="C253" s="250"/>
      <c r="D253" s="251" t="s">
        <v>139</v>
      </c>
      <c r="E253" s="252" t="s">
        <v>1</v>
      </c>
      <c r="F253" s="253" t="s">
        <v>648</v>
      </c>
      <c r="G253" s="250"/>
      <c r="H253" s="252" t="s">
        <v>1</v>
      </c>
      <c r="I253" s="254"/>
      <c r="J253" s="250"/>
      <c r="K253" s="250"/>
      <c r="L253" s="255"/>
      <c r="M253" s="256"/>
      <c r="N253" s="257"/>
      <c r="O253" s="257"/>
      <c r="P253" s="257"/>
      <c r="Q253" s="257"/>
      <c r="R253" s="257"/>
      <c r="S253" s="257"/>
      <c r="T253" s="25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9" t="s">
        <v>139</v>
      </c>
      <c r="AU253" s="259" t="s">
        <v>89</v>
      </c>
      <c r="AV253" s="13" t="s">
        <v>87</v>
      </c>
      <c r="AW253" s="13" t="s">
        <v>34</v>
      </c>
      <c r="AX253" s="13" t="s">
        <v>79</v>
      </c>
      <c r="AY253" s="259" t="s">
        <v>130</v>
      </c>
    </row>
    <row r="254" s="14" customFormat="1">
      <c r="A254" s="14"/>
      <c r="B254" s="260"/>
      <c r="C254" s="261"/>
      <c r="D254" s="251" t="s">
        <v>139</v>
      </c>
      <c r="E254" s="262" t="s">
        <v>1</v>
      </c>
      <c r="F254" s="263" t="s">
        <v>137</v>
      </c>
      <c r="G254" s="261"/>
      <c r="H254" s="264">
        <v>4</v>
      </c>
      <c r="I254" s="265"/>
      <c r="J254" s="261"/>
      <c r="K254" s="261"/>
      <c r="L254" s="266"/>
      <c r="M254" s="267"/>
      <c r="N254" s="268"/>
      <c r="O254" s="268"/>
      <c r="P254" s="268"/>
      <c r="Q254" s="268"/>
      <c r="R254" s="268"/>
      <c r="S254" s="268"/>
      <c r="T254" s="26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0" t="s">
        <v>139</v>
      </c>
      <c r="AU254" s="270" t="s">
        <v>89</v>
      </c>
      <c r="AV254" s="14" t="s">
        <v>89</v>
      </c>
      <c r="AW254" s="14" t="s">
        <v>34</v>
      </c>
      <c r="AX254" s="14" t="s">
        <v>87</v>
      </c>
      <c r="AY254" s="270" t="s">
        <v>130</v>
      </c>
    </row>
    <row r="255" s="2" customFormat="1" ht="16.5" customHeight="1">
      <c r="A255" s="39"/>
      <c r="B255" s="40"/>
      <c r="C255" s="236" t="s">
        <v>369</v>
      </c>
      <c r="D255" s="236" t="s">
        <v>132</v>
      </c>
      <c r="E255" s="237" t="s">
        <v>649</v>
      </c>
      <c r="F255" s="238" t="s">
        <v>652</v>
      </c>
      <c r="G255" s="239" t="s">
        <v>333</v>
      </c>
      <c r="H255" s="240">
        <v>6</v>
      </c>
      <c r="I255" s="241"/>
      <c r="J255" s="242">
        <f>ROUND(I255*H255,2)</f>
        <v>0</v>
      </c>
      <c r="K255" s="238" t="s">
        <v>1</v>
      </c>
      <c r="L255" s="45"/>
      <c r="M255" s="243" t="s">
        <v>1</v>
      </c>
      <c r="N255" s="244" t="s">
        <v>44</v>
      </c>
      <c r="O255" s="92"/>
      <c r="P255" s="245">
        <f>O255*H255</f>
        <v>0</v>
      </c>
      <c r="Q255" s="245">
        <v>0</v>
      </c>
      <c r="R255" s="245">
        <f>Q255*H255</f>
        <v>0</v>
      </c>
      <c r="S255" s="245">
        <v>0</v>
      </c>
      <c r="T255" s="24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7" t="s">
        <v>137</v>
      </c>
      <c r="AT255" s="247" t="s">
        <v>132</v>
      </c>
      <c r="AU255" s="247" t="s">
        <v>89</v>
      </c>
      <c r="AY255" s="18" t="s">
        <v>130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18" t="s">
        <v>87</v>
      </c>
      <c r="BK255" s="248">
        <f>ROUND(I255*H255,2)</f>
        <v>0</v>
      </c>
      <c r="BL255" s="18" t="s">
        <v>137</v>
      </c>
      <c r="BM255" s="247" t="s">
        <v>653</v>
      </c>
    </row>
    <row r="256" s="2" customFormat="1" ht="21.75" customHeight="1">
      <c r="A256" s="39"/>
      <c r="B256" s="40"/>
      <c r="C256" s="236" t="s">
        <v>373</v>
      </c>
      <c r="D256" s="236" t="s">
        <v>132</v>
      </c>
      <c r="E256" s="237" t="s">
        <v>654</v>
      </c>
      <c r="F256" s="238" t="s">
        <v>655</v>
      </c>
      <c r="G256" s="239" t="s">
        <v>264</v>
      </c>
      <c r="H256" s="240">
        <v>571</v>
      </c>
      <c r="I256" s="241"/>
      <c r="J256" s="242">
        <f>ROUND(I256*H256,2)</f>
        <v>0</v>
      </c>
      <c r="K256" s="238" t="s">
        <v>1</v>
      </c>
      <c r="L256" s="45"/>
      <c r="M256" s="243" t="s">
        <v>1</v>
      </c>
      <c r="N256" s="244" t="s">
        <v>44</v>
      </c>
      <c r="O256" s="92"/>
      <c r="P256" s="245">
        <f>O256*H256</f>
        <v>0</v>
      </c>
      <c r="Q256" s="245">
        <v>0.00040000000000000002</v>
      </c>
      <c r="R256" s="245">
        <f>Q256*H256</f>
        <v>0.22840000000000002</v>
      </c>
      <c r="S256" s="245">
        <v>0</v>
      </c>
      <c r="T256" s="246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7" t="s">
        <v>137</v>
      </c>
      <c r="AT256" s="247" t="s">
        <v>132</v>
      </c>
      <c r="AU256" s="247" t="s">
        <v>89</v>
      </c>
      <c r="AY256" s="18" t="s">
        <v>130</v>
      </c>
      <c r="BE256" s="248">
        <f>IF(N256="základní",J256,0)</f>
        <v>0</v>
      </c>
      <c r="BF256" s="248">
        <f>IF(N256="snížená",J256,0)</f>
        <v>0</v>
      </c>
      <c r="BG256" s="248">
        <f>IF(N256="zákl. přenesená",J256,0)</f>
        <v>0</v>
      </c>
      <c r="BH256" s="248">
        <f>IF(N256="sníž. přenesená",J256,0)</f>
        <v>0</v>
      </c>
      <c r="BI256" s="248">
        <f>IF(N256="nulová",J256,0)</f>
        <v>0</v>
      </c>
      <c r="BJ256" s="18" t="s">
        <v>87</v>
      </c>
      <c r="BK256" s="248">
        <f>ROUND(I256*H256,2)</f>
        <v>0</v>
      </c>
      <c r="BL256" s="18" t="s">
        <v>137</v>
      </c>
      <c r="BM256" s="247" t="s">
        <v>656</v>
      </c>
    </row>
    <row r="257" s="14" customFormat="1">
      <c r="A257" s="14"/>
      <c r="B257" s="260"/>
      <c r="C257" s="261"/>
      <c r="D257" s="251" t="s">
        <v>139</v>
      </c>
      <c r="E257" s="262" t="s">
        <v>1</v>
      </c>
      <c r="F257" s="263" t="s">
        <v>657</v>
      </c>
      <c r="G257" s="261"/>
      <c r="H257" s="264">
        <v>571</v>
      </c>
      <c r="I257" s="265"/>
      <c r="J257" s="261"/>
      <c r="K257" s="261"/>
      <c r="L257" s="266"/>
      <c r="M257" s="267"/>
      <c r="N257" s="268"/>
      <c r="O257" s="268"/>
      <c r="P257" s="268"/>
      <c r="Q257" s="268"/>
      <c r="R257" s="268"/>
      <c r="S257" s="268"/>
      <c r="T257" s="26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0" t="s">
        <v>139</v>
      </c>
      <c r="AU257" s="270" t="s">
        <v>89</v>
      </c>
      <c r="AV257" s="14" t="s">
        <v>89</v>
      </c>
      <c r="AW257" s="14" t="s">
        <v>34</v>
      </c>
      <c r="AX257" s="14" t="s">
        <v>87</v>
      </c>
      <c r="AY257" s="270" t="s">
        <v>130</v>
      </c>
    </row>
    <row r="258" s="13" customFormat="1">
      <c r="A258" s="13"/>
      <c r="B258" s="249"/>
      <c r="C258" s="250"/>
      <c r="D258" s="251" t="s">
        <v>139</v>
      </c>
      <c r="E258" s="252" t="s">
        <v>1</v>
      </c>
      <c r="F258" s="253" t="s">
        <v>393</v>
      </c>
      <c r="G258" s="250"/>
      <c r="H258" s="252" t="s">
        <v>1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9" t="s">
        <v>139</v>
      </c>
      <c r="AU258" s="259" t="s">
        <v>89</v>
      </c>
      <c r="AV258" s="13" t="s">
        <v>87</v>
      </c>
      <c r="AW258" s="13" t="s">
        <v>34</v>
      </c>
      <c r="AX258" s="13" t="s">
        <v>79</v>
      </c>
      <c r="AY258" s="259" t="s">
        <v>130</v>
      </c>
    </row>
    <row r="259" s="13" customFormat="1">
      <c r="A259" s="13"/>
      <c r="B259" s="249"/>
      <c r="C259" s="250"/>
      <c r="D259" s="251" t="s">
        <v>139</v>
      </c>
      <c r="E259" s="252" t="s">
        <v>1</v>
      </c>
      <c r="F259" s="253" t="s">
        <v>658</v>
      </c>
      <c r="G259" s="250"/>
      <c r="H259" s="252" t="s">
        <v>1</v>
      </c>
      <c r="I259" s="254"/>
      <c r="J259" s="250"/>
      <c r="K259" s="250"/>
      <c r="L259" s="255"/>
      <c r="M259" s="256"/>
      <c r="N259" s="257"/>
      <c r="O259" s="257"/>
      <c r="P259" s="257"/>
      <c r="Q259" s="257"/>
      <c r="R259" s="257"/>
      <c r="S259" s="257"/>
      <c r="T259" s="25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9" t="s">
        <v>139</v>
      </c>
      <c r="AU259" s="259" t="s">
        <v>89</v>
      </c>
      <c r="AV259" s="13" t="s">
        <v>87</v>
      </c>
      <c r="AW259" s="13" t="s">
        <v>34</v>
      </c>
      <c r="AX259" s="13" t="s">
        <v>79</v>
      </c>
      <c r="AY259" s="259" t="s">
        <v>130</v>
      </c>
    </row>
    <row r="260" s="13" customFormat="1">
      <c r="A260" s="13"/>
      <c r="B260" s="249"/>
      <c r="C260" s="250"/>
      <c r="D260" s="251" t="s">
        <v>139</v>
      </c>
      <c r="E260" s="252" t="s">
        <v>1</v>
      </c>
      <c r="F260" s="253" t="s">
        <v>659</v>
      </c>
      <c r="G260" s="250"/>
      <c r="H260" s="252" t="s">
        <v>1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9" t="s">
        <v>139</v>
      </c>
      <c r="AU260" s="259" t="s">
        <v>89</v>
      </c>
      <c r="AV260" s="13" t="s">
        <v>87</v>
      </c>
      <c r="AW260" s="13" t="s">
        <v>34</v>
      </c>
      <c r="AX260" s="13" t="s">
        <v>79</v>
      </c>
      <c r="AY260" s="259" t="s">
        <v>130</v>
      </c>
    </row>
    <row r="261" s="12" customFormat="1" ht="22.8" customHeight="1">
      <c r="A261" s="12"/>
      <c r="B261" s="220"/>
      <c r="C261" s="221"/>
      <c r="D261" s="222" t="s">
        <v>78</v>
      </c>
      <c r="E261" s="234" t="s">
        <v>660</v>
      </c>
      <c r="F261" s="234" t="s">
        <v>661</v>
      </c>
      <c r="G261" s="221"/>
      <c r="H261" s="221"/>
      <c r="I261" s="224"/>
      <c r="J261" s="235">
        <f>BK261</f>
        <v>0</v>
      </c>
      <c r="K261" s="221"/>
      <c r="L261" s="226"/>
      <c r="M261" s="227"/>
      <c r="N261" s="228"/>
      <c r="O261" s="228"/>
      <c r="P261" s="229">
        <f>SUM(P262:P267)</f>
        <v>0</v>
      </c>
      <c r="Q261" s="228"/>
      <c r="R261" s="229">
        <f>SUM(R262:R267)</f>
        <v>0.85487999999999997</v>
      </c>
      <c r="S261" s="228"/>
      <c r="T261" s="230">
        <f>SUM(T262:T267)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31" t="s">
        <v>87</v>
      </c>
      <c r="AT261" s="232" t="s">
        <v>78</v>
      </c>
      <c r="AU261" s="232" t="s">
        <v>87</v>
      </c>
      <c r="AY261" s="231" t="s">
        <v>130</v>
      </c>
      <c r="BK261" s="233">
        <f>SUM(BK262:BK267)</f>
        <v>0</v>
      </c>
    </row>
    <row r="262" s="2" customFormat="1" ht="16.5" customHeight="1">
      <c r="A262" s="39"/>
      <c r="B262" s="40"/>
      <c r="C262" s="236" t="s">
        <v>377</v>
      </c>
      <c r="D262" s="236" t="s">
        <v>132</v>
      </c>
      <c r="E262" s="237" t="s">
        <v>662</v>
      </c>
      <c r="F262" s="238" t="s">
        <v>663</v>
      </c>
      <c r="G262" s="239" t="s">
        <v>333</v>
      </c>
      <c r="H262" s="240">
        <v>2</v>
      </c>
      <c r="I262" s="241"/>
      <c r="J262" s="242">
        <f>ROUND(I262*H262,2)</f>
        <v>0</v>
      </c>
      <c r="K262" s="238" t="s">
        <v>136</v>
      </c>
      <c r="L262" s="45"/>
      <c r="M262" s="243" t="s">
        <v>1</v>
      </c>
      <c r="N262" s="244" t="s">
        <v>44</v>
      </c>
      <c r="O262" s="92"/>
      <c r="P262" s="245">
        <f>O262*H262</f>
        <v>0</v>
      </c>
      <c r="Q262" s="245">
        <v>0.35743999999999998</v>
      </c>
      <c r="R262" s="245">
        <f>Q262*H262</f>
        <v>0.71487999999999996</v>
      </c>
      <c r="S262" s="245">
        <v>0</v>
      </c>
      <c r="T262" s="246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7" t="s">
        <v>137</v>
      </c>
      <c r="AT262" s="247" t="s">
        <v>132</v>
      </c>
      <c r="AU262" s="247" t="s">
        <v>89</v>
      </c>
      <c r="AY262" s="18" t="s">
        <v>130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18" t="s">
        <v>87</v>
      </c>
      <c r="BK262" s="248">
        <f>ROUND(I262*H262,2)</f>
        <v>0</v>
      </c>
      <c r="BL262" s="18" t="s">
        <v>137</v>
      </c>
      <c r="BM262" s="247" t="s">
        <v>664</v>
      </c>
    </row>
    <row r="263" s="14" customFormat="1">
      <c r="A263" s="14"/>
      <c r="B263" s="260"/>
      <c r="C263" s="261"/>
      <c r="D263" s="251" t="s">
        <v>139</v>
      </c>
      <c r="E263" s="262" t="s">
        <v>1</v>
      </c>
      <c r="F263" s="263" t="s">
        <v>89</v>
      </c>
      <c r="G263" s="261"/>
      <c r="H263" s="264">
        <v>2</v>
      </c>
      <c r="I263" s="265"/>
      <c r="J263" s="261"/>
      <c r="K263" s="261"/>
      <c r="L263" s="266"/>
      <c r="M263" s="267"/>
      <c r="N263" s="268"/>
      <c r="O263" s="268"/>
      <c r="P263" s="268"/>
      <c r="Q263" s="268"/>
      <c r="R263" s="268"/>
      <c r="S263" s="268"/>
      <c r="T263" s="26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0" t="s">
        <v>139</v>
      </c>
      <c r="AU263" s="270" t="s">
        <v>89</v>
      </c>
      <c r="AV263" s="14" t="s">
        <v>89</v>
      </c>
      <c r="AW263" s="14" t="s">
        <v>34</v>
      </c>
      <c r="AX263" s="14" t="s">
        <v>87</v>
      </c>
      <c r="AY263" s="270" t="s">
        <v>130</v>
      </c>
    </row>
    <row r="264" s="13" customFormat="1">
      <c r="A264" s="13"/>
      <c r="B264" s="249"/>
      <c r="C264" s="250"/>
      <c r="D264" s="251" t="s">
        <v>139</v>
      </c>
      <c r="E264" s="252" t="s">
        <v>1</v>
      </c>
      <c r="F264" s="253" t="s">
        <v>665</v>
      </c>
      <c r="G264" s="250"/>
      <c r="H264" s="252" t="s">
        <v>1</v>
      </c>
      <c r="I264" s="254"/>
      <c r="J264" s="250"/>
      <c r="K264" s="250"/>
      <c r="L264" s="255"/>
      <c r="M264" s="256"/>
      <c r="N264" s="257"/>
      <c r="O264" s="257"/>
      <c r="P264" s="257"/>
      <c r="Q264" s="257"/>
      <c r="R264" s="257"/>
      <c r="S264" s="257"/>
      <c r="T264" s="25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9" t="s">
        <v>139</v>
      </c>
      <c r="AU264" s="259" t="s">
        <v>89</v>
      </c>
      <c r="AV264" s="13" t="s">
        <v>87</v>
      </c>
      <c r="AW264" s="13" t="s">
        <v>34</v>
      </c>
      <c r="AX264" s="13" t="s">
        <v>79</v>
      </c>
      <c r="AY264" s="259" t="s">
        <v>130</v>
      </c>
    </row>
    <row r="265" s="2" customFormat="1" ht="21.75" customHeight="1">
      <c r="A265" s="39"/>
      <c r="B265" s="40"/>
      <c r="C265" s="282" t="s">
        <v>381</v>
      </c>
      <c r="D265" s="282" t="s">
        <v>211</v>
      </c>
      <c r="E265" s="283" t="s">
        <v>453</v>
      </c>
      <c r="F265" s="284" t="s">
        <v>666</v>
      </c>
      <c r="G265" s="285" t="s">
        <v>333</v>
      </c>
      <c r="H265" s="286">
        <v>2</v>
      </c>
      <c r="I265" s="287"/>
      <c r="J265" s="288">
        <f>ROUND(I265*H265,2)</f>
        <v>0</v>
      </c>
      <c r="K265" s="284" t="s">
        <v>1</v>
      </c>
      <c r="L265" s="289"/>
      <c r="M265" s="290" t="s">
        <v>1</v>
      </c>
      <c r="N265" s="291" t="s">
        <v>44</v>
      </c>
      <c r="O265" s="92"/>
      <c r="P265" s="245">
        <f>O265*H265</f>
        <v>0</v>
      </c>
      <c r="Q265" s="245">
        <v>0.070000000000000007</v>
      </c>
      <c r="R265" s="245">
        <f>Q265*H265</f>
        <v>0.14000000000000001</v>
      </c>
      <c r="S265" s="245">
        <v>0</v>
      </c>
      <c r="T265" s="246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7" t="s">
        <v>186</v>
      </c>
      <c r="AT265" s="247" t="s">
        <v>211</v>
      </c>
      <c r="AU265" s="247" t="s">
        <v>89</v>
      </c>
      <c r="AY265" s="18" t="s">
        <v>130</v>
      </c>
      <c r="BE265" s="248">
        <f>IF(N265="základní",J265,0)</f>
        <v>0</v>
      </c>
      <c r="BF265" s="248">
        <f>IF(N265="snížená",J265,0)</f>
        <v>0</v>
      </c>
      <c r="BG265" s="248">
        <f>IF(N265="zákl. přenesená",J265,0)</f>
        <v>0</v>
      </c>
      <c r="BH265" s="248">
        <f>IF(N265="sníž. přenesená",J265,0)</f>
        <v>0</v>
      </c>
      <c r="BI265" s="248">
        <f>IF(N265="nulová",J265,0)</f>
        <v>0</v>
      </c>
      <c r="BJ265" s="18" t="s">
        <v>87</v>
      </c>
      <c r="BK265" s="248">
        <f>ROUND(I265*H265,2)</f>
        <v>0</v>
      </c>
      <c r="BL265" s="18" t="s">
        <v>137</v>
      </c>
      <c r="BM265" s="247" t="s">
        <v>667</v>
      </c>
    </row>
    <row r="266" s="13" customFormat="1">
      <c r="A266" s="13"/>
      <c r="B266" s="249"/>
      <c r="C266" s="250"/>
      <c r="D266" s="251" t="s">
        <v>139</v>
      </c>
      <c r="E266" s="252" t="s">
        <v>1</v>
      </c>
      <c r="F266" s="253" t="s">
        <v>668</v>
      </c>
      <c r="G266" s="250"/>
      <c r="H266" s="252" t="s">
        <v>1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9" t="s">
        <v>139</v>
      </c>
      <c r="AU266" s="259" t="s">
        <v>89</v>
      </c>
      <c r="AV266" s="13" t="s">
        <v>87</v>
      </c>
      <c r="AW266" s="13" t="s">
        <v>34</v>
      </c>
      <c r="AX266" s="13" t="s">
        <v>79</v>
      </c>
      <c r="AY266" s="259" t="s">
        <v>130</v>
      </c>
    </row>
    <row r="267" s="14" customFormat="1">
      <c r="A267" s="14"/>
      <c r="B267" s="260"/>
      <c r="C267" s="261"/>
      <c r="D267" s="251" t="s">
        <v>139</v>
      </c>
      <c r="E267" s="262" t="s">
        <v>1</v>
      </c>
      <c r="F267" s="263" t="s">
        <v>89</v>
      </c>
      <c r="G267" s="261"/>
      <c r="H267" s="264">
        <v>2</v>
      </c>
      <c r="I267" s="265"/>
      <c r="J267" s="261"/>
      <c r="K267" s="261"/>
      <c r="L267" s="266"/>
      <c r="M267" s="267"/>
      <c r="N267" s="268"/>
      <c r="O267" s="268"/>
      <c r="P267" s="268"/>
      <c r="Q267" s="268"/>
      <c r="R267" s="268"/>
      <c r="S267" s="268"/>
      <c r="T267" s="26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0" t="s">
        <v>139</v>
      </c>
      <c r="AU267" s="270" t="s">
        <v>89</v>
      </c>
      <c r="AV267" s="14" t="s">
        <v>89</v>
      </c>
      <c r="AW267" s="14" t="s">
        <v>34</v>
      </c>
      <c r="AX267" s="14" t="s">
        <v>87</v>
      </c>
      <c r="AY267" s="270" t="s">
        <v>130</v>
      </c>
    </row>
    <row r="268" s="12" customFormat="1" ht="22.8" customHeight="1">
      <c r="A268" s="12"/>
      <c r="B268" s="220"/>
      <c r="C268" s="221"/>
      <c r="D268" s="222" t="s">
        <v>78</v>
      </c>
      <c r="E268" s="234" t="s">
        <v>669</v>
      </c>
      <c r="F268" s="234" t="s">
        <v>670</v>
      </c>
      <c r="G268" s="221"/>
      <c r="H268" s="221"/>
      <c r="I268" s="224"/>
      <c r="J268" s="235">
        <f>BK268</f>
        <v>0</v>
      </c>
      <c r="K268" s="221"/>
      <c r="L268" s="226"/>
      <c r="M268" s="227"/>
      <c r="N268" s="228"/>
      <c r="O268" s="228"/>
      <c r="P268" s="229">
        <f>P269</f>
        <v>0</v>
      </c>
      <c r="Q268" s="228"/>
      <c r="R268" s="229">
        <f>R269</f>
        <v>0</v>
      </c>
      <c r="S268" s="228"/>
      <c r="T268" s="230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31" t="s">
        <v>87</v>
      </c>
      <c r="AT268" s="232" t="s">
        <v>78</v>
      </c>
      <c r="AU268" s="232" t="s">
        <v>87</v>
      </c>
      <c r="AY268" s="231" t="s">
        <v>130</v>
      </c>
      <c r="BK268" s="233">
        <f>BK269</f>
        <v>0</v>
      </c>
    </row>
    <row r="269" s="2" customFormat="1" ht="16.5" customHeight="1">
      <c r="A269" s="39"/>
      <c r="B269" s="40"/>
      <c r="C269" s="236" t="s">
        <v>388</v>
      </c>
      <c r="D269" s="236" t="s">
        <v>132</v>
      </c>
      <c r="E269" s="237" t="s">
        <v>671</v>
      </c>
      <c r="F269" s="238" t="s">
        <v>672</v>
      </c>
      <c r="G269" s="239" t="s">
        <v>214</v>
      </c>
      <c r="H269" s="240">
        <v>44.863999999999997</v>
      </c>
      <c r="I269" s="241"/>
      <c r="J269" s="242">
        <f>ROUND(I269*H269,2)</f>
        <v>0</v>
      </c>
      <c r="K269" s="238" t="s">
        <v>136</v>
      </c>
      <c r="L269" s="45"/>
      <c r="M269" s="243" t="s">
        <v>1</v>
      </c>
      <c r="N269" s="244" t="s">
        <v>44</v>
      </c>
      <c r="O269" s="92"/>
      <c r="P269" s="245">
        <f>O269*H269</f>
        <v>0</v>
      </c>
      <c r="Q269" s="245">
        <v>0</v>
      </c>
      <c r="R269" s="245">
        <f>Q269*H269</f>
        <v>0</v>
      </c>
      <c r="S269" s="245">
        <v>0</v>
      </c>
      <c r="T269" s="24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7" t="s">
        <v>137</v>
      </c>
      <c r="AT269" s="247" t="s">
        <v>132</v>
      </c>
      <c r="AU269" s="247" t="s">
        <v>89</v>
      </c>
      <c r="AY269" s="18" t="s">
        <v>130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18" t="s">
        <v>87</v>
      </c>
      <c r="BK269" s="248">
        <f>ROUND(I269*H269,2)</f>
        <v>0</v>
      </c>
      <c r="BL269" s="18" t="s">
        <v>137</v>
      </c>
      <c r="BM269" s="247" t="s">
        <v>673</v>
      </c>
    </row>
    <row r="270" s="12" customFormat="1" ht="25.92" customHeight="1">
      <c r="A270" s="12"/>
      <c r="B270" s="220"/>
      <c r="C270" s="221"/>
      <c r="D270" s="222" t="s">
        <v>78</v>
      </c>
      <c r="E270" s="223" t="s">
        <v>674</v>
      </c>
      <c r="F270" s="223" t="s">
        <v>675</v>
      </c>
      <c r="G270" s="221"/>
      <c r="H270" s="221"/>
      <c r="I270" s="224"/>
      <c r="J270" s="225">
        <f>BK270</f>
        <v>0</v>
      </c>
      <c r="K270" s="221"/>
      <c r="L270" s="226"/>
      <c r="M270" s="227"/>
      <c r="N270" s="228"/>
      <c r="O270" s="228"/>
      <c r="P270" s="229">
        <f>P271</f>
        <v>0</v>
      </c>
      <c r="Q270" s="228"/>
      <c r="R270" s="229">
        <f>R271</f>
        <v>0.94764000000000004</v>
      </c>
      <c r="S270" s="228"/>
      <c r="T270" s="230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31" t="s">
        <v>89</v>
      </c>
      <c r="AT270" s="232" t="s">
        <v>78</v>
      </c>
      <c r="AU270" s="232" t="s">
        <v>79</v>
      </c>
      <c r="AY270" s="231" t="s">
        <v>130</v>
      </c>
      <c r="BK270" s="233">
        <f>BK271</f>
        <v>0</v>
      </c>
    </row>
    <row r="271" s="12" customFormat="1" ht="22.8" customHeight="1">
      <c r="A271" s="12"/>
      <c r="B271" s="220"/>
      <c r="C271" s="221"/>
      <c r="D271" s="222" t="s">
        <v>78</v>
      </c>
      <c r="E271" s="234" t="s">
        <v>676</v>
      </c>
      <c r="F271" s="234" t="s">
        <v>677</v>
      </c>
      <c r="G271" s="221"/>
      <c r="H271" s="221"/>
      <c r="I271" s="224"/>
      <c r="J271" s="235">
        <f>BK271</f>
        <v>0</v>
      </c>
      <c r="K271" s="221"/>
      <c r="L271" s="226"/>
      <c r="M271" s="227"/>
      <c r="N271" s="228"/>
      <c r="O271" s="228"/>
      <c r="P271" s="229">
        <f>SUM(P272:P282)</f>
        <v>0</v>
      </c>
      <c r="Q271" s="228"/>
      <c r="R271" s="229">
        <f>SUM(R272:R282)</f>
        <v>0.94764000000000004</v>
      </c>
      <c r="S271" s="228"/>
      <c r="T271" s="230">
        <f>SUM(T272:T282)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31" t="s">
        <v>89</v>
      </c>
      <c r="AT271" s="232" t="s">
        <v>78</v>
      </c>
      <c r="AU271" s="232" t="s">
        <v>87</v>
      </c>
      <c r="AY271" s="231" t="s">
        <v>130</v>
      </c>
      <c r="BK271" s="233">
        <f>SUM(BK272:BK282)</f>
        <v>0</v>
      </c>
    </row>
    <row r="272" s="2" customFormat="1" ht="16.5" customHeight="1">
      <c r="A272" s="39"/>
      <c r="B272" s="40"/>
      <c r="C272" s="236" t="s">
        <v>400</v>
      </c>
      <c r="D272" s="236" t="s">
        <v>132</v>
      </c>
      <c r="E272" s="237" t="s">
        <v>678</v>
      </c>
      <c r="F272" s="238" t="s">
        <v>679</v>
      </c>
      <c r="G272" s="239" t="s">
        <v>281</v>
      </c>
      <c r="H272" s="240">
        <v>10</v>
      </c>
      <c r="I272" s="241"/>
      <c r="J272" s="242">
        <f>ROUND(I272*H272,2)</f>
        <v>0</v>
      </c>
      <c r="K272" s="238" t="s">
        <v>136</v>
      </c>
      <c r="L272" s="45"/>
      <c r="M272" s="243" t="s">
        <v>1</v>
      </c>
      <c r="N272" s="244" t="s">
        <v>44</v>
      </c>
      <c r="O272" s="92"/>
      <c r="P272" s="245">
        <f>O272*H272</f>
        <v>0</v>
      </c>
      <c r="Q272" s="245">
        <v>6.9999999999999994E-05</v>
      </c>
      <c r="R272" s="245">
        <f>Q272*H272</f>
        <v>0.00069999999999999988</v>
      </c>
      <c r="S272" s="245">
        <v>0</v>
      </c>
      <c r="T272" s="246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7" t="s">
        <v>256</v>
      </c>
      <c r="AT272" s="247" t="s">
        <v>132</v>
      </c>
      <c r="AU272" s="247" t="s">
        <v>89</v>
      </c>
      <c r="AY272" s="18" t="s">
        <v>130</v>
      </c>
      <c r="BE272" s="248">
        <f>IF(N272="základní",J272,0)</f>
        <v>0</v>
      </c>
      <c r="BF272" s="248">
        <f>IF(N272="snížená",J272,0)</f>
        <v>0</v>
      </c>
      <c r="BG272" s="248">
        <f>IF(N272="zákl. přenesená",J272,0)</f>
        <v>0</v>
      </c>
      <c r="BH272" s="248">
        <f>IF(N272="sníž. přenesená",J272,0)</f>
        <v>0</v>
      </c>
      <c r="BI272" s="248">
        <f>IF(N272="nulová",J272,0)</f>
        <v>0</v>
      </c>
      <c r="BJ272" s="18" t="s">
        <v>87</v>
      </c>
      <c r="BK272" s="248">
        <f>ROUND(I272*H272,2)</f>
        <v>0</v>
      </c>
      <c r="BL272" s="18" t="s">
        <v>256</v>
      </c>
      <c r="BM272" s="247" t="s">
        <v>680</v>
      </c>
    </row>
    <row r="273" s="13" customFormat="1">
      <c r="A273" s="13"/>
      <c r="B273" s="249"/>
      <c r="C273" s="250"/>
      <c r="D273" s="251" t="s">
        <v>139</v>
      </c>
      <c r="E273" s="252" t="s">
        <v>1</v>
      </c>
      <c r="F273" s="253" t="s">
        <v>681</v>
      </c>
      <c r="G273" s="250"/>
      <c r="H273" s="252" t="s">
        <v>1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9" t="s">
        <v>139</v>
      </c>
      <c r="AU273" s="259" t="s">
        <v>89</v>
      </c>
      <c r="AV273" s="13" t="s">
        <v>87</v>
      </c>
      <c r="AW273" s="13" t="s">
        <v>34</v>
      </c>
      <c r="AX273" s="13" t="s">
        <v>79</v>
      </c>
      <c r="AY273" s="259" t="s">
        <v>130</v>
      </c>
    </row>
    <row r="274" s="14" customFormat="1">
      <c r="A274" s="14"/>
      <c r="B274" s="260"/>
      <c r="C274" s="261"/>
      <c r="D274" s="251" t="s">
        <v>139</v>
      </c>
      <c r="E274" s="262" t="s">
        <v>1</v>
      </c>
      <c r="F274" s="263" t="s">
        <v>682</v>
      </c>
      <c r="G274" s="261"/>
      <c r="H274" s="264">
        <v>10</v>
      </c>
      <c r="I274" s="265"/>
      <c r="J274" s="261"/>
      <c r="K274" s="261"/>
      <c r="L274" s="266"/>
      <c r="M274" s="267"/>
      <c r="N274" s="268"/>
      <c r="O274" s="268"/>
      <c r="P274" s="268"/>
      <c r="Q274" s="268"/>
      <c r="R274" s="268"/>
      <c r="S274" s="268"/>
      <c r="T274" s="26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0" t="s">
        <v>139</v>
      </c>
      <c r="AU274" s="270" t="s">
        <v>89</v>
      </c>
      <c r="AV274" s="14" t="s">
        <v>89</v>
      </c>
      <c r="AW274" s="14" t="s">
        <v>34</v>
      </c>
      <c r="AX274" s="14" t="s">
        <v>87</v>
      </c>
      <c r="AY274" s="270" t="s">
        <v>130</v>
      </c>
    </row>
    <row r="275" s="2" customFormat="1" ht="16.5" customHeight="1">
      <c r="A275" s="39"/>
      <c r="B275" s="40"/>
      <c r="C275" s="282" t="s">
        <v>406</v>
      </c>
      <c r="D275" s="282" t="s">
        <v>211</v>
      </c>
      <c r="E275" s="283" t="s">
        <v>683</v>
      </c>
      <c r="F275" s="284" t="s">
        <v>684</v>
      </c>
      <c r="G275" s="285" t="s">
        <v>281</v>
      </c>
      <c r="H275" s="286">
        <v>10</v>
      </c>
      <c r="I275" s="287"/>
      <c r="J275" s="288">
        <f>ROUND(I275*H275,2)</f>
        <v>0</v>
      </c>
      <c r="K275" s="284" t="s">
        <v>1</v>
      </c>
      <c r="L275" s="289"/>
      <c r="M275" s="290" t="s">
        <v>1</v>
      </c>
      <c r="N275" s="291" t="s">
        <v>44</v>
      </c>
      <c r="O275" s="92"/>
      <c r="P275" s="245">
        <f>O275*H275</f>
        <v>0</v>
      </c>
      <c r="Q275" s="245">
        <v>0.001</v>
      </c>
      <c r="R275" s="245">
        <f>Q275*H275</f>
        <v>0.01</v>
      </c>
      <c r="S275" s="245">
        <v>0</v>
      </c>
      <c r="T275" s="246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7" t="s">
        <v>365</v>
      </c>
      <c r="AT275" s="247" t="s">
        <v>211</v>
      </c>
      <c r="AU275" s="247" t="s">
        <v>89</v>
      </c>
      <c r="AY275" s="18" t="s">
        <v>130</v>
      </c>
      <c r="BE275" s="248">
        <f>IF(N275="základní",J275,0)</f>
        <v>0</v>
      </c>
      <c r="BF275" s="248">
        <f>IF(N275="snížená",J275,0)</f>
        <v>0</v>
      </c>
      <c r="BG275" s="248">
        <f>IF(N275="zákl. přenesená",J275,0)</f>
        <v>0</v>
      </c>
      <c r="BH275" s="248">
        <f>IF(N275="sníž. přenesená",J275,0)</f>
        <v>0</v>
      </c>
      <c r="BI275" s="248">
        <f>IF(N275="nulová",J275,0)</f>
        <v>0</v>
      </c>
      <c r="BJ275" s="18" t="s">
        <v>87</v>
      </c>
      <c r="BK275" s="248">
        <f>ROUND(I275*H275,2)</f>
        <v>0</v>
      </c>
      <c r="BL275" s="18" t="s">
        <v>256</v>
      </c>
      <c r="BM275" s="247" t="s">
        <v>685</v>
      </c>
    </row>
    <row r="276" s="2" customFormat="1" ht="16.5" customHeight="1">
      <c r="A276" s="39"/>
      <c r="B276" s="40"/>
      <c r="C276" s="236" t="s">
        <v>412</v>
      </c>
      <c r="D276" s="236" t="s">
        <v>132</v>
      </c>
      <c r="E276" s="237" t="s">
        <v>686</v>
      </c>
      <c r="F276" s="238" t="s">
        <v>687</v>
      </c>
      <c r="G276" s="239" t="s">
        <v>281</v>
      </c>
      <c r="H276" s="240">
        <v>844</v>
      </c>
      <c r="I276" s="241"/>
      <c r="J276" s="242">
        <f>ROUND(I276*H276,2)</f>
        <v>0</v>
      </c>
      <c r="K276" s="238" t="s">
        <v>136</v>
      </c>
      <c r="L276" s="45"/>
      <c r="M276" s="243" t="s">
        <v>1</v>
      </c>
      <c r="N276" s="244" t="s">
        <v>44</v>
      </c>
      <c r="O276" s="92"/>
      <c r="P276" s="245">
        <f>O276*H276</f>
        <v>0</v>
      </c>
      <c r="Q276" s="245">
        <v>6.0000000000000002E-05</v>
      </c>
      <c r="R276" s="245">
        <f>Q276*H276</f>
        <v>0.050640000000000004</v>
      </c>
      <c r="S276" s="245">
        <v>0</v>
      </c>
      <c r="T276" s="24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7" t="s">
        <v>256</v>
      </c>
      <c r="AT276" s="247" t="s">
        <v>132</v>
      </c>
      <c r="AU276" s="247" t="s">
        <v>89</v>
      </c>
      <c r="AY276" s="18" t="s">
        <v>130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8" t="s">
        <v>87</v>
      </c>
      <c r="BK276" s="248">
        <f>ROUND(I276*H276,2)</f>
        <v>0</v>
      </c>
      <c r="BL276" s="18" t="s">
        <v>256</v>
      </c>
      <c r="BM276" s="247" t="s">
        <v>688</v>
      </c>
    </row>
    <row r="277" s="13" customFormat="1">
      <c r="A277" s="13"/>
      <c r="B277" s="249"/>
      <c r="C277" s="250"/>
      <c r="D277" s="251" t="s">
        <v>139</v>
      </c>
      <c r="E277" s="252" t="s">
        <v>1</v>
      </c>
      <c r="F277" s="253" t="s">
        <v>689</v>
      </c>
      <c r="G277" s="250"/>
      <c r="H277" s="252" t="s">
        <v>1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9" t="s">
        <v>139</v>
      </c>
      <c r="AU277" s="259" t="s">
        <v>89</v>
      </c>
      <c r="AV277" s="13" t="s">
        <v>87</v>
      </c>
      <c r="AW277" s="13" t="s">
        <v>34</v>
      </c>
      <c r="AX277" s="13" t="s">
        <v>79</v>
      </c>
      <c r="AY277" s="259" t="s">
        <v>130</v>
      </c>
    </row>
    <row r="278" s="14" customFormat="1">
      <c r="A278" s="14"/>
      <c r="B278" s="260"/>
      <c r="C278" s="261"/>
      <c r="D278" s="251" t="s">
        <v>139</v>
      </c>
      <c r="E278" s="262" t="s">
        <v>1</v>
      </c>
      <c r="F278" s="263" t="s">
        <v>690</v>
      </c>
      <c r="G278" s="261"/>
      <c r="H278" s="264">
        <v>844</v>
      </c>
      <c r="I278" s="265"/>
      <c r="J278" s="261"/>
      <c r="K278" s="261"/>
      <c r="L278" s="266"/>
      <c r="M278" s="267"/>
      <c r="N278" s="268"/>
      <c r="O278" s="268"/>
      <c r="P278" s="268"/>
      <c r="Q278" s="268"/>
      <c r="R278" s="268"/>
      <c r="S278" s="268"/>
      <c r="T278" s="26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0" t="s">
        <v>139</v>
      </c>
      <c r="AU278" s="270" t="s">
        <v>89</v>
      </c>
      <c r="AV278" s="14" t="s">
        <v>89</v>
      </c>
      <c r="AW278" s="14" t="s">
        <v>34</v>
      </c>
      <c r="AX278" s="14" t="s">
        <v>87</v>
      </c>
      <c r="AY278" s="270" t="s">
        <v>130</v>
      </c>
    </row>
    <row r="279" s="2" customFormat="1" ht="16.5" customHeight="1">
      <c r="A279" s="39"/>
      <c r="B279" s="40"/>
      <c r="C279" s="282" t="s">
        <v>417</v>
      </c>
      <c r="D279" s="282" t="s">
        <v>211</v>
      </c>
      <c r="E279" s="283" t="s">
        <v>691</v>
      </c>
      <c r="F279" s="284" t="s">
        <v>692</v>
      </c>
      <c r="G279" s="285" t="s">
        <v>281</v>
      </c>
      <c r="H279" s="286">
        <v>886.29999999999995</v>
      </c>
      <c r="I279" s="287"/>
      <c r="J279" s="288">
        <f>ROUND(I279*H279,2)</f>
        <v>0</v>
      </c>
      <c r="K279" s="284" t="s">
        <v>1</v>
      </c>
      <c r="L279" s="289"/>
      <c r="M279" s="290" t="s">
        <v>1</v>
      </c>
      <c r="N279" s="291" t="s">
        <v>44</v>
      </c>
      <c r="O279" s="92"/>
      <c r="P279" s="245">
        <f>O279*H279</f>
        <v>0</v>
      </c>
      <c r="Q279" s="245">
        <v>0.001</v>
      </c>
      <c r="R279" s="245">
        <f>Q279*H279</f>
        <v>0.88629999999999998</v>
      </c>
      <c r="S279" s="245">
        <v>0</v>
      </c>
      <c r="T279" s="246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7" t="s">
        <v>365</v>
      </c>
      <c r="AT279" s="247" t="s">
        <v>211</v>
      </c>
      <c r="AU279" s="247" t="s">
        <v>89</v>
      </c>
      <c r="AY279" s="18" t="s">
        <v>130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18" t="s">
        <v>87</v>
      </c>
      <c r="BK279" s="248">
        <f>ROUND(I279*H279,2)</f>
        <v>0</v>
      </c>
      <c r="BL279" s="18" t="s">
        <v>256</v>
      </c>
      <c r="BM279" s="247" t="s">
        <v>693</v>
      </c>
    </row>
    <row r="280" s="13" customFormat="1">
      <c r="A280" s="13"/>
      <c r="B280" s="249"/>
      <c r="C280" s="250"/>
      <c r="D280" s="251" t="s">
        <v>139</v>
      </c>
      <c r="E280" s="252" t="s">
        <v>1</v>
      </c>
      <c r="F280" s="253" t="s">
        <v>694</v>
      </c>
      <c r="G280" s="250"/>
      <c r="H280" s="252" t="s">
        <v>1</v>
      </c>
      <c r="I280" s="254"/>
      <c r="J280" s="250"/>
      <c r="K280" s="250"/>
      <c r="L280" s="255"/>
      <c r="M280" s="256"/>
      <c r="N280" s="257"/>
      <c r="O280" s="257"/>
      <c r="P280" s="257"/>
      <c r="Q280" s="257"/>
      <c r="R280" s="257"/>
      <c r="S280" s="257"/>
      <c r="T280" s="25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9" t="s">
        <v>139</v>
      </c>
      <c r="AU280" s="259" t="s">
        <v>89</v>
      </c>
      <c r="AV280" s="13" t="s">
        <v>87</v>
      </c>
      <c r="AW280" s="13" t="s">
        <v>34</v>
      </c>
      <c r="AX280" s="13" t="s">
        <v>79</v>
      </c>
      <c r="AY280" s="259" t="s">
        <v>130</v>
      </c>
    </row>
    <row r="281" s="14" customFormat="1">
      <c r="A281" s="14"/>
      <c r="B281" s="260"/>
      <c r="C281" s="261"/>
      <c r="D281" s="251" t="s">
        <v>139</v>
      </c>
      <c r="E281" s="262" t="s">
        <v>1</v>
      </c>
      <c r="F281" s="263" t="s">
        <v>695</v>
      </c>
      <c r="G281" s="261"/>
      <c r="H281" s="264">
        <v>886.29999999999995</v>
      </c>
      <c r="I281" s="265"/>
      <c r="J281" s="261"/>
      <c r="K281" s="261"/>
      <c r="L281" s="266"/>
      <c r="M281" s="267"/>
      <c r="N281" s="268"/>
      <c r="O281" s="268"/>
      <c r="P281" s="268"/>
      <c r="Q281" s="268"/>
      <c r="R281" s="268"/>
      <c r="S281" s="268"/>
      <c r="T281" s="26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0" t="s">
        <v>139</v>
      </c>
      <c r="AU281" s="270" t="s">
        <v>89</v>
      </c>
      <c r="AV281" s="14" t="s">
        <v>89</v>
      </c>
      <c r="AW281" s="14" t="s">
        <v>34</v>
      </c>
      <c r="AX281" s="14" t="s">
        <v>87</v>
      </c>
      <c r="AY281" s="270" t="s">
        <v>130</v>
      </c>
    </row>
    <row r="282" s="2" customFormat="1" ht="16.5" customHeight="1">
      <c r="A282" s="39"/>
      <c r="B282" s="40"/>
      <c r="C282" s="236" t="s">
        <v>423</v>
      </c>
      <c r="D282" s="236" t="s">
        <v>132</v>
      </c>
      <c r="E282" s="237" t="s">
        <v>696</v>
      </c>
      <c r="F282" s="238" t="s">
        <v>697</v>
      </c>
      <c r="G282" s="239" t="s">
        <v>214</v>
      </c>
      <c r="H282" s="240">
        <v>0.94799999999999995</v>
      </c>
      <c r="I282" s="241"/>
      <c r="J282" s="242">
        <f>ROUND(I282*H282,2)</f>
        <v>0</v>
      </c>
      <c r="K282" s="238" t="s">
        <v>136</v>
      </c>
      <c r="L282" s="45"/>
      <c r="M282" s="306" t="s">
        <v>1</v>
      </c>
      <c r="N282" s="307" t="s">
        <v>44</v>
      </c>
      <c r="O282" s="308"/>
      <c r="P282" s="309">
        <f>O282*H282</f>
        <v>0</v>
      </c>
      <c r="Q282" s="309">
        <v>0</v>
      </c>
      <c r="R282" s="309">
        <f>Q282*H282</f>
        <v>0</v>
      </c>
      <c r="S282" s="309">
        <v>0</v>
      </c>
      <c r="T282" s="31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7" t="s">
        <v>256</v>
      </c>
      <c r="AT282" s="247" t="s">
        <v>132</v>
      </c>
      <c r="AU282" s="247" t="s">
        <v>89</v>
      </c>
      <c r="AY282" s="18" t="s">
        <v>130</v>
      </c>
      <c r="BE282" s="248">
        <f>IF(N282="základní",J282,0)</f>
        <v>0</v>
      </c>
      <c r="BF282" s="248">
        <f>IF(N282="snížená",J282,0)</f>
        <v>0</v>
      </c>
      <c r="BG282" s="248">
        <f>IF(N282="zákl. přenesená",J282,0)</f>
        <v>0</v>
      </c>
      <c r="BH282" s="248">
        <f>IF(N282="sníž. přenesená",J282,0)</f>
        <v>0</v>
      </c>
      <c r="BI282" s="248">
        <f>IF(N282="nulová",J282,0)</f>
        <v>0</v>
      </c>
      <c r="BJ282" s="18" t="s">
        <v>87</v>
      </c>
      <c r="BK282" s="248">
        <f>ROUND(I282*H282,2)</f>
        <v>0</v>
      </c>
      <c r="BL282" s="18" t="s">
        <v>256</v>
      </c>
      <c r="BM282" s="247" t="s">
        <v>698</v>
      </c>
    </row>
    <row r="283" s="2" customFormat="1" ht="6.96" customHeight="1">
      <c r="A283" s="39"/>
      <c r="B283" s="67"/>
      <c r="C283" s="68"/>
      <c r="D283" s="68"/>
      <c r="E283" s="68"/>
      <c r="F283" s="68"/>
      <c r="G283" s="68"/>
      <c r="H283" s="68"/>
      <c r="I283" s="184"/>
      <c r="J283" s="68"/>
      <c r="K283" s="68"/>
      <c r="L283" s="45"/>
      <c r="M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</row>
  </sheetData>
  <sheetProtection sheet="1" autoFilter="0" formatColumns="0" formatRows="0" objects="1" scenarios="1" spinCount="100000" saltValue="IF6Czt66ShLyunu5m6k2zquAX1iioCWM5BuROJxJFrffSNemoivcr8CG22+nj0PhF2A39FqemxOj9fbIdI8SAw==" hashValue="5T74kJwT6HDYUUb0/A1QtWb9Q1x+mkKJyeB1pz+G4yI8EX31EPzoSgWZ91W9rSUYpXNiZ5YMFeUwcdP/+ZBbHA==" algorithmName="SHA-512" password="CC35"/>
  <autoFilter ref="C123:K28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96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PD Sportovní hřiště u kulaté báby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699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10. 1. 2020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ROUND((SUM(BE117:BE144)),  2)</f>
        <v>0</v>
      </c>
      <c r="G33" s="39"/>
      <c r="H33" s="39"/>
      <c r="I33" s="163">
        <v>0.20999999999999999</v>
      </c>
      <c r="J33" s="162">
        <f>ROUND(((SUM(BE117:BE144))*I33),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ROUND((SUM(BF117:BF144)),  2)</f>
        <v>0</v>
      </c>
      <c r="G34" s="39"/>
      <c r="H34" s="39"/>
      <c r="I34" s="163">
        <v>0.14999999999999999</v>
      </c>
      <c r="J34" s="162">
        <f>ROUND(((SUM(BF117:BF144))*I34),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ROUND((SUM(BG117:BG144)),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ROUND((SUM(BH117:BH144)),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ROUND((SUM(BI117:BI144)),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PD Sportovní hřiště u kulaté báby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C - VRN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10. 1. 2020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100</v>
      </c>
      <c r="D94" s="190"/>
      <c r="E94" s="190"/>
      <c r="F94" s="190"/>
      <c r="G94" s="190"/>
      <c r="H94" s="190"/>
      <c r="I94" s="191"/>
      <c r="J94" s="192" t="s">
        <v>101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102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94"/>
      <c r="C97" s="195"/>
      <c r="D97" s="196" t="s">
        <v>700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115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8" t="str">
        <f>E7</f>
        <v>PD Sportovní hřiště u kulaté báby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97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C - VRN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22</v>
      </c>
      <c r="D111" s="41"/>
      <c r="E111" s="41"/>
      <c r="F111" s="28" t="str">
        <f>F12</f>
        <v>Ostrov</v>
      </c>
      <c r="G111" s="41"/>
      <c r="H111" s="41"/>
      <c r="I111" s="148" t="s">
        <v>24</v>
      </c>
      <c r="J111" s="80" t="str">
        <f>IF(J12="","",J12)</f>
        <v>10. 1. 2020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54.45" customHeight="1">
      <c r="A113" s="39"/>
      <c r="B113" s="40"/>
      <c r="C113" s="33" t="s">
        <v>26</v>
      </c>
      <c r="D113" s="41"/>
      <c r="E113" s="41"/>
      <c r="F113" s="28" t="str">
        <f>E15</f>
        <v>Město Ostrov</v>
      </c>
      <c r="G113" s="41"/>
      <c r="H113" s="41"/>
      <c r="I113" s="148" t="s">
        <v>32</v>
      </c>
      <c r="J113" s="37" t="str">
        <f>E21</f>
        <v>BPO spol. s r.o.,Lidická 1239,36317 OSTROV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148" t="s">
        <v>35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116</v>
      </c>
      <c r="D116" s="211" t="s">
        <v>64</v>
      </c>
      <c r="E116" s="211" t="s">
        <v>60</v>
      </c>
      <c r="F116" s="211" t="s">
        <v>61</v>
      </c>
      <c r="G116" s="211" t="s">
        <v>117</v>
      </c>
      <c r="H116" s="211" t="s">
        <v>118</v>
      </c>
      <c r="I116" s="212" t="s">
        <v>119</v>
      </c>
      <c r="J116" s="211" t="s">
        <v>101</v>
      </c>
      <c r="K116" s="213" t="s">
        <v>120</v>
      </c>
      <c r="L116" s="214"/>
      <c r="M116" s="101" t="s">
        <v>1</v>
      </c>
      <c r="N116" s="102" t="s">
        <v>43</v>
      </c>
      <c r="O116" s="102" t="s">
        <v>121</v>
      </c>
      <c r="P116" s="102" t="s">
        <v>122</v>
      </c>
      <c r="Q116" s="102" t="s">
        <v>123</v>
      </c>
      <c r="R116" s="102" t="s">
        <v>124</v>
      </c>
      <c r="S116" s="102" t="s">
        <v>125</v>
      </c>
      <c r="T116" s="103" t="s">
        <v>126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127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</v>
      </c>
      <c r="S117" s="105"/>
      <c r="T117" s="218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103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78</v>
      </c>
      <c r="E118" s="223" t="s">
        <v>94</v>
      </c>
      <c r="F118" s="223" t="s">
        <v>701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SUM(P119:P144)</f>
        <v>0</v>
      </c>
      <c r="Q118" s="228"/>
      <c r="R118" s="229">
        <f>SUM(R119:R144)</f>
        <v>0</v>
      </c>
      <c r="S118" s="228"/>
      <c r="T118" s="230">
        <f>SUM(T119:T144)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166</v>
      </c>
      <c r="AT118" s="232" t="s">
        <v>78</v>
      </c>
      <c r="AU118" s="232" t="s">
        <v>79</v>
      </c>
      <c r="AY118" s="231" t="s">
        <v>130</v>
      </c>
      <c r="BK118" s="233">
        <f>SUM(BK119:BK144)</f>
        <v>0</v>
      </c>
    </row>
    <row r="119" s="2" customFormat="1" ht="16.5" customHeight="1">
      <c r="A119" s="39"/>
      <c r="B119" s="40"/>
      <c r="C119" s="236" t="s">
        <v>87</v>
      </c>
      <c r="D119" s="236" t="s">
        <v>132</v>
      </c>
      <c r="E119" s="237" t="s">
        <v>702</v>
      </c>
      <c r="F119" s="238" t="s">
        <v>703</v>
      </c>
      <c r="G119" s="239" t="s">
        <v>704</v>
      </c>
      <c r="H119" s="240">
        <v>1</v>
      </c>
      <c r="I119" s="241"/>
      <c r="J119" s="242">
        <f>ROUND(I119*H119,2)</f>
        <v>0</v>
      </c>
      <c r="K119" s="238" t="s">
        <v>1</v>
      </c>
      <c r="L119" s="45"/>
      <c r="M119" s="243" t="s">
        <v>1</v>
      </c>
      <c r="N119" s="244" t="s">
        <v>44</v>
      </c>
      <c r="O119" s="92"/>
      <c r="P119" s="245">
        <f>O119*H119</f>
        <v>0</v>
      </c>
      <c r="Q119" s="245">
        <v>0</v>
      </c>
      <c r="R119" s="245">
        <f>Q119*H119</f>
        <v>0</v>
      </c>
      <c r="S119" s="245">
        <v>0</v>
      </c>
      <c r="T119" s="24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705</v>
      </c>
      <c r="AT119" s="247" t="s">
        <v>132</v>
      </c>
      <c r="AU119" s="247" t="s">
        <v>87</v>
      </c>
      <c r="AY119" s="18" t="s">
        <v>130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87</v>
      </c>
      <c r="BK119" s="248">
        <f>ROUND(I119*H119,2)</f>
        <v>0</v>
      </c>
      <c r="BL119" s="18" t="s">
        <v>705</v>
      </c>
      <c r="BM119" s="247" t="s">
        <v>706</v>
      </c>
    </row>
    <row r="120" s="2" customFormat="1" ht="16.5" customHeight="1">
      <c r="A120" s="39"/>
      <c r="B120" s="40"/>
      <c r="C120" s="236" t="s">
        <v>89</v>
      </c>
      <c r="D120" s="236" t="s">
        <v>132</v>
      </c>
      <c r="E120" s="237" t="s">
        <v>707</v>
      </c>
      <c r="F120" s="238" t="s">
        <v>708</v>
      </c>
      <c r="G120" s="239" t="s">
        <v>704</v>
      </c>
      <c r="H120" s="240">
        <v>1</v>
      </c>
      <c r="I120" s="241"/>
      <c r="J120" s="242">
        <f>ROUND(I120*H120,2)</f>
        <v>0</v>
      </c>
      <c r="K120" s="238" t="s">
        <v>1</v>
      </c>
      <c r="L120" s="45"/>
      <c r="M120" s="243" t="s">
        <v>1</v>
      </c>
      <c r="N120" s="244" t="s">
        <v>44</v>
      </c>
      <c r="O120" s="92"/>
      <c r="P120" s="245">
        <f>O120*H120</f>
        <v>0</v>
      </c>
      <c r="Q120" s="245">
        <v>0</v>
      </c>
      <c r="R120" s="245">
        <f>Q120*H120</f>
        <v>0</v>
      </c>
      <c r="S120" s="245">
        <v>0</v>
      </c>
      <c r="T120" s="24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47" t="s">
        <v>705</v>
      </c>
      <c r="AT120" s="247" t="s">
        <v>132</v>
      </c>
      <c r="AU120" s="247" t="s">
        <v>87</v>
      </c>
      <c r="AY120" s="18" t="s">
        <v>130</v>
      </c>
      <c r="BE120" s="248">
        <f>IF(N120="základní",J120,0)</f>
        <v>0</v>
      </c>
      <c r="BF120" s="248">
        <f>IF(N120="snížená",J120,0)</f>
        <v>0</v>
      </c>
      <c r="BG120" s="248">
        <f>IF(N120="zákl. přenesená",J120,0)</f>
        <v>0</v>
      </c>
      <c r="BH120" s="248">
        <f>IF(N120="sníž. přenesená",J120,0)</f>
        <v>0</v>
      </c>
      <c r="BI120" s="248">
        <f>IF(N120="nulová",J120,0)</f>
        <v>0</v>
      </c>
      <c r="BJ120" s="18" t="s">
        <v>87</v>
      </c>
      <c r="BK120" s="248">
        <f>ROUND(I120*H120,2)</f>
        <v>0</v>
      </c>
      <c r="BL120" s="18" t="s">
        <v>705</v>
      </c>
      <c r="BM120" s="247" t="s">
        <v>709</v>
      </c>
    </row>
    <row r="121" s="2" customFormat="1" ht="16.5" customHeight="1">
      <c r="A121" s="39"/>
      <c r="B121" s="40"/>
      <c r="C121" s="236" t="s">
        <v>150</v>
      </c>
      <c r="D121" s="236" t="s">
        <v>132</v>
      </c>
      <c r="E121" s="237" t="s">
        <v>710</v>
      </c>
      <c r="F121" s="238" t="s">
        <v>711</v>
      </c>
      <c r="G121" s="239" t="s">
        <v>704</v>
      </c>
      <c r="H121" s="240">
        <v>1</v>
      </c>
      <c r="I121" s="241"/>
      <c r="J121" s="242">
        <f>ROUND(I121*H121,2)</f>
        <v>0</v>
      </c>
      <c r="K121" s="238" t="s">
        <v>1</v>
      </c>
      <c r="L121" s="45"/>
      <c r="M121" s="243" t="s">
        <v>1</v>
      </c>
      <c r="N121" s="244" t="s">
        <v>44</v>
      </c>
      <c r="O121" s="92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7" t="s">
        <v>705</v>
      </c>
      <c r="AT121" s="247" t="s">
        <v>132</v>
      </c>
      <c r="AU121" s="247" t="s">
        <v>87</v>
      </c>
      <c r="AY121" s="18" t="s">
        <v>130</v>
      </c>
      <c r="BE121" s="248">
        <f>IF(N121="základní",J121,0)</f>
        <v>0</v>
      </c>
      <c r="BF121" s="248">
        <f>IF(N121="snížená",J121,0)</f>
        <v>0</v>
      </c>
      <c r="BG121" s="248">
        <f>IF(N121="zákl. přenesená",J121,0)</f>
        <v>0</v>
      </c>
      <c r="BH121" s="248">
        <f>IF(N121="sníž. přenesená",J121,0)</f>
        <v>0</v>
      </c>
      <c r="BI121" s="248">
        <f>IF(N121="nulová",J121,0)</f>
        <v>0</v>
      </c>
      <c r="BJ121" s="18" t="s">
        <v>87</v>
      </c>
      <c r="BK121" s="248">
        <f>ROUND(I121*H121,2)</f>
        <v>0</v>
      </c>
      <c r="BL121" s="18" t="s">
        <v>705</v>
      </c>
      <c r="BM121" s="247" t="s">
        <v>712</v>
      </c>
    </row>
    <row r="122" s="13" customFormat="1">
      <c r="A122" s="13"/>
      <c r="B122" s="249"/>
      <c r="C122" s="250"/>
      <c r="D122" s="251" t="s">
        <v>139</v>
      </c>
      <c r="E122" s="252" t="s">
        <v>1</v>
      </c>
      <c r="F122" s="253" t="s">
        <v>713</v>
      </c>
      <c r="G122" s="250"/>
      <c r="H122" s="252" t="s">
        <v>1</v>
      </c>
      <c r="I122" s="254"/>
      <c r="J122" s="250"/>
      <c r="K122" s="250"/>
      <c r="L122" s="255"/>
      <c r="M122" s="256"/>
      <c r="N122" s="257"/>
      <c r="O122" s="257"/>
      <c r="P122" s="257"/>
      <c r="Q122" s="257"/>
      <c r="R122" s="257"/>
      <c r="S122" s="257"/>
      <c r="T122" s="25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9" t="s">
        <v>139</v>
      </c>
      <c r="AU122" s="259" t="s">
        <v>87</v>
      </c>
      <c r="AV122" s="13" t="s">
        <v>87</v>
      </c>
      <c r="AW122" s="13" t="s">
        <v>34</v>
      </c>
      <c r="AX122" s="13" t="s">
        <v>79</v>
      </c>
      <c r="AY122" s="259" t="s">
        <v>130</v>
      </c>
    </row>
    <row r="123" s="13" customFormat="1">
      <c r="A123" s="13"/>
      <c r="B123" s="249"/>
      <c r="C123" s="250"/>
      <c r="D123" s="251" t="s">
        <v>139</v>
      </c>
      <c r="E123" s="252" t="s">
        <v>1</v>
      </c>
      <c r="F123" s="253" t="s">
        <v>714</v>
      </c>
      <c r="G123" s="250"/>
      <c r="H123" s="252" t="s">
        <v>1</v>
      </c>
      <c r="I123" s="254"/>
      <c r="J123" s="250"/>
      <c r="K123" s="250"/>
      <c r="L123" s="255"/>
      <c r="M123" s="256"/>
      <c r="N123" s="257"/>
      <c r="O123" s="257"/>
      <c r="P123" s="257"/>
      <c r="Q123" s="257"/>
      <c r="R123" s="257"/>
      <c r="S123" s="257"/>
      <c r="T123" s="25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9" t="s">
        <v>139</v>
      </c>
      <c r="AU123" s="259" t="s">
        <v>87</v>
      </c>
      <c r="AV123" s="13" t="s">
        <v>87</v>
      </c>
      <c r="AW123" s="13" t="s">
        <v>34</v>
      </c>
      <c r="AX123" s="13" t="s">
        <v>79</v>
      </c>
      <c r="AY123" s="259" t="s">
        <v>130</v>
      </c>
    </row>
    <row r="124" s="14" customFormat="1">
      <c r="A124" s="14"/>
      <c r="B124" s="260"/>
      <c r="C124" s="261"/>
      <c r="D124" s="251" t="s">
        <v>139</v>
      </c>
      <c r="E124" s="262" t="s">
        <v>1</v>
      </c>
      <c r="F124" s="263" t="s">
        <v>572</v>
      </c>
      <c r="G124" s="261"/>
      <c r="H124" s="264">
        <v>1</v>
      </c>
      <c r="I124" s="265"/>
      <c r="J124" s="261"/>
      <c r="K124" s="261"/>
      <c r="L124" s="266"/>
      <c r="M124" s="267"/>
      <c r="N124" s="268"/>
      <c r="O124" s="268"/>
      <c r="P124" s="268"/>
      <c r="Q124" s="268"/>
      <c r="R124" s="268"/>
      <c r="S124" s="268"/>
      <c r="T124" s="26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0" t="s">
        <v>139</v>
      </c>
      <c r="AU124" s="270" t="s">
        <v>87</v>
      </c>
      <c r="AV124" s="14" t="s">
        <v>89</v>
      </c>
      <c r="AW124" s="14" t="s">
        <v>34</v>
      </c>
      <c r="AX124" s="14" t="s">
        <v>87</v>
      </c>
      <c r="AY124" s="270" t="s">
        <v>130</v>
      </c>
    </row>
    <row r="125" s="2" customFormat="1" ht="16.5" customHeight="1">
      <c r="A125" s="39"/>
      <c r="B125" s="40"/>
      <c r="C125" s="236" t="s">
        <v>137</v>
      </c>
      <c r="D125" s="236" t="s">
        <v>132</v>
      </c>
      <c r="E125" s="237" t="s">
        <v>715</v>
      </c>
      <c r="F125" s="238" t="s">
        <v>716</v>
      </c>
      <c r="G125" s="239" t="s">
        <v>704</v>
      </c>
      <c r="H125" s="240">
        <v>1</v>
      </c>
      <c r="I125" s="241"/>
      <c r="J125" s="242">
        <f>ROUND(I125*H125,2)</f>
        <v>0</v>
      </c>
      <c r="K125" s="238" t="s">
        <v>136</v>
      </c>
      <c r="L125" s="45"/>
      <c r="M125" s="243" t="s">
        <v>1</v>
      </c>
      <c r="N125" s="244" t="s">
        <v>44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705</v>
      </c>
      <c r="AT125" s="247" t="s">
        <v>132</v>
      </c>
      <c r="AU125" s="247" t="s">
        <v>87</v>
      </c>
      <c r="AY125" s="18" t="s">
        <v>130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87</v>
      </c>
      <c r="BK125" s="248">
        <f>ROUND(I125*H125,2)</f>
        <v>0</v>
      </c>
      <c r="BL125" s="18" t="s">
        <v>705</v>
      </c>
      <c r="BM125" s="247" t="s">
        <v>717</v>
      </c>
    </row>
    <row r="126" s="2" customFormat="1" ht="16.5" customHeight="1">
      <c r="A126" s="39"/>
      <c r="B126" s="40"/>
      <c r="C126" s="236" t="s">
        <v>166</v>
      </c>
      <c r="D126" s="236" t="s">
        <v>132</v>
      </c>
      <c r="E126" s="237" t="s">
        <v>718</v>
      </c>
      <c r="F126" s="238" t="s">
        <v>719</v>
      </c>
      <c r="G126" s="239" t="s">
        <v>704</v>
      </c>
      <c r="H126" s="240">
        <v>1</v>
      </c>
      <c r="I126" s="241"/>
      <c r="J126" s="242">
        <f>ROUND(I126*H126,2)</f>
        <v>0</v>
      </c>
      <c r="K126" s="238" t="s">
        <v>136</v>
      </c>
      <c r="L126" s="45"/>
      <c r="M126" s="243" t="s">
        <v>1</v>
      </c>
      <c r="N126" s="244" t="s">
        <v>44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705</v>
      </c>
      <c r="AT126" s="247" t="s">
        <v>132</v>
      </c>
      <c r="AU126" s="247" t="s">
        <v>87</v>
      </c>
      <c r="AY126" s="18" t="s">
        <v>130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87</v>
      </c>
      <c r="BK126" s="248">
        <f>ROUND(I126*H126,2)</f>
        <v>0</v>
      </c>
      <c r="BL126" s="18" t="s">
        <v>705</v>
      </c>
      <c r="BM126" s="247" t="s">
        <v>720</v>
      </c>
    </row>
    <row r="127" s="13" customFormat="1">
      <c r="A127" s="13"/>
      <c r="B127" s="249"/>
      <c r="C127" s="250"/>
      <c r="D127" s="251" t="s">
        <v>139</v>
      </c>
      <c r="E127" s="252" t="s">
        <v>1</v>
      </c>
      <c r="F127" s="253" t="s">
        <v>721</v>
      </c>
      <c r="G127" s="250"/>
      <c r="H127" s="252" t="s">
        <v>1</v>
      </c>
      <c r="I127" s="254"/>
      <c r="J127" s="250"/>
      <c r="K127" s="250"/>
      <c r="L127" s="255"/>
      <c r="M127" s="256"/>
      <c r="N127" s="257"/>
      <c r="O127" s="257"/>
      <c r="P127" s="257"/>
      <c r="Q127" s="257"/>
      <c r="R127" s="257"/>
      <c r="S127" s="257"/>
      <c r="T127" s="25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9" t="s">
        <v>139</v>
      </c>
      <c r="AU127" s="259" t="s">
        <v>87</v>
      </c>
      <c r="AV127" s="13" t="s">
        <v>87</v>
      </c>
      <c r="AW127" s="13" t="s">
        <v>34</v>
      </c>
      <c r="AX127" s="13" t="s">
        <v>79</v>
      </c>
      <c r="AY127" s="259" t="s">
        <v>130</v>
      </c>
    </row>
    <row r="128" s="14" customFormat="1">
      <c r="A128" s="14"/>
      <c r="B128" s="260"/>
      <c r="C128" s="261"/>
      <c r="D128" s="251" t="s">
        <v>139</v>
      </c>
      <c r="E128" s="262" t="s">
        <v>1</v>
      </c>
      <c r="F128" s="263" t="s">
        <v>87</v>
      </c>
      <c r="G128" s="261"/>
      <c r="H128" s="264">
        <v>1</v>
      </c>
      <c r="I128" s="265"/>
      <c r="J128" s="261"/>
      <c r="K128" s="261"/>
      <c r="L128" s="266"/>
      <c r="M128" s="267"/>
      <c r="N128" s="268"/>
      <c r="O128" s="268"/>
      <c r="P128" s="268"/>
      <c r="Q128" s="268"/>
      <c r="R128" s="268"/>
      <c r="S128" s="268"/>
      <c r="T128" s="26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0" t="s">
        <v>139</v>
      </c>
      <c r="AU128" s="270" t="s">
        <v>87</v>
      </c>
      <c r="AV128" s="14" t="s">
        <v>89</v>
      </c>
      <c r="AW128" s="14" t="s">
        <v>34</v>
      </c>
      <c r="AX128" s="14" t="s">
        <v>87</v>
      </c>
      <c r="AY128" s="270" t="s">
        <v>130</v>
      </c>
    </row>
    <row r="129" s="2" customFormat="1" ht="16.5" customHeight="1">
      <c r="A129" s="39"/>
      <c r="B129" s="40"/>
      <c r="C129" s="236" t="s">
        <v>175</v>
      </c>
      <c r="D129" s="236" t="s">
        <v>132</v>
      </c>
      <c r="E129" s="237" t="s">
        <v>722</v>
      </c>
      <c r="F129" s="238" t="s">
        <v>723</v>
      </c>
      <c r="G129" s="239" t="s">
        <v>704</v>
      </c>
      <c r="H129" s="240">
        <v>1</v>
      </c>
      <c r="I129" s="241"/>
      <c r="J129" s="242">
        <f>ROUND(I129*H129,2)</f>
        <v>0</v>
      </c>
      <c r="K129" s="238" t="s">
        <v>136</v>
      </c>
      <c r="L129" s="45"/>
      <c r="M129" s="243" t="s">
        <v>1</v>
      </c>
      <c r="N129" s="244" t="s">
        <v>44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705</v>
      </c>
      <c r="AT129" s="247" t="s">
        <v>132</v>
      </c>
      <c r="AU129" s="247" t="s">
        <v>87</v>
      </c>
      <c r="AY129" s="18" t="s">
        <v>130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87</v>
      </c>
      <c r="BK129" s="248">
        <f>ROUND(I129*H129,2)</f>
        <v>0</v>
      </c>
      <c r="BL129" s="18" t="s">
        <v>705</v>
      </c>
      <c r="BM129" s="247" t="s">
        <v>724</v>
      </c>
    </row>
    <row r="130" s="13" customFormat="1">
      <c r="A130" s="13"/>
      <c r="B130" s="249"/>
      <c r="C130" s="250"/>
      <c r="D130" s="251" t="s">
        <v>139</v>
      </c>
      <c r="E130" s="252" t="s">
        <v>1</v>
      </c>
      <c r="F130" s="253" t="s">
        <v>725</v>
      </c>
      <c r="G130" s="250"/>
      <c r="H130" s="252" t="s">
        <v>1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9" t="s">
        <v>139</v>
      </c>
      <c r="AU130" s="259" t="s">
        <v>87</v>
      </c>
      <c r="AV130" s="13" t="s">
        <v>87</v>
      </c>
      <c r="AW130" s="13" t="s">
        <v>34</v>
      </c>
      <c r="AX130" s="13" t="s">
        <v>79</v>
      </c>
      <c r="AY130" s="259" t="s">
        <v>130</v>
      </c>
    </row>
    <row r="131" s="14" customFormat="1">
      <c r="A131" s="14"/>
      <c r="B131" s="260"/>
      <c r="C131" s="261"/>
      <c r="D131" s="251" t="s">
        <v>139</v>
      </c>
      <c r="E131" s="262" t="s">
        <v>1</v>
      </c>
      <c r="F131" s="263" t="s">
        <v>87</v>
      </c>
      <c r="G131" s="261"/>
      <c r="H131" s="264">
        <v>1</v>
      </c>
      <c r="I131" s="265"/>
      <c r="J131" s="261"/>
      <c r="K131" s="261"/>
      <c r="L131" s="266"/>
      <c r="M131" s="267"/>
      <c r="N131" s="268"/>
      <c r="O131" s="268"/>
      <c r="P131" s="268"/>
      <c r="Q131" s="268"/>
      <c r="R131" s="268"/>
      <c r="S131" s="268"/>
      <c r="T131" s="26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0" t="s">
        <v>139</v>
      </c>
      <c r="AU131" s="270" t="s">
        <v>87</v>
      </c>
      <c r="AV131" s="14" t="s">
        <v>89</v>
      </c>
      <c r="AW131" s="14" t="s">
        <v>34</v>
      </c>
      <c r="AX131" s="14" t="s">
        <v>87</v>
      </c>
      <c r="AY131" s="270" t="s">
        <v>130</v>
      </c>
    </row>
    <row r="132" s="2" customFormat="1" ht="21.75" customHeight="1">
      <c r="A132" s="39"/>
      <c r="B132" s="40"/>
      <c r="C132" s="236" t="s">
        <v>180</v>
      </c>
      <c r="D132" s="236" t="s">
        <v>132</v>
      </c>
      <c r="E132" s="237" t="s">
        <v>726</v>
      </c>
      <c r="F132" s="238" t="s">
        <v>727</v>
      </c>
      <c r="G132" s="239" t="s">
        <v>704</v>
      </c>
      <c r="H132" s="240">
        <v>1</v>
      </c>
      <c r="I132" s="241"/>
      <c r="J132" s="242">
        <f>ROUND(I132*H132,2)</f>
        <v>0</v>
      </c>
      <c r="K132" s="238" t="s">
        <v>1</v>
      </c>
      <c r="L132" s="45"/>
      <c r="M132" s="243" t="s">
        <v>1</v>
      </c>
      <c r="N132" s="244" t="s">
        <v>44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705</v>
      </c>
      <c r="AT132" s="247" t="s">
        <v>132</v>
      </c>
      <c r="AU132" s="247" t="s">
        <v>87</v>
      </c>
      <c r="AY132" s="18" t="s">
        <v>130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87</v>
      </c>
      <c r="BK132" s="248">
        <f>ROUND(I132*H132,2)</f>
        <v>0</v>
      </c>
      <c r="BL132" s="18" t="s">
        <v>705</v>
      </c>
      <c r="BM132" s="247" t="s">
        <v>728</v>
      </c>
    </row>
    <row r="133" s="2" customFormat="1" ht="21.75" customHeight="1">
      <c r="A133" s="39"/>
      <c r="B133" s="40"/>
      <c r="C133" s="236" t="s">
        <v>186</v>
      </c>
      <c r="D133" s="236" t="s">
        <v>132</v>
      </c>
      <c r="E133" s="237" t="s">
        <v>729</v>
      </c>
      <c r="F133" s="238" t="s">
        <v>730</v>
      </c>
      <c r="G133" s="239" t="s">
        <v>704</v>
      </c>
      <c r="H133" s="240">
        <v>1</v>
      </c>
      <c r="I133" s="241"/>
      <c r="J133" s="242">
        <f>ROUND(I133*H133,2)</f>
        <v>0</v>
      </c>
      <c r="K133" s="238" t="s">
        <v>1</v>
      </c>
      <c r="L133" s="45"/>
      <c r="M133" s="243" t="s">
        <v>1</v>
      </c>
      <c r="N133" s="244" t="s">
        <v>44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705</v>
      </c>
      <c r="AT133" s="247" t="s">
        <v>132</v>
      </c>
      <c r="AU133" s="247" t="s">
        <v>87</v>
      </c>
      <c r="AY133" s="18" t="s">
        <v>130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87</v>
      </c>
      <c r="BK133" s="248">
        <f>ROUND(I133*H133,2)</f>
        <v>0</v>
      </c>
      <c r="BL133" s="18" t="s">
        <v>705</v>
      </c>
      <c r="BM133" s="247" t="s">
        <v>731</v>
      </c>
    </row>
    <row r="134" s="2" customFormat="1" ht="16.5" customHeight="1">
      <c r="A134" s="39"/>
      <c r="B134" s="40"/>
      <c r="C134" s="236" t="s">
        <v>191</v>
      </c>
      <c r="D134" s="236" t="s">
        <v>132</v>
      </c>
      <c r="E134" s="237" t="s">
        <v>732</v>
      </c>
      <c r="F134" s="238" t="s">
        <v>733</v>
      </c>
      <c r="G134" s="239" t="s">
        <v>704</v>
      </c>
      <c r="H134" s="240">
        <v>1</v>
      </c>
      <c r="I134" s="241"/>
      <c r="J134" s="242">
        <f>ROUND(I134*H134,2)</f>
        <v>0</v>
      </c>
      <c r="K134" s="238" t="s">
        <v>136</v>
      </c>
      <c r="L134" s="45"/>
      <c r="M134" s="243" t="s">
        <v>1</v>
      </c>
      <c r="N134" s="244" t="s">
        <v>44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705</v>
      </c>
      <c r="AT134" s="247" t="s">
        <v>132</v>
      </c>
      <c r="AU134" s="247" t="s">
        <v>87</v>
      </c>
      <c r="AY134" s="18" t="s">
        <v>130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87</v>
      </c>
      <c r="BK134" s="248">
        <f>ROUND(I134*H134,2)</f>
        <v>0</v>
      </c>
      <c r="BL134" s="18" t="s">
        <v>705</v>
      </c>
      <c r="BM134" s="247" t="s">
        <v>734</v>
      </c>
    </row>
    <row r="135" s="13" customFormat="1">
      <c r="A135" s="13"/>
      <c r="B135" s="249"/>
      <c r="C135" s="250"/>
      <c r="D135" s="251" t="s">
        <v>139</v>
      </c>
      <c r="E135" s="252" t="s">
        <v>1</v>
      </c>
      <c r="F135" s="253" t="s">
        <v>735</v>
      </c>
      <c r="G135" s="250"/>
      <c r="H135" s="252" t="s">
        <v>1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9" t="s">
        <v>139</v>
      </c>
      <c r="AU135" s="259" t="s">
        <v>87</v>
      </c>
      <c r="AV135" s="13" t="s">
        <v>87</v>
      </c>
      <c r="AW135" s="13" t="s">
        <v>34</v>
      </c>
      <c r="AX135" s="13" t="s">
        <v>79</v>
      </c>
      <c r="AY135" s="259" t="s">
        <v>130</v>
      </c>
    </row>
    <row r="136" s="14" customFormat="1">
      <c r="A136" s="14"/>
      <c r="B136" s="260"/>
      <c r="C136" s="261"/>
      <c r="D136" s="251" t="s">
        <v>139</v>
      </c>
      <c r="E136" s="262" t="s">
        <v>1</v>
      </c>
      <c r="F136" s="263" t="s">
        <v>572</v>
      </c>
      <c r="G136" s="261"/>
      <c r="H136" s="264">
        <v>1</v>
      </c>
      <c r="I136" s="265"/>
      <c r="J136" s="261"/>
      <c r="K136" s="261"/>
      <c r="L136" s="266"/>
      <c r="M136" s="267"/>
      <c r="N136" s="268"/>
      <c r="O136" s="268"/>
      <c r="P136" s="268"/>
      <c r="Q136" s="268"/>
      <c r="R136" s="268"/>
      <c r="S136" s="268"/>
      <c r="T136" s="26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0" t="s">
        <v>139</v>
      </c>
      <c r="AU136" s="270" t="s">
        <v>87</v>
      </c>
      <c r="AV136" s="14" t="s">
        <v>89</v>
      </c>
      <c r="AW136" s="14" t="s">
        <v>34</v>
      </c>
      <c r="AX136" s="14" t="s">
        <v>87</v>
      </c>
      <c r="AY136" s="270" t="s">
        <v>130</v>
      </c>
    </row>
    <row r="137" s="2" customFormat="1" ht="16.5" customHeight="1">
      <c r="A137" s="39"/>
      <c r="B137" s="40"/>
      <c r="C137" s="236" t="s">
        <v>203</v>
      </c>
      <c r="D137" s="236" t="s">
        <v>132</v>
      </c>
      <c r="E137" s="237" t="s">
        <v>736</v>
      </c>
      <c r="F137" s="238" t="s">
        <v>737</v>
      </c>
      <c r="G137" s="239" t="s">
        <v>704</v>
      </c>
      <c r="H137" s="240">
        <v>1</v>
      </c>
      <c r="I137" s="241"/>
      <c r="J137" s="242">
        <f>ROUND(I137*H137,2)</f>
        <v>0</v>
      </c>
      <c r="K137" s="238" t="s">
        <v>136</v>
      </c>
      <c r="L137" s="45"/>
      <c r="M137" s="243" t="s">
        <v>1</v>
      </c>
      <c r="N137" s="244" t="s">
        <v>44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705</v>
      </c>
      <c r="AT137" s="247" t="s">
        <v>132</v>
      </c>
      <c r="AU137" s="247" t="s">
        <v>87</v>
      </c>
      <c r="AY137" s="18" t="s">
        <v>130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87</v>
      </c>
      <c r="BK137" s="248">
        <f>ROUND(I137*H137,2)</f>
        <v>0</v>
      </c>
      <c r="BL137" s="18" t="s">
        <v>705</v>
      </c>
      <c r="BM137" s="247" t="s">
        <v>738</v>
      </c>
    </row>
    <row r="138" s="2" customFormat="1" ht="16.5" customHeight="1">
      <c r="A138" s="39"/>
      <c r="B138" s="40"/>
      <c r="C138" s="236" t="s">
        <v>210</v>
      </c>
      <c r="D138" s="236" t="s">
        <v>132</v>
      </c>
      <c r="E138" s="237" t="s">
        <v>739</v>
      </c>
      <c r="F138" s="238" t="s">
        <v>740</v>
      </c>
      <c r="G138" s="239" t="s">
        <v>704</v>
      </c>
      <c r="H138" s="240">
        <v>1</v>
      </c>
      <c r="I138" s="241"/>
      <c r="J138" s="242">
        <f>ROUND(I138*H138,2)</f>
        <v>0</v>
      </c>
      <c r="K138" s="238" t="s">
        <v>1</v>
      </c>
      <c r="L138" s="45"/>
      <c r="M138" s="243" t="s">
        <v>1</v>
      </c>
      <c r="N138" s="244" t="s">
        <v>44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705</v>
      </c>
      <c r="AT138" s="247" t="s">
        <v>132</v>
      </c>
      <c r="AU138" s="247" t="s">
        <v>87</v>
      </c>
      <c r="AY138" s="18" t="s">
        <v>130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87</v>
      </c>
      <c r="BK138" s="248">
        <f>ROUND(I138*H138,2)</f>
        <v>0</v>
      </c>
      <c r="BL138" s="18" t="s">
        <v>705</v>
      </c>
      <c r="BM138" s="247" t="s">
        <v>741</v>
      </c>
    </row>
    <row r="139" s="13" customFormat="1">
      <c r="A139" s="13"/>
      <c r="B139" s="249"/>
      <c r="C139" s="250"/>
      <c r="D139" s="251" t="s">
        <v>139</v>
      </c>
      <c r="E139" s="252" t="s">
        <v>1</v>
      </c>
      <c r="F139" s="253" t="s">
        <v>742</v>
      </c>
      <c r="G139" s="250"/>
      <c r="H139" s="252" t="s">
        <v>1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9" t="s">
        <v>139</v>
      </c>
      <c r="AU139" s="259" t="s">
        <v>87</v>
      </c>
      <c r="AV139" s="13" t="s">
        <v>87</v>
      </c>
      <c r="AW139" s="13" t="s">
        <v>34</v>
      </c>
      <c r="AX139" s="13" t="s">
        <v>79</v>
      </c>
      <c r="AY139" s="259" t="s">
        <v>130</v>
      </c>
    </row>
    <row r="140" s="13" customFormat="1">
      <c r="A140" s="13"/>
      <c r="B140" s="249"/>
      <c r="C140" s="250"/>
      <c r="D140" s="251" t="s">
        <v>139</v>
      </c>
      <c r="E140" s="252" t="s">
        <v>1</v>
      </c>
      <c r="F140" s="253" t="s">
        <v>743</v>
      </c>
      <c r="G140" s="250"/>
      <c r="H140" s="252" t="s">
        <v>1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9" t="s">
        <v>139</v>
      </c>
      <c r="AU140" s="259" t="s">
        <v>87</v>
      </c>
      <c r="AV140" s="13" t="s">
        <v>87</v>
      </c>
      <c r="AW140" s="13" t="s">
        <v>34</v>
      </c>
      <c r="AX140" s="13" t="s">
        <v>79</v>
      </c>
      <c r="AY140" s="259" t="s">
        <v>130</v>
      </c>
    </row>
    <row r="141" s="14" customFormat="1">
      <c r="A141" s="14"/>
      <c r="B141" s="260"/>
      <c r="C141" s="261"/>
      <c r="D141" s="251" t="s">
        <v>139</v>
      </c>
      <c r="E141" s="262" t="s">
        <v>1</v>
      </c>
      <c r="F141" s="263" t="s">
        <v>572</v>
      </c>
      <c r="G141" s="261"/>
      <c r="H141" s="264">
        <v>1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0" t="s">
        <v>139</v>
      </c>
      <c r="AU141" s="270" t="s">
        <v>87</v>
      </c>
      <c r="AV141" s="14" t="s">
        <v>89</v>
      </c>
      <c r="AW141" s="14" t="s">
        <v>34</v>
      </c>
      <c r="AX141" s="14" t="s">
        <v>87</v>
      </c>
      <c r="AY141" s="270" t="s">
        <v>130</v>
      </c>
    </row>
    <row r="142" s="2" customFormat="1" ht="16.5" customHeight="1">
      <c r="A142" s="39"/>
      <c r="B142" s="40"/>
      <c r="C142" s="236" t="s">
        <v>220</v>
      </c>
      <c r="D142" s="236" t="s">
        <v>132</v>
      </c>
      <c r="E142" s="237" t="s">
        <v>744</v>
      </c>
      <c r="F142" s="238" t="s">
        <v>745</v>
      </c>
      <c r="G142" s="239" t="s">
        <v>704</v>
      </c>
      <c r="H142" s="240">
        <v>1</v>
      </c>
      <c r="I142" s="241"/>
      <c r="J142" s="242">
        <f>ROUND(I142*H142,2)</f>
        <v>0</v>
      </c>
      <c r="K142" s="238" t="s">
        <v>136</v>
      </c>
      <c r="L142" s="45"/>
      <c r="M142" s="243" t="s">
        <v>1</v>
      </c>
      <c r="N142" s="244" t="s">
        <v>44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705</v>
      </c>
      <c r="AT142" s="247" t="s">
        <v>132</v>
      </c>
      <c r="AU142" s="247" t="s">
        <v>87</v>
      </c>
      <c r="AY142" s="18" t="s">
        <v>130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87</v>
      </c>
      <c r="BK142" s="248">
        <f>ROUND(I142*H142,2)</f>
        <v>0</v>
      </c>
      <c r="BL142" s="18" t="s">
        <v>705</v>
      </c>
      <c r="BM142" s="247" t="s">
        <v>746</v>
      </c>
    </row>
    <row r="143" s="2" customFormat="1" ht="16.5" customHeight="1">
      <c r="A143" s="39"/>
      <c r="B143" s="40"/>
      <c r="C143" s="236" t="s">
        <v>233</v>
      </c>
      <c r="D143" s="236" t="s">
        <v>132</v>
      </c>
      <c r="E143" s="237" t="s">
        <v>747</v>
      </c>
      <c r="F143" s="238" t="s">
        <v>748</v>
      </c>
      <c r="G143" s="239" t="s">
        <v>704</v>
      </c>
      <c r="H143" s="240">
        <v>1</v>
      </c>
      <c r="I143" s="241"/>
      <c r="J143" s="242">
        <f>ROUND(I143*H143,2)</f>
        <v>0</v>
      </c>
      <c r="K143" s="238" t="s">
        <v>1</v>
      </c>
      <c r="L143" s="45"/>
      <c r="M143" s="243" t="s">
        <v>1</v>
      </c>
      <c r="N143" s="244" t="s">
        <v>44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705</v>
      </c>
      <c r="AT143" s="247" t="s">
        <v>132</v>
      </c>
      <c r="AU143" s="247" t="s">
        <v>87</v>
      </c>
      <c r="AY143" s="18" t="s">
        <v>130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87</v>
      </c>
      <c r="BK143" s="248">
        <f>ROUND(I143*H143,2)</f>
        <v>0</v>
      </c>
      <c r="BL143" s="18" t="s">
        <v>705</v>
      </c>
      <c r="BM143" s="247" t="s">
        <v>749</v>
      </c>
    </row>
    <row r="144" s="2" customFormat="1" ht="21.75" customHeight="1">
      <c r="A144" s="39"/>
      <c r="B144" s="40"/>
      <c r="C144" s="236" t="s">
        <v>245</v>
      </c>
      <c r="D144" s="236" t="s">
        <v>132</v>
      </c>
      <c r="E144" s="237" t="s">
        <v>750</v>
      </c>
      <c r="F144" s="238" t="s">
        <v>751</v>
      </c>
      <c r="G144" s="239" t="s">
        <v>704</v>
      </c>
      <c r="H144" s="240">
        <v>1</v>
      </c>
      <c r="I144" s="241"/>
      <c r="J144" s="242">
        <f>ROUND(I144*H144,2)</f>
        <v>0</v>
      </c>
      <c r="K144" s="238" t="s">
        <v>1</v>
      </c>
      <c r="L144" s="45"/>
      <c r="M144" s="306" t="s">
        <v>1</v>
      </c>
      <c r="N144" s="307" t="s">
        <v>44</v>
      </c>
      <c r="O144" s="308"/>
      <c r="P144" s="309">
        <f>O144*H144</f>
        <v>0</v>
      </c>
      <c r="Q144" s="309">
        <v>0</v>
      </c>
      <c r="R144" s="309">
        <f>Q144*H144</f>
        <v>0</v>
      </c>
      <c r="S144" s="309">
        <v>0</v>
      </c>
      <c r="T144" s="31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705</v>
      </c>
      <c r="AT144" s="247" t="s">
        <v>132</v>
      </c>
      <c r="AU144" s="247" t="s">
        <v>87</v>
      </c>
      <c r="AY144" s="18" t="s">
        <v>130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87</v>
      </c>
      <c r="BK144" s="248">
        <f>ROUND(I144*H144,2)</f>
        <v>0</v>
      </c>
      <c r="BL144" s="18" t="s">
        <v>705</v>
      </c>
      <c r="BM144" s="247" t="s">
        <v>752</v>
      </c>
    </row>
    <row r="145" s="2" customFormat="1" ht="6.96" customHeight="1">
      <c r="A145" s="39"/>
      <c r="B145" s="67"/>
      <c r="C145" s="68"/>
      <c r="D145" s="68"/>
      <c r="E145" s="68"/>
      <c r="F145" s="68"/>
      <c r="G145" s="68"/>
      <c r="H145" s="68"/>
      <c r="I145" s="184"/>
      <c r="J145" s="68"/>
      <c r="K145" s="68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aJ3eDob92/1paytlVCkmM3We50SCpZX/Th86kuhyOTdMz5lmnIyh+nNc37CLh1i3koZhO/eKskT7RTee6PYhYg==" hashValue="genTiV1Vtmz3toCKW1l6BC8mmCSHvFGTchpfzxtNmawzq0A3vBEuRpxnMRLKy4EKXvQ6nM5URt6RKrm4kpDPgg==" algorithmName="SHA-512" password="CC35"/>
  <autoFilter ref="C116:K14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2020-01-22T07:47:35Z</dcterms:created>
  <dcterms:modified xsi:type="dcterms:W3CDTF">2020-01-22T07:47:39Z</dcterms:modified>
</cp:coreProperties>
</file>