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8800" windowHeight="12435" activeTab="0"/>
  </bookViews>
  <sheets>
    <sheet name="Rekapitulace stavby" sheetId="1" r:id="rId1"/>
    <sheet name="01 - Výstavba učebny tech..." sheetId="2" r:id="rId2"/>
    <sheet name="02 - Zdravotně technické ..." sheetId="3" r:id="rId3"/>
    <sheet name="03 - Ústřední vytápění" sheetId="4" r:id="rId4"/>
    <sheet name="04 - Vzduchotechnika" sheetId="5" r:id="rId5"/>
    <sheet name="05 - Elektroinstalace" sheetId="6" r:id="rId6"/>
    <sheet name="VON - Vedlejší a ostatní ..." sheetId="7" r:id="rId7"/>
  </sheets>
  <definedNames>
    <definedName name="_xlnm._FilterDatabase" localSheetId="1" hidden="1">'01 - Výstavba učebny tech...'!$C$107:$K$107</definedName>
    <definedName name="_xlnm._FilterDatabase" localSheetId="2" hidden="1">'02 - Zdravotně technické ...'!$C$95:$K$95</definedName>
    <definedName name="_xlnm._FilterDatabase" localSheetId="3" hidden="1">'03 - Ústřední vytápění'!$C$89:$K$89</definedName>
    <definedName name="_xlnm._FilterDatabase" localSheetId="4" hidden="1">'04 - Vzduchotechnika'!$C$80:$K$80</definedName>
    <definedName name="_xlnm._FilterDatabase" localSheetId="5" hidden="1">'05 - Elektroinstalace'!$C$77:$K$77</definedName>
    <definedName name="_xlnm._FilterDatabase" localSheetId="6" hidden="1">'VON - Vedlejší a ostatní ...'!$C$76:$K$76</definedName>
    <definedName name="_xlnm.Print_Area" localSheetId="1">'01 - Výstavba učebny tech...'!$C$4:$J$36,'01 - Výstavba učebny tech...'!$C$42:$J$89,'01 - Výstavba učebny tech...'!$C$95:$K$1599</definedName>
    <definedName name="_xlnm.Print_Area" localSheetId="2">'02 - Zdravotně technické ...'!$C$4:$J$36,'02 - Zdravotně technické ...'!$C$42:$J$77,'02 - Zdravotně technické ...'!$C$83:$K$386</definedName>
    <definedName name="_xlnm.Print_Area" localSheetId="3">'03 - Ústřední vytápění'!$C$4:$J$36,'03 - Ústřední vytápění'!$C$42:$J$71,'03 - Ústřední vytápění'!$C$77:$K$219</definedName>
    <definedName name="_xlnm.Print_Area" localSheetId="4">'04 - Vzduchotechnika'!$C$4:$J$36,'04 - Vzduchotechnika'!$C$42:$J$62,'04 - Vzduchotechnika'!$C$68:$K$204</definedName>
    <definedName name="_xlnm.Print_Area" localSheetId="5">'05 - Elektroinstalace'!$C$4:$J$36,'05 - Elektroinstalace'!$C$42:$J$59,'05 - Elektroinstalace'!$C$65:$K$81</definedName>
    <definedName name="_xlnm.Print_Area" localSheetId="0">'Rekapitulace stavby'!$D$4:$AO$33,'Rekapitulace stavby'!$C$39:$AQ$58</definedName>
    <definedName name="_xlnm.Print_Area" localSheetId="6">'VON - Vedlejší a ostatní ...'!$C$4:$J$36,'VON - Vedlejší a ostatní ...'!$C$42:$J$58,'VON - Vedlejší a ostatní ...'!$C$64:$K$106</definedName>
    <definedName name="_xlnm.Print_Titles" localSheetId="0">'Rekapitulace stavby'!$49:$49</definedName>
    <definedName name="_xlnm.Print_Titles" localSheetId="1">'01 - Výstavba učebny tech...'!$107:$107</definedName>
    <definedName name="_xlnm.Print_Titles" localSheetId="2">'02 - Zdravotně technické ...'!$95:$95</definedName>
    <definedName name="_xlnm.Print_Titles" localSheetId="3">'03 - Ústřední vytápění'!$89:$89</definedName>
    <definedName name="_xlnm.Print_Titles" localSheetId="4">'04 - Vzduchotechnika'!$80:$80</definedName>
    <definedName name="_xlnm.Print_Titles" localSheetId="5">'05 - Elektroinstalace'!$77:$77</definedName>
    <definedName name="_xlnm.Print_Titles" localSheetId="6">'VON - Vedlejší a ostatní ...'!$76:$76</definedName>
  </definedNames>
  <calcPr calcId="152511"/>
</workbook>
</file>

<file path=xl/sharedStrings.xml><?xml version="1.0" encoding="utf-8"?>
<sst xmlns="http://schemas.openxmlformats.org/spreadsheetml/2006/main" count="19372" uniqueCount="3365">
  <si>
    <t>Export VZ</t>
  </si>
  <si>
    <t>List obsahuje:</t>
  </si>
  <si>
    <t>3.0</t>
  </si>
  <si>
    <t>ZAMOK</t>
  </si>
  <si>
    <t>False</t>
  </si>
  <si>
    <t>{2a32bb15-1123-4e5a-b114-f90ce925a2b1}</t>
  </si>
  <si>
    <t>0,01</t>
  </si>
  <si>
    <t>21</t>
  </si>
  <si>
    <t>15</t>
  </si>
  <si>
    <t>REKAPITULACE STAVBY</t>
  </si>
  <si>
    <t>v ---  níže se nacházejí doplnkové a pomocné údaje k sestavám  --- v</t>
  </si>
  <si>
    <t>Návod na vyplnění</t>
  </si>
  <si>
    <t>0,001</t>
  </si>
  <si>
    <t>Kód:</t>
  </si>
  <si>
    <t>17h003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</si>
  <si>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</si>
  <si>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</si>
  <si>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ZŠ Májová, Ostrov - výstavba učebny technických a řemeslných oborů ve vazbě na zajištění bezbarierovosti školy</t>
  </si>
  <si>
    <t>0,1</t>
  </si>
  <si>
    <t>KSO:</t>
  </si>
  <si>
    <t/>
  </si>
  <si>
    <t>CC-CZ:</t>
  </si>
  <si>
    <t>1</t>
  </si>
  <si>
    <t>Místo:</t>
  </si>
  <si>
    <t>Ostrov</t>
  </si>
  <si>
    <t>Datum:</t>
  </si>
  <si>
    <t>9.1.2017</t>
  </si>
  <si>
    <t>10</t>
  </si>
  <si>
    <t>100</t>
  </si>
  <si>
    <t>Zadavatel:</t>
  </si>
  <si>
    <t>IČ:</t>
  </si>
  <si>
    <t>Město Ostrov</t>
  </si>
  <si>
    <t>DIČ:</t>
  </si>
  <si>
    <t>Uchazeč:</t>
  </si>
  <si>
    <t>Vyplň údaj</t>
  </si>
  <si>
    <t>Projektant:</t>
  </si>
  <si>
    <t>BPO spol. s r.o.</t>
  </si>
  <si>
    <t>Poznámka:</t>
  </si>
  <si>
    <t>Soupis prací je sestaven za využití položek Cenové soustavy ÚRS. Cenové a technické podmínky položek Cenové soustavy ÚRS, které nejsou uvedeny v soupisu prací (tzv. úvodní části katalogů) jsou neomezeně dálkově k dispozici na www.cs-urs.cz . Položky soupisu prací, které nemají ve sloupci "Cenová soustava" uveden žádný údaj (nebo R-položka), nepocházá z Cenové soustavy ÚRS.
Jména výrobců a obchodní názvy u položek jsou pouze informativní, uvedené jako reference technických parametrů,
vzájemné kompatibility zařízení a dostupnosti odborného servisu. Lze použít výrobky ekvivalentních vlastností jiných výrobců.
Nedílnou součástí Rozpočtu a Výkazu výměr je projektová dokumentace. Nabídkové ceny mohou být vytvářeny dle Výkazu výměr pouze s projektem a jeho Výkazem výměr.</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</si>
  <si>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</si>
  <si>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</si>
  <si>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</si>
  <si>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</si>
  <si>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</si>
  <si>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</si>
  <si>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</si>
  <si>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</si>
  <si>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</si>
  <si>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</si>
  <si>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</si>
  <si>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</si>
  <si>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</si>
  <si>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</si>
  <si>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</si>
  <si>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</si>
  <si>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</si>
  <si>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</si>
  <si>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</si>
  <si>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</si>
  <si>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</si>
  <si>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</si>
  <si>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</si>
  <si>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</si>
  <si>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</si>
  <si>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</si>
  <si>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</si>
  <si>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</si>
  <si>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</si>
  <si>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</si>
  <si>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</si>
  <si>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</si>
  <si>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</si>
  <si>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</si>
  <si>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</si>
  <si>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</si>
  <si>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</si>
  <si>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</si>
  <si>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</si>
  <si>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Výstavba učebny techn.a řemesl.oborů a bezbarierovost</t>
  </si>
  <si>
    <t>STA</t>
  </si>
  <si>
    <t>{86683db5-f60a-4da5-a181-310af7e6d34e}</t>
  </si>
  <si>
    <t>2</t>
  </si>
  <si>
    <t>02</t>
  </si>
  <si>
    <t>Zdravotně technické instalace</t>
  </si>
  <si>
    <t>{cd0b57cc-39c6-4028-b4a2-6b17415c5c6f}</t>
  </si>
  <si>
    <t>03</t>
  </si>
  <si>
    <t>Ústřední vytápění</t>
  </si>
  <si>
    <t>{21e3f79e-0b6c-4ee6-aa75-2f4b6d013068}</t>
  </si>
  <si>
    <t>04</t>
  </si>
  <si>
    <t>Vzduchotechnika</t>
  </si>
  <si>
    <t>{d4e0ff76-fbf7-4332-85e4-2237c07a52a0}</t>
  </si>
  <si>
    <t>05</t>
  </si>
  <si>
    <t>Elektroinstalace</t>
  </si>
  <si>
    <t>{924ace0c-8b06-417f-991f-298bfeb9d5fa}</t>
  </si>
  <si>
    <t>VON</t>
  </si>
  <si>
    <t>Vedlejší a ostatní náklady</t>
  </si>
  <si>
    <t>{29394122-03b2-4706-b574-47be00206b4d}</t>
  </si>
  <si>
    <t>Zpět na list:</t>
  </si>
  <si>
    <t>KRYCÍ LIST SOUPISU</t>
  </si>
  <si>
    <t>Objekt:</t>
  </si>
  <si>
    <t>01 - Výstavba učebny techn.a řemesl.oborů a bezbarierovost</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</si>
  <si>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</si>
  <si>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</si>
  <si>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</si>
  <si>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</si>
  <si>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</si>
  <si>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</si>
  <si>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</si>
  <si>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</si>
  <si>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</si>
  <si>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</si>
  <si>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</si>
  <si>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</si>
  <si>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</si>
  <si>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94 - Lešení a stavební výtahy</t>
  </si>
  <si>
    <t xml:space="preserve">      95 - Různé dokončovací konstrukce a práce pozemních staveb</t>
  </si>
  <si>
    <t xml:space="preserve">      96 - Bourání konstrukcí</t>
  </si>
  <si>
    <t xml:space="preserve">      98 - Demolice</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</si>
  <si>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</si>
  <si>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</si>
  <si>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</si>
  <si>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</si>
  <si>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</si>
  <si>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</si>
  <si>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</si>
  <si>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</si>
  <si>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</si>
  <si>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</si>
  <si>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</si>
  <si>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</si>
  <si>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777 - Podlahy lité</t>
  </si>
  <si>
    <t xml:space="preserve">    781 - Dokončovací práce - obklady keramické</t>
  </si>
  <si>
    <t xml:space="preserve">    783 - Dokončovací práce - nátěry</t>
  </si>
  <si>
    <t xml:space="preserve">    784 - Dokončovací práce - malby a tapety</t>
  </si>
  <si>
    <t xml:space="preserve">    786 - Dokončovací práce - čalounické úpravy</t>
  </si>
  <si>
    <t>M - Práce a dodávky M</t>
  </si>
  <si>
    <t xml:space="preserve">    33-M - Montáže dopr.zaříz.,sklad. zař. a váh</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</si>
  <si>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</si>
  <si>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</si>
  <si>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</si>
  <si>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</si>
  <si>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</si>
  <si>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</si>
  <si>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</si>
  <si>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</si>
  <si>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</si>
  <si>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</si>
  <si>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</si>
  <si>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</si>
  <si>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</si>
  <si>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</si>
  <si>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</si>
  <si>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</si>
  <si>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</si>
  <si>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</si>
  <si>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</si>
  <si>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</si>
  <si>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113106123</t>
  </si>
  <si>
    <t>Rozebrání dlažeb komunikací pro pěší ze zámkových dlaždic</t>
  </si>
  <si>
    <t>m2</t>
  </si>
  <si>
    <t>CS ÚRS 2016 02</t>
  </si>
  <si>
    <t>4</t>
  </si>
  <si>
    <t>-1786598699</t>
  </si>
  <si>
    <t>PP</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</si>
  <si>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</si>
  <si>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PSC</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</si>
  <si>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</si>
  <si>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</si>
  <si>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 u stěny bývalého výtahu" 3,3*0,85</t>
  </si>
  <si>
    <t>True</t>
  </si>
  <si>
    <t>122201101</t>
  </si>
  <si>
    <t>Odkopávky a prokopávky nezapažené v hornině tř. 3 objem do 100 m3</t>
  </si>
  <si>
    <t>m3</t>
  </si>
  <si>
    <t>188084921</t>
  </si>
  <si>
    <t>Odkopávky a prokopávky nezapažené s přehozením výkopku na vzdálenost do 3 m nebo s naložením na dopravní prostředek v hornině tř. 3 do 100 m3</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</si>
  <si>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</si>
  <si>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"zeminy na shozu uhlí do stávající kotelny"  6,0*4,0*0,3</t>
  </si>
  <si>
    <t>3</t>
  </si>
  <si>
    <t>131201101</t>
  </si>
  <si>
    <t>Hloubení jam nezapažených v hornině tř. 3 objemu do 100 m3</t>
  </si>
  <si>
    <t>-1590509534</t>
  </si>
  <si>
    <t>Hloubení nezapažených jam a zářezů kromě zářezů se šikmými stěnami pro podzemní vedení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</si>
  <si>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3. Hloubení nezapažených jam hloubky přes 16 m se oceňuje individuálně. 4. V cenách jsou započteny i náklady na případné nutné přemístění výkopku ve výkopišti a na přehození výkopku na přilehlém terénu na vzdálenost do 3 m od okraje jámy nebo naložení na dopravní prostředek. 5. Náklady na svislé přemístění výkopku nad 1 m hloubky se určí dle ustanovení článku č. 3161 všeobecných podmínek katalogu. </t>
  </si>
  <si>
    <t>"pro novou výtahovou šachtu" (3,0*3,1+4,0*4,2)/2*3,0</t>
  </si>
  <si>
    <t>"odkopání stěny pro drenáž a nopovou folii" (5,15*0,81+6,0*1,3)/2*2,6</t>
  </si>
  <si>
    <t>"odkopání stěny pro opravení izolace u bývalého výtahu" 3,3*0,85*1,3</t>
  </si>
  <si>
    <t>132201101</t>
  </si>
  <si>
    <t>Hloubení rýh š do 600 mm v hornině tř. 3 objemu do 100 m3</t>
  </si>
  <si>
    <t>68795356</t>
  </si>
  <si>
    <t>Hloubení zapažených i nezapažených rýh šířky do 600 mm s urovnáním dna do předepsaného profilu a spádu v hornině tř. 3 do 100 m3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</si>
  <si>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</si>
  <si>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 pro palisády a obrubníky u vstupu k plošině" (2,5+2,8)*0,5*0,5*2</t>
  </si>
  <si>
    <t>" pro obrubníky u vstupu k výtahu" 1,5*0,5*0,5</t>
  </si>
  <si>
    <t>5</t>
  </si>
  <si>
    <t>132201401</t>
  </si>
  <si>
    <t>Hloubená vykopávka pod základy v hornině tř. 3</t>
  </si>
  <si>
    <t>-1803553824</t>
  </si>
  <si>
    <t>Hloubená vykopávka pod základy ručně s přehozením výkopku na vzdálenost 3 m nebo s naložením na ruční dopravní prostředek v hornině tř. 3</t>
  </si>
  <si>
    <t xml:space="preserve">Poznámka k souboru cen:
1. V ceně nejsou započteny náklady na podchycení základového zdiva. </t>
  </si>
  <si>
    <t xml:space="preserve">" pod stávajícím základem u nové výtahové šachty - postupně po 60 cm"  3,0*0,3*0,3 </t>
  </si>
  <si>
    <t>6</t>
  </si>
  <si>
    <t>139711101</t>
  </si>
  <si>
    <t>Vykopávky v uzavřených prostorách v hornině tř. 1 až 4</t>
  </si>
  <si>
    <t>1311834484</t>
  </si>
  <si>
    <t>Vykopávka v uzavřených prostorách s naložením výkopku na dopravní prostředek v hornině tř. 1 až 4</t>
  </si>
  <si>
    <t xml:space="preserve">Poznámka k souboru cen:
1. V cenách nejsou započteny náklady na podchycení stavebních konstrukcí a případné odvětrávání pracovního prostoru. </t>
  </si>
  <si>
    <t>" pro základ nové zdi v podlaze 1.pp" 12,0*0,75*0,2-0,6*0,4*0,2</t>
  </si>
  <si>
    <t>7</t>
  </si>
  <si>
    <t>161101102</t>
  </si>
  <si>
    <t>Svislé přemístění výkopku z horniny tř. 1 až 4 hl výkopu do 4 m</t>
  </si>
  <si>
    <t>-503720892</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</si>
  <si>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</si>
  <si>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</si>
  <si>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8</t>
  </si>
  <si>
    <t>161101501</t>
  </si>
  <si>
    <t>Svislé přemístění výkopku nošením svisle do v 3 m v hornině tř. 1 až 4</t>
  </si>
  <si>
    <t>-1265647606</t>
  </si>
  <si>
    <t>Svislé přemístění výkopku nošením bez naložení, avšak s vyprázdněním nádoby na hromady nebo do dopravního prostředku, na každých, třeba i započatých 3 m výšky z horniny tř. 1 až 4</t>
  </si>
  <si>
    <t>9</t>
  </si>
  <si>
    <t>162701105</t>
  </si>
  <si>
    <t>Vodorovné přemístění do 10000 m výkopku/sypaniny z horniny tř. 1 až 4</t>
  </si>
  <si>
    <t>520771120</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</si>
  <si>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</si>
  <si>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</si>
  <si>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"výkopek " 7,2+58,36+3,025+0,27+1,752</t>
  </si>
  <si>
    <t>"vykopanou zeminou" -(20,868+12,582+2,846)</t>
  </si>
  <si>
    <t>162701109</t>
  </si>
  <si>
    <t>Příplatek k vodorovnému přemístění výkopku/sypaniny z horniny tř. 1 až 4 ZKD 1000 m přes 10000 m</t>
  </si>
  <si>
    <t>-159630384</t>
  </si>
  <si>
    <t>Vodorovné přemístění výkopku nebo sypaniny po suchu na obvyklém dopravním prostředku, bez naložení výkopku, avšak se složením bez rozhrnutí z horniny tř. 1 až 4 na vzdálenost Příplatek k ceně za každých dalších i započatých 1 000 m</t>
  </si>
  <si>
    <t>34,311*14 'Přepočtené koeficientem množství</t>
  </si>
  <si>
    <t>11</t>
  </si>
  <si>
    <t>171201201</t>
  </si>
  <si>
    <t>Uložení sypaniny na skládky</t>
  </si>
  <si>
    <t>-174676897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</si>
  <si>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</si>
  <si>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12</t>
  </si>
  <si>
    <t>171201211</t>
  </si>
  <si>
    <t>Poplatek za uložení odpadu ze sypaniny na skládce (skládkovné)</t>
  </si>
  <si>
    <t>t</t>
  </si>
  <si>
    <t>-111339782</t>
  </si>
  <si>
    <t>Uložení sypaniny poplatek za uložení sypaniny na skládce ( skládkovné )</t>
  </si>
  <si>
    <t>34,311*2</t>
  </si>
  <si>
    <t>13</t>
  </si>
  <si>
    <t>174101101</t>
  </si>
  <si>
    <t>Zásyp jam, šachet rýh nebo kolem objektů sypaninou se zhutněním</t>
  </si>
  <si>
    <t>388316673</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</si>
  <si>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</si>
  <si>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</si>
  <si>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 xml:space="preserve">" mezi základy zádveří u výtahu a kolem výtahu"  </t>
  </si>
  <si>
    <t>(3,0*3,1+4,0*4,2)/2*3,0-2,254-0,312-2,15*2,34*(3,0-0,45)-2,887</t>
  </si>
  <si>
    <t>"odkopané stěny pro drenáž a nopovou folii" (5,15*0,81+6,0*1,3)/2*2,6-3,5*0,5*0,5-4,5*2,6*0,18</t>
  </si>
  <si>
    <t>"odkopáné stěny pro opravení izolace u bývalého výtahu" 3,3*0,85*1,15-3,3*1,15*0,1</t>
  </si>
  <si>
    <t xml:space="preserve">"směsným recyklátem" </t>
  </si>
  <si>
    <t>"vyrovnání kufru chodníku mezi palisádami a obrubníky u vstupu k plošině" (2,5+2,8)*2,43*(0,15+0,5)/2</t>
  </si>
  <si>
    <t>14</t>
  </si>
  <si>
    <t>174101102</t>
  </si>
  <si>
    <t>Zásyp v uzavřených prostorech sypaninou se zhutněním</t>
  </si>
  <si>
    <t>-1258308117</t>
  </si>
  <si>
    <t>Zásyp sypaninou z jakékoliv horniny s uložením výkopku ve vrstvách se zhutněním v uzavřených prostorách s urovnáním povrchu zásypu</t>
  </si>
  <si>
    <t>"prostoru stávající výtahové šachty skladu" 2,5*1,35*4,73-(1,35+2*1,0)*3,65*0,1</t>
  </si>
  <si>
    <t>M</t>
  </si>
  <si>
    <t>589811080</t>
  </si>
  <si>
    <t>recyklát směsný frakce 0/32</t>
  </si>
  <si>
    <t>-954905906</t>
  </si>
  <si>
    <t>materiály stavební recyklované směsné recykláty frakce 0/32</t>
  </si>
  <si>
    <t>"prostoru stávající výtahové šachty skladu" (2,5*1,35*4,73-(1,35+2*1,0)*3,65*0,1)*1,67*1,02</t>
  </si>
  <si>
    <t>"vyrovnání kufru chodníku mezi palisádami u vstupu k plošině" (2,5+2,8)*2,43*(0,15+0,5)/2*1,67*1,1*1,02</t>
  </si>
  <si>
    <t>Zakládání</t>
  </si>
  <si>
    <t>16</t>
  </si>
  <si>
    <t>211561111</t>
  </si>
  <si>
    <t>Výplň odvodňovacích žeber nebo trativodů kamenivem hrubým drceným frakce 4 až 16 mm</t>
  </si>
  <si>
    <t>891763682</t>
  </si>
  <si>
    <t>Výplň kamenivem do rýh odvodňovacích žeber nebo trativodů bez zhutnění, s úpravou povrchu výplně kamenivem hrubým drceným frakce 4 až 16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</si>
  <si>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</si>
  <si>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 drenáž zvenku u stěny s chodištěm" 3,5*0,5*0,5</t>
  </si>
  <si>
    <t>17</t>
  </si>
  <si>
    <t>211971122</t>
  </si>
  <si>
    <t>Zřízení opláštění žeber nebo trativodů geotextilií v rýze nebo zářezu přes 1:2 š přes 2,5 m</t>
  </si>
  <si>
    <t>-50760213</t>
  </si>
  <si>
    <t>Zřízení opláštění výplně z geotextilie odvodňovacích žeber nebo trativodů v rýze nebo zářezu se stěnami svislými nebo šikmými o sklonu přes 1:2 při rozvinuté šířce opláštění přes 2,5 m</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</si>
  <si>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</si>
  <si>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 stěny s nopovou folií a drenáží zvenku u stěny s chodištěm" 3,5*(0,5*4+2,1)</t>
  </si>
  <si>
    <t>18</t>
  </si>
  <si>
    <t>693111460</t>
  </si>
  <si>
    <t>textilie GEOFILTEX 63 63/30 300 g/m2 do š 8,8 m</t>
  </si>
  <si>
    <t>992890729</t>
  </si>
  <si>
    <t>geotextilie geotextilie netkané GEOFILTEX 63 (polypropylenová vlákna) se základní ÚV stabilizací šíře do 8,8 m 63/ 30  300 g/m2</t>
  </si>
  <si>
    <t>14,35*1,15 'Přepočtené koeficientem množství</t>
  </si>
  <si>
    <t>19</t>
  </si>
  <si>
    <t>212755214</t>
  </si>
  <si>
    <t>Trativody z drenážních trubek plastových flexibilních D 100 mm bez lože</t>
  </si>
  <si>
    <t>m</t>
  </si>
  <si>
    <t>1993365912</t>
  </si>
  <si>
    <t>Trativody bez lože z drenážních trubek plastových flexibilních D 100 mm</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</si>
  <si>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</si>
  <si>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 drenáž zvenku u stěny s chodištěm" 3,5</t>
  </si>
  <si>
    <t>20</t>
  </si>
  <si>
    <t>271922211</t>
  </si>
  <si>
    <t>Podsyp pod základové konstrukce se zhutněním z betonového recyklátu</t>
  </si>
  <si>
    <t>-1066940804</t>
  </si>
  <si>
    <t>Podsyp pod základové konstrukce se zhutněním a urovnáním povrchu z recyklátu betonového</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</si>
  <si>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</si>
  <si>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 pod podlahu na terénu P5 " (3,0+3,6)*4,1*0,08</t>
  </si>
  <si>
    <t>273321611</t>
  </si>
  <si>
    <t>Základové desky ze ŽB tř. C 30/37</t>
  </si>
  <si>
    <t>-1169958533</t>
  </si>
  <si>
    <t>Základy z betonu železového (bez výztuže) desky z betonu bez zvláštních nároků na vliv prostředí (X0, XC) tř. C 30/37</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</si>
  <si>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</si>
  <si>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"deska výtahové šachty spodní" 2,6*2,4*0,2</t>
  </si>
  <si>
    <t>"deska výtahové šachty vrchní" 2,34*2,15*0,2</t>
  </si>
  <si>
    <t>"zádveří u výtahové šachty " 3,21*2,15*0,1</t>
  </si>
  <si>
    <t>22</t>
  </si>
  <si>
    <t>273351215</t>
  </si>
  <si>
    <t>Zřízení bednění stěn základových desek</t>
  </si>
  <si>
    <t>1708941094</t>
  </si>
  <si>
    <t>Bednění základových stěn desek svislé nebo šikmé (odkloněné), půdorysně přímé nebo zalomené ve volných nebo zapažených jámách, rýhách, šachtách, včetně případných vzpěr zřízení</t>
  </si>
  <si>
    <t>"deska výtahové šachty spodní" (2,6+2,4)*0,2</t>
  </si>
  <si>
    <t>"deska výtahové šachty vrchní" (2,34+2,15)*0,2</t>
  </si>
  <si>
    <t>"zádveří u výtahové šachty " 3,21*0,1</t>
  </si>
  <si>
    <t>23</t>
  </si>
  <si>
    <t>273351216</t>
  </si>
  <si>
    <t>Odstranění bednění stěn základových desek</t>
  </si>
  <si>
    <t>-683928177</t>
  </si>
  <si>
    <t>Bednění základových stěn desek svislé nebo šikmé (odkloněné), půdorysně přímé nebo zalomené ve volných nebo zapažených jámách, rýhách, šachtách, včetně případných vzpěr odstranění</t>
  </si>
  <si>
    <t>24</t>
  </si>
  <si>
    <t>273362021</t>
  </si>
  <si>
    <t>Výztuž základových desek svařovanými sítěmi Kari</t>
  </si>
  <si>
    <t>-1593527077</t>
  </si>
  <si>
    <t>Výztuž základů desek ze svařovaných sítí z drátů typu KARI</t>
  </si>
  <si>
    <t xml:space="preserve">Poznámka k souboru cen:
1. Ceny platí pro desky rovné, s náběhy, hřibové nebo upnuté do žeber včetně výztuže těchto žeber. </t>
  </si>
  <si>
    <t xml:space="preserve">"  sítě Q188 - 150/150/6 - 2x"  </t>
  </si>
  <si>
    <t>"deska výtahové šachty spodní" 2,6*2,4*1,48*2*1,275*0,001*2</t>
  </si>
  <si>
    <t>"deska výtahové šachty vrchní" 2,34*2,15*1,48*2*1,275*0,001*2</t>
  </si>
  <si>
    <t>"zádveří u výtahové šachty síť 1x " 3,21*2,15*1,48*2*1,275*0,001*1</t>
  </si>
  <si>
    <t>25</t>
  </si>
  <si>
    <t>274313711</t>
  </si>
  <si>
    <t>Základové pásy z betonu tř. C 20/25</t>
  </si>
  <si>
    <t>-1318232220</t>
  </si>
  <si>
    <t>Základy z betonu prostého pasy betonu kamenem neprokládaného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</si>
  <si>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</si>
  <si>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 zádveřím u výtahové šachty" (1,71*0,7+0,5*1,55+0,5*2,4+0,5*2,9)*0,3*2+1,55*0,3*0,245</t>
  </si>
  <si>
    <t>26</t>
  </si>
  <si>
    <t>274321411</t>
  </si>
  <si>
    <t>Základové pasy ze ŽB tř. C 20/25</t>
  </si>
  <si>
    <t>-13944066</t>
  </si>
  <si>
    <t>Základy z betonu železového (bez výztuže) pasy z betonu bez zvláštních nároků na vliv prostředí (X0, XC) tř. C 20/25</t>
  </si>
  <si>
    <t>" dlouhý základ pod novou zeď v 1.pp" 12,0*0,75*0,4-0,6*0,4*0,4</t>
  </si>
  <si>
    <t>27</t>
  </si>
  <si>
    <t>274351215</t>
  </si>
  <si>
    <t>Zřízení bednění stěn základových pasů</t>
  </si>
  <si>
    <t>431822360</t>
  </si>
  <si>
    <t>Bednění základových stěn pasů svislé nebo šikmé (odkloněné), půdorysně přímé nebo zalomené ve volných nebo zapažených jámách, rýhách, šachtách, včetně případných vzpěr zřízení</t>
  </si>
  <si>
    <t xml:space="preserve">" stávajícího základu u nové výtahové šachty - popstupně po 60 cm"  3,0*0,3+0,3*0,3*5 </t>
  </si>
  <si>
    <t>" dlouhý základ pod novou zeď v 1.pp" 12,0*0,4*2-0,6*0,4</t>
  </si>
  <si>
    <t>"pod zádveřím u výtahové šachty" (1,71*0,7+0,5*1,55+0,5*2,4+0,5*2,9)*3+1,55*0,245</t>
  </si>
  <si>
    <t>28</t>
  </si>
  <si>
    <t>274351216</t>
  </si>
  <si>
    <t>Odstranění bednění stěn základových pasů</t>
  </si>
  <si>
    <t>1848412235</t>
  </si>
  <si>
    <t>Bednění základových stěn pasů svislé nebo šikmé (odkloněné), půdorysně přímé nebo zalomené ve volných nebo zapažených jámách, rýhách, šachtách, včetně případných vzpěr odstranění</t>
  </si>
  <si>
    <t>29</t>
  </si>
  <si>
    <t>279311113</t>
  </si>
  <si>
    <t>Postupné podbetonování základového zdiva prostým betonem tř. C 12/15</t>
  </si>
  <si>
    <t>-2045859614</t>
  </si>
  <si>
    <t>Postupné podbetonování základového zdiva jakékoliv tloušťky, bez výkopu, bez zapažení a bednění, prostým betonem tř. C 12/15</t>
  </si>
  <si>
    <t xml:space="preserve">" stávajícího základu u nové výtahové šachty"  3,0*0,3*0,3 </t>
  </si>
  <si>
    <t>30</t>
  </si>
  <si>
    <t>279361821</t>
  </si>
  <si>
    <t>Výztuž základových zdí nosných betonářskou ocelí 10 505</t>
  </si>
  <si>
    <t>1703560293</t>
  </si>
  <si>
    <t>Výztuž základových zdí nosných svislých nebo odkloněných od svislice, rovinných nebo oblých, deskových nebo žebrových, včetně výztuže jejich žeber z betonářské oceli 10 505 (R) nebo BSt 500</t>
  </si>
  <si>
    <t>" dlouhý základ pod novou zeď v 1.pp" (12,0*0,75*0,4-0,6*0,4*0,4)*60,0*0,001</t>
  </si>
  <si>
    <t>Svislé a kompletní konstrukce</t>
  </si>
  <si>
    <t>31</t>
  </si>
  <si>
    <t>311113131</t>
  </si>
  <si>
    <t>Nosná zeď tl 150 mm z hladkých tvárnic ztraceného bednění včetně výplně z betonu tř. C 16/20</t>
  </si>
  <si>
    <t>-1781946981</t>
  </si>
  <si>
    <t>Nadzákladové zdi z tvárnic ztraceného bednění hladkých, včetně výplně z betonu třídy C 16/20, tloušťky zdiva 150 mm</t>
  </si>
  <si>
    <t xml:space="preserve">Poznámka k souboru cen: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</si>
  <si>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"zdivo zádveří u výtahové šachty u stávající stěny"  3,21*2,84</t>
  </si>
  <si>
    <t>"odpočet otvorů" -1,1*2,1</t>
  </si>
  <si>
    <t>32</t>
  </si>
  <si>
    <t>311113132R</t>
  </si>
  <si>
    <t>Nosná zeď tl do 200 mm z hladkých tvárnic ztraceného bednění včetně výplně z betonu tř. C 20/25</t>
  </si>
  <si>
    <t>1163405306</t>
  </si>
  <si>
    <t>Nadzákladové zdi z tvárnic ztraceného bednění hladkých, včetně výplně z betonu třídy C 20/25, tloušťky zdiva přes 150 do 200 mm</t>
  </si>
  <si>
    <t>"zdivo výtahové šachty"(2,15+1,94)*2*15,5</t>
  </si>
  <si>
    <t>"odpočet otvorů" -1,13*2,125*5</t>
  </si>
  <si>
    <t>"zdivo zádveří u výtahové šachty"  3,21*2,84</t>
  </si>
  <si>
    <t>"odpočet otvorů" -1,0*2,1</t>
  </si>
  <si>
    <t>33</t>
  </si>
  <si>
    <t>311113123</t>
  </si>
  <si>
    <t>Nosná zeď tl do 250 mm z hladkých tvárnic ztraceného bednění včetně výplně z betonu tř. C 12/15</t>
  </si>
  <si>
    <t>-1907662171</t>
  </si>
  <si>
    <t>Nadzákladové zdi z tvárnic ztraceného bednění hladkých, včetně výplně z betonu třídy C 12/15, tloušťky zdiva přes 200 do 250 mm</t>
  </si>
  <si>
    <t>" atika na šatně a zádveří" (9,15+2*2,15)*0,455</t>
  </si>
  <si>
    <t>34</t>
  </si>
  <si>
    <t>341361821</t>
  </si>
  <si>
    <t>Výztuž stěn betonářskou ocelí 10 505</t>
  </si>
  <si>
    <t>412233317</t>
  </si>
  <si>
    <t>Výztuž stěn a příček nosných svislých nebo šikmých, rovných nebo oblých z betonářské oceli 10 505 (R) nebo BSt 500</t>
  </si>
  <si>
    <t xml:space="preserve">"2x R10 do spáry vodorovně 10x R10 /m svisle" </t>
  </si>
  <si>
    <t>"zdivo výtahové šachty"(2,15+1,94)*2*15,5*(8+10)*0,617*1,25*0,001</t>
  </si>
  <si>
    <t>"odpočet otvorů" -1,13*2,125*5*(8+10)*0,617*1,25*0,001</t>
  </si>
  <si>
    <t>"zdivo zádveří u výtahové šachty"  3,21*2,84*(8+10)*0,617*1,25*0,001</t>
  </si>
  <si>
    <t>"odpočet otvorů" -1,0*2,1*(8+10)*0,617*1,25*0,001</t>
  </si>
  <si>
    <t xml:space="preserve">"1x R10 do spáry vodorovně 5x R10 /m svisle" </t>
  </si>
  <si>
    <t>"zdivo zádveří u výtahové šachty u stávající stěny"  3,21*2,84*(4+5)*0,617*1,25*0,001</t>
  </si>
  <si>
    <t>"odpočet otvorů" -1,1*2,1*(4+5)*0,617*1,25*0,001</t>
  </si>
  <si>
    <t>35</t>
  </si>
  <si>
    <t>310235241</t>
  </si>
  <si>
    <t>Zazdívka otvorů pl do 0,0225 m2 ve zdivu nadzákladovém cihlami pálenými tl do 300 mm</t>
  </si>
  <si>
    <t>kus</t>
  </si>
  <si>
    <t>189780351</t>
  </si>
  <si>
    <t>Zazdívka otvorů ve zdivu nadzákladovém cihlami pálenými plochy do 0,0225 m2, ve zdi tl. do 300 mm</t>
  </si>
  <si>
    <t>"otvoru po VZT v 1.pp" 1</t>
  </si>
  <si>
    <t>36</t>
  </si>
  <si>
    <t>310238211</t>
  </si>
  <si>
    <t>Zazdívka otvorů pl do 1 m2 ve zdivu nadzákladovém cihlami pálenými na MVC</t>
  </si>
  <si>
    <t>877016596</t>
  </si>
  <si>
    <t>Zazdívka otvorů ve zdivu nadzákladovém cihlami pálenými plochy přes 0,25 m2 do 1 m2 na maltu vápenocementovou</t>
  </si>
  <si>
    <t xml:space="preserve">"1.pp - posunutí otvoru" 0,25*0,8*0,45 </t>
  </si>
  <si>
    <t>37</t>
  </si>
  <si>
    <t>311238216</t>
  </si>
  <si>
    <t>Zdivo nosné vnější POROTHERM tl 400 mm pevnosti P 15 na MC</t>
  </si>
  <si>
    <t>-222627447</t>
  </si>
  <si>
    <t>Zdivo nosné jednovrstvé z cihel děrovaných POROTHERM vnější klasické, spojené na pero a drážku na maltu MC, pevnost cihel P15, tl. zdiva 400 mm</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</si>
  <si>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</si>
  <si>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 xml:space="preserve">"stěna na novém základu pod novým stropem v 1.pp" </t>
  </si>
  <si>
    <t>12,0*1,7</t>
  </si>
  <si>
    <t>38</t>
  </si>
  <si>
    <t>319201321</t>
  </si>
  <si>
    <t>Vyrovnání nerovného povrchu zdiva tl do 30 mm maltou</t>
  </si>
  <si>
    <t>2068108088</t>
  </si>
  <si>
    <t>Vyrovnání nerovného povrchu vnitřního i vnějšího zdiva bez odsekání vadných cihel, maltou (s dodáním hmot) tl. do 30 mm</t>
  </si>
  <si>
    <t xml:space="preserve">"ostění vybouraných otvorů" </t>
  </si>
  <si>
    <t>"1.pp" 2,275*0,45+2*2,122*0,45*5+(1,3+1,5)*0,45+2*2,1*0,6+2*2,6*0,45</t>
  </si>
  <si>
    <t>" odkopaných stěn pod obnovení izolace pod terénem"</t>
  </si>
  <si>
    <t>" vnější stěny u nového schodiště od úrovně -3,3m" 3,0*3,2</t>
  </si>
  <si>
    <t>"stěny u bývalého výtahu od úrovně -3,3m" 3,3*1,35</t>
  </si>
  <si>
    <t>39</t>
  </si>
  <si>
    <t>311238112</t>
  </si>
  <si>
    <t>Zdivo nosné vnitřní POROTHERM tl 175 mm pevnosti P 10 na MVC</t>
  </si>
  <si>
    <t>1528914570</t>
  </si>
  <si>
    <t>Zdivo nosné jednovrstvé z cihel děrovaných POROTHERM vnitřní klasické, spojené na pero a drážku na maltu MVC, pevnost cihel P10, tl. zdiva 175 mm</t>
  </si>
  <si>
    <t>"otvory v 1.pp" 1,6*2,1+1,1*1,4+4,08*2,85-0,75*0,75+1,5*2,17*2+1,0*2,17+1,2*2,2</t>
  </si>
  <si>
    <t>"nové zdivo" (2,26*2+3,23+3,492+2*0,175)*2,83-0,9*2,0</t>
  </si>
  <si>
    <t>"zdivo zádveří u výtahové šachty u stávající stěny"  1,805*2,84</t>
  </si>
  <si>
    <t>40</t>
  </si>
  <si>
    <t>311238113</t>
  </si>
  <si>
    <t>Zdivo nosné vnitřní POROTHERM tl 240 mm pevnosti P 10 na MVC</t>
  </si>
  <si>
    <t>-1788845619</t>
  </si>
  <si>
    <t>Zdivo nosné jednovrstvé z cihel děrovaných POROTHERM vnitřní klasické, spojené na pero a drážku na maltu MVC, pevnost cihel P10, tl. zdiva 240 mm</t>
  </si>
  <si>
    <t>"1.pp" 2,26*2,83-1,8*2,0+(5,77+5,65)*2,3-2,0*1,2*3-0,9*2,0</t>
  </si>
  <si>
    <t>41</t>
  </si>
  <si>
    <t>311238218</t>
  </si>
  <si>
    <t>Zdivo nosné vnější POROTHERM tl 440 mm pevnosti P 10 na MC</t>
  </si>
  <si>
    <t>1770008382</t>
  </si>
  <si>
    <t>Zdivo nosné jednovrstvé z cihel děrovaných POROTHERM vnější klasické, spojené na pero a drážku na maltu MC, pevnost cihel P8, P10, tl. zdiva 440 mm</t>
  </si>
  <si>
    <t>"1.pp" 1,5*2,17+1,1*2,1+1,2*0,9</t>
  </si>
  <si>
    <t>42</t>
  </si>
  <si>
    <t>342248112</t>
  </si>
  <si>
    <t>Příčky POROTHERM tl 115 mm pevnosti P 10 na MVC</t>
  </si>
  <si>
    <t>1104437592</t>
  </si>
  <si>
    <t>Příčky jednoduché z cihel děrovaných POROTHERM spojených na pero a drážku klasických na maltu MVC, pevnost cihel P 10, tl. příčky 115 mm</t>
  </si>
  <si>
    <t xml:space="preserve">Poznámka k souboru cen:
1. Množství jednotek se určuje v m2 plochy konstrukce. </t>
  </si>
  <si>
    <t xml:space="preserve">"nové příčky skladu dílen a sociálního zázemí" </t>
  </si>
  <si>
    <t>(2,0*3+2,3+4,8+2,4*3)*3,67-0,7*2,0*6</t>
  </si>
  <si>
    <t>43</t>
  </si>
  <si>
    <t>342248113</t>
  </si>
  <si>
    <t>Příčky POROTHERM tl 140 mm pevnosti P 10 na MVC</t>
  </si>
  <si>
    <t>1199003343</t>
  </si>
  <si>
    <t>Příčky jednoduché z cihel děrovaných POROTHERM spojených na pero a drážku klasických na maltu MVC, pevnost cihel P 10, tl. příčky 140 mm</t>
  </si>
  <si>
    <t xml:space="preserve">"nové příčky skladu,dílen a sociálního zázemí" </t>
  </si>
  <si>
    <t>6,95*2,98+(2,0*2+3,8+1,5+1,95)*3,67-0,9*2,0*3</t>
  </si>
  <si>
    <t>" podezdívka ramene schodiště" 4,2*2,315/2</t>
  </si>
  <si>
    <t>44</t>
  </si>
  <si>
    <t>342291121</t>
  </si>
  <si>
    <t>Ukotvení příček k cihelným konstrukcím plochými kotvami</t>
  </si>
  <si>
    <t>-792860667</t>
  </si>
  <si>
    <t>Ukotvení příček plochými kotvami, do konstrukce cihelné</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</si>
  <si>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</si>
  <si>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"zazdívek otvorů do svislých stěn i do stropu"</t>
  </si>
  <si>
    <t>"1.pp tl.24 cm" 2,26+2*2,83+5,77+2*5,65</t>
  </si>
  <si>
    <t>"1.pp tl.44 cm" 1,5+2*2,17+1,1+2*2,1+1,22+2*0,9</t>
  </si>
  <si>
    <t>45</t>
  </si>
  <si>
    <t>342291131</t>
  </si>
  <si>
    <t>Ukotvení příček k betonovým konstrukcím plochými kotvami</t>
  </si>
  <si>
    <t>384975839</t>
  </si>
  <si>
    <t>Ukotvení příček plochými kotvami, do konstrukce betonové</t>
  </si>
  <si>
    <t>(2,0*3+2,3+4,8+2,4*3)</t>
  </si>
  <si>
    <t>6,95+2,0*2+3,8+1,5+1,95</t>
  </si>
  <si>
    <t>"otvory v 1.pp - zazdívek do stropu a do stěn" 1,6+2*2,1+1,1+2*1,4+4,08+2*2,85+(1,5+2*2,17)*2+1,0+2*2,17+1,2+2*2,2</t>
  </si>
  <si>
    <t>"nové zdivo" (2,26*2+3,23+3,492+2*0,175)</t>
  </si>
  <si>
    <t>"zdivo zádveří u výtahové šachty u stávající stěny"  1,805+2*2,84</t>
  </si>
  <si>
    <t>46</t>
  </si>
  <si>
    <t>317168111</t>
  </si>
  <si>
    <t>Překlad keramický plochý š 11,5 cm dl 100 cm</t>
  </si>
  <si>
    <t>-1240834055</t>
  </si>
  <si>
    <t>Překlady keramické (POROTHERM, HELUZ) ploché osazené do maltového lože, výšky překladu 7,1 cm šířky 11,5 cm, délky 100 cm</t>
  </si>
  <si>
    <t xml:space="preserve">Poznámka k souboru cen: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-82.. a -83.. (překlady roletové) nejsou započteny náklady na: a) vysoký překlad a svislou izolaci v úrovni stropního věnce u složených roletových překladů; tyto se ocení samostatně, b) dodávku a montáž rolet, případně žaluzií; tyto se ocení samostatně. 4.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t>
  </si>
  <si>
    <t>"nad dveře 70/197" 6</t>
  </si>
  <si>
    <t>47</t>
  </si>
  <si>
    <t>317168113</t>
  </si>
  <si>
    <t>Překlad keramický plochý š 11,5 cm dl 150 cm</t>
  </si>
  <si>
    <t>535779646</t>
  </si>
  <si>
    <t>Překlady keramické (POROTHERM, HELUZ) ploché osazené do maltového lože, výšky překladu 7,1 cm šířky 11,5 cm, délky 150 cm</t>
  </si>
  <si>
    <t>48</t>
  </si>
  <si>
    <t>317168122</t>
  </si>
  <si>
    <t>Překlad keramický plochý š 14,5 cm dl 125 cm</t>
  </si>
  <si>
    <t>271600507</t>
  </si>
  <si>
    <t>Překlady keramické (POROTHERM, HELUZ) ploché osazené do maltového lože, výšky překladu 7,1 cm šířky 14,5 cm, délky 125 cm</t>
  </si>
  <si>
    <t>"nad dveře 90/197" 3</t>
  </si>
  <si>
    <t>49</t>
  </si>
  <si>
    <t>317168136</t>
  </si>
  <si>
    <t>Překlad keramický vysoký v 23,8 cm dl 250 cm</t>
  </si>
  <si>
    <t>194275050</t>
  </si>
  <si>
    <t>Překlady keramické (POROTHERM, HELUZ) vysoké osazené do maltového lože, šířky překladu 7 cm výšky 23,8 cm, délky 250 cm</t>
  </si>
  <si>
    <t>50</t>
  </si>
  <si>
    <t>317998111</t>
  </si>
  <si>
    <t>Tepelná izolace mezi překlady v 24 cm z polystyrénu tl do 50 mm</t>
  </si>
  <si>
    <t>773181035</t>
  </si>
  <si>
    <t>Izolace tepelná mezi překlady z pěnového polystyrénu výšky 24 cm, tloušťky přes 30 do 50 mm</t>
  </si>
  <si>
    <t>" nad dveřmi D2" 2,5</t>
  </si>
  <si>
    <t>51</t>
  </si>
  <si>
    <t>317168161</t>
  </si>
  <si>
    <t>Překlad keramický plochý š 17,5 cm dl 100 cm</t>
  </si>
  <si>
    <t>1089922989</t>
  </si>
  <si>
    <t>Překlady keramické (POROTHERM, HELUZ) ploché osazené do maltového lože, výšky překladu 7,1 cm šířky 17,5 cm, délky 100 cm</t>
  </si>
  <si>
    <t>52</t>
  </si>
  <si>
    <t>317168162</t>
  </si>
  <si>
    <t>Překlad keramický plochý š 17,5 cm dl 125 cm</t>
  </si>
  <si>
    <t>-2112316836</t>
  </si>
  <si>
    <t>Překlady keramické (POROTHERM, HELUZ) ploché osazené do maltového lože, výšky překladu 7,1 cm šířky 17,5 cm, délky 125 cm</t>
  </si>
  <si>
    <t>53</t>
  </si>
  <si>
    <t>317234410</t>
  </si>
  <si>
    <t>Vyzdívka mezi nosníky z cihel pálených na MC</t>
  </si>
  <si>
    <t>1121065340</t>
  </si>
  <si>
    <t>Vyzdívka mezi nosníky cihlami pálenými na maltu cementovou</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</si>
  <si>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</si>
  <si>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 xml:space="preserve">" nosníky nad nový otvor k výtahu a vstup do schod. 3 x I 180" </t>
  </si>
  <si>
    <t>" 4 patra - 1.pp až 3.np" 4*1,4*0,475*0,18+1*1,4*0,445*0,18</t>
  </si>
  <si>
    <t>"vstup do chodby v 1.pp 4 x I 180" 1,4*0,6*0,18</t>
  </si>
  <si>
    <t>"vstup do soc.zařízení v 1.pp 3 x I 200" 4,0*0,45*0,2</t>
  </si>
  <si>
    <t>54</t>
  </si>
  <si>
    <t>317944323</t>
  </si>
  <si>
    <t>Válcované nosníky č.14 až 22 dodatečně osazované do připravených otvorů</t>
  </si>
  <si>
    <t>-67671717</t>
  </si>
  <si>
    <t>Válcované nosníky dodatečně osazované do připravených otvorů bez zazdění hlav č. 14 až 22</t>
  </si>
  <si>
    <t xml:space="preserve">Poznámka k souboru cen:
1. V cenách jsou zahrnuty náklady na dodávku a montáž válcovaných nosníků. 2. Ceny jsou určeny pouze pro ocenění konstrukce překladů nad otvory. </t>
  </si>
  <si>
    <t xml:space="preserve">"  nosníky nad nový otvor k výtahu a vstup do schod. 3 x I 180" </t>
  </si>
  <si>
    <t>" 4 patra - 1.pp až 3.np" 5*1,4*3*21,9*0,001</t>
  </si>
  <si>
    <t>"vstup do chodby v 1.pp 4 x I 180" 1,4*4*21,9*0,001</t>
  </si>
  <si>
    <t>"vstup do soc.zařízení v 1.pp 3 x I 200" 4,0*3*26,2*0,001</t>
  </si>
  <si>
    <t>55</t>
  </si>
  <si>
    <t>346244381</t>
  </si>
  <si>
    <t>Plentování jednostranné v do 200 mm válcovaných nosníků cihlami</t>
  </si>
  <si>
    <t>-1936735486</t>
  </si>
  <si>
    <t>Plentování ocelových válcovaných nosníků jednostranné cihlami na maltu, výška stojiny do 200 mm</t>
  </si>
  <si>
    <t>" 4 patra - 1.pp až 3.np" 5*1,4*0,18*2</t>
  </si>
  <si>
    <t>"vstup do chodby v 1.pp 4 x I 180" 1,4*0,18*2</t>
  </si>
  <si>
    <t>"vstup do soc.zařízení v 1.pp 3 x I 200" 4,0*0,2*2</t>
  </si>
  <si>
    <t>56</t>
  </si>
  <si>
    <t>346253211</t>
  </si>
  <si>
    <t>Zaplentování rýh, potrubí, výklenků nebo nik ve stěnách dřevocementovými deskami</t>
  </si>
  <si>
    <t>1745173629</t>
  </si>
  <si>
    <t>Zaplentování rýh, potrubí, výklenků nebo nik dřevocementovými deskami jakékoliv tloušťky a tvaru, na maltu s překrytím rabicovým pletivem ve stěnách nebo před stěnami jakékoliv šířky</t>
  </si>
  <si>
    <t>" 4 patra - 1.pp až 3.np" 4*1,4*(0,475+2*0,18)+1*1,4*(0,445+2*0,18)</t>
  </si>
  <si>
    <t>"vstup do chodby v 1.pp 4 x I 180" 1,4*(0,6+2*0,18)</t>
  </si>
  <si>
    <t>"vstup do soc.zařízení v 1.pp 3 x I 200" 4,0*(0,45+2*0,2)</t>
  </si>
  <si>
    <t>57</t>
  </si>
  <si>
    <t>339921112</t>
  </si>
  <si>
    <t>Osazování betonových palisád do betonového základu jednotlivě výšky prvku přes 0,5 do 1 m</t>
  </si>
  <si>
    <t>366035297</t>
  </si>
  <si>
    <t>Osazování palisád betonových jednotlivých se zabetonováním výšky palisády přes 500 do 1000 mm</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</si>
  <si>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</si>
  <si>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 pro palisády u vstupu k plošině" 2,5/0,16+0,375</t>
  </si>
  <si>
    <t>58</t>
  </si>
  <si>
    <t>592284090</t>
  </si>
  <si>
    <t>BEST-PALISÁDA URIKO betonová přírodní 16X16X60 cm</t>
  </si>
  <si>
    <t>-87192889</t>
  </si>
  <si>
    <t>prefabrikáty pro komunální stavby a pro terénní úpravu ostatní betonové a železobetonové palisády BEST provedení: přírodní /dl x š (D) x v/ URIKO     16 x 16 x 60</t>
  </si>
  <si>
    <t>59</t>
  </si>
  <si>
    <t>339921113</t>
  </si>
  <si>
    <t>Osazování betonových palisád do betonového základu jednotlivě výšky prvku přes 1 do 1,5 m</t>
  </si>
  <si>
    <t>1775123079</t>
  </si>
  <si>
    <t>Osazování palisád betonových jednotlivých se zabetonováním výšky palisády přes 1000 do 1500 mm</t>
  </si>
  <si>
    <t>60</t>
  </si>
  <si>
    <t>592284110</t>
  </si>
  <si>
    <t>BEST-PALISÁDA URIKO betonová přírodní 16X16X120 cm</t>
  </si>
  <si>
    <t>-2097137810</t>
  </si>
  <si>
    <t>prefabrikáty pro komunální stavby a pro terénní úpravu ostatní betonové a železobetonové palisády BEST provedení: přírodní /dl x š (D) x v/ URIKO     16 x 16 x 120</t>
  </si>
  <si>
    <t>61</t>
  </si>
  <si>
    <t>338171123</t>
  </si>
  <si>
    <t>Osazování sloupků a vzpěr plotových ocelových v 2,60 m se zabetonováním</t>
  </si>
  <si>
    <t>-1442083224</t>
  </si>
  <si>
    <t>Osazování sloupků a vzpěr plotových ocelových trubkových nebo profilovaných výšky do 2,60 m se zabetonováním (tř. C 25/30) do 0,08 m3 do připravených jamek</t>
  </si>
  <si>
    <t xml:space="preserve">Poznámka k souboru cen: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</si>
  <si>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62</t>
  </si>
  <si>
    <t>553422630</t>
  </si>
  <si>
    <t>sloupek plotový koncový pozinkovaný a komaxitový 2500/48x1,5 mm</t>
  </si>
  <si>
    <t>775861057</t>
  </si>
  <si>
    <t>příslušenství stavební kovové sloupky plotové pozinkované a komaxitové koncový + rohový  48x1,5 mm včetně čepičky, úchytek 2500 mm</t>
  </si>
  <si>
    <t>63</t>
  </si>
  <si>
    <t>348101230</t>
  </si>
  <si>
    <t>Osazení vrat a vrátek k oplocení na ocelové sloupky do 6 m2</t>
  </si>
  <si>
    <t>-1748478928</t>
  </si>
  <si>
    <t>Montáž vrat a vrátek k oplocení na sloupky ocelové, plochy jednotlivě přes 4 do 6 m2</t>
  </si>
  <si>
    <t xml:space="preserve">Poznámka k souboru cen:
1. V cenách nejsou započteny náklady na dodávku dílců, tyto se oceňují ve specifikaci. </t>
  </si>
  <si>
    <t>" dvoukřídlové brány 2300/2000" 1</t>
  </si>
  <si>
    <t>64</t>
  </si>
  <si>
    <t>553423400R</t>
  </si>
  <si>
    <t>brána kovová poplast. dvoukřídlová 2300x2000 mm na kovové sloupky</t>
  </si>
  <si>
    <t>1855296908</t>
  </si>
  <si>
    <t>P</t>
  </si>
  <si>
    <t xml:space="preserve">Poznámka k položce:
se zámkem a cylindrickou vložkou,elektrické ovládání </t>
  </si>
  <si>
    <t>65</t>
  </si>
  <si>
    <t>348171130</t>
  </si>
  <si>
    <t>Osazení rámového oplocení výšky do 2 m ve sklonu svahu do 15°</t>
  </si>
  <si>
    <t>1379912802</t>
  </si>
  <si>
    <t>Osazení oplocení z dílců kovových rámových, na ocelové sloupky do 15 st. sklonu svahu, výšky přes 1,5 do 2,0 m</t>
  </si>
  <si>
    <t>" chodníku u vstupu k plošině a na schodiště"</t>
  </si>
  <si>
    <t>" plotových panelů" 2,5*2</t>
  </si>
  <si>
    <t>66</t>
  </si>
  <si>
    <t>553423120R</t>
  </si>
  <si>
    <t>plotové pole kovové 2500/1830 mm poplastované oka 200x55mm drát 4mm</t>
  </si>
  <si>
    <t>1910037572</t>
  </si>
  <si>
    <t>Vodorovné konstrukce</t>
  </si>
  <si>
    <t>67</t>
  </si>
  <si>
    <t>411321616</t>
  </si>
  <si>
    <t>Stropy deskové ze ŽB tř. C 30/37</t>
  </si>
  <si>
    <t>1432400864</t>
  </si>
  <si>
    <t>Stropy z betonu železového (bez výztuže) stropů deskových, plochých střech, desek balkonových, desek hřibových stropů včetně hlavic hřibových sloupů tř. C 30/37</t>
  </si>
  <si>
    <t>"strop výtahové šachty" 2,15*2,34*0,15</t>
  </si>
  <si>
    <t>"strop zádveří u výtahu" 2,155*3,41*0,15</t>
  </si>
  <si>
    <t>68</t>
  </si>
  <si>
    <t>411322525</t>
  </si>
  <si>
    <t>Stropy trámové nebo kazetové ze ŽB tř. C 20/25</t>
  </si>
  <si>
    <t>-2066356542</t>
  </si>
  <si>
    <t>Stropy z betonu železového (bez výztuže) trámových, žebrových, kazetových nebo vložkových z tvárnic nebo z hraněných či zaoblených vln zabudovaného plechového bednění tř. C 20/25</t>
  </si>
  <si>
    <t>"lehčený beton stropní desky v suterénu"</t>
  </si>
  <si>
    <t xml:space="preserve">(16,2*2,75+13,45*7,1-0,6*0,6-0,7*0,7-0,5*0,6)*0,132  </t>
  </si>
  <si>
    <t>"doplnění stropu na zakrytí šachty místo poklopu" 2,0*1,0*0,132</t>
  </si>
  <si>
    <t>69</t>
  </si>
  <si>
    <t>411351101</t>
  </si>
  <si>
    <t>Zřízení bednění stropů deskových</t>
  </si>
  <si>
    <t>976089643</t>
  </si>
  <si>
    <t>Bednění stropů, kleneb nebo skořepin bez podpěrné konstrukce stropů deskových, balkonových nebo plošných konzol plné, rovné, popř. s náběhy zřízení</t>
  </si>
  <si>
    <t xml:space="preserve">Poznámka k souboru cen:
1. Při poloměru klenby do 1 m oceňuje se Bednění fabionů na přechodu stěn do stropů, monolitických kleneb, vnějších říms cenami souboru cen 416 35-11. </t>
  </si>
  <si>
    <t>"strop výtahové šachty" (2,15+2,34)*2*0,15+1,94*1,6</t>
  </si>
  <si>
    <t>"strop zádveří u výtahu" (2,155+2*3,41)*0,15+(3,21-0,175)*1,805</t>
  </si>
  <si>
    <t>70</t>
  </si>
  <si>
    <t>411351102</t>
  </si>
  <si>
    <t>Odstranění bednění stropů deskových</t>
  </si>
  <si>
    <t>-808032129</t>
  </si>
  <si>
    <t>Bednění stropů, kleneb nebo skořepin bez podpěrné konstrukce stropů deskových, balkonových nebo plošných konzol plné, rovné, popř. s náběhy odstranění</t>
  </si>
  <si>
    <t>71</t>
  </si>
  <si>
    <t>411354173</t>
  </si>
  <si>
    <t>Zřízení podpěrné konstrukce stropů v do 4 m pro zatížení do 12 kPa</t>
  </si>
  <si>
    <t>-1847430904</t>
  </si>
  <si>
    <t>Podpěrná konstrukce stropů výšky do 4 m se zesílením dna bednění na výměru m2 půdorysu pro zatížení betonovou směsí a výztuží přes 5 do 12 kPa zřízení</t>
  </si>
  <si>
    <t>"strop výtahové šachty" 1,94*1,6</t>
  </si>
  <si>
    <t>"strop zádveří u výtahu" (3,21-0,175)*1,805</t>
  </si>
  <si>
    <t>72</t>
  </si>
  <si>
    <t>411354174</t>
  </si>
  <si>
    <t>Odstranění podpěrné konstrukce stropů v do 4 m pro zatížení do 12 kPa</t>
  </si>
  <si>
    <t>-12309612</t>
  </si>
  <si>
    <t>Podpěrná konstrukce stropů výšky do 4 m se zesílením dna bednění na výměru m2 půdorysu pro zatížení betonovou směsí a výztuží přes 5 do 12 kPa odstranění</t>
  </si>
  <si>
    <t>73</t>
  </si>
  <si>
    <t>411354183</t>
  </si>
  <si>
    <t>Příplatek k zřízení podpěrné konstrukci stropů pro zatížení do 12 kPa za výšku přes 4 do 6 m</t>
  </si>
  <si>
    <t>1455896864</t>
  </si>
  <si>
    <t>Podpěrná konstrukce stropů Příplatek k cenám za podpěrnou konstrukci křížově zpevněnou pro výšku přes 4 do 6 m na výměru m2 půdorysu, pro zatížení betonovou směsí a výztuží přes 5 do 12 kPa zřízení</t>
  </si>
  <si>
    <t>74</t>
  </si>
  <si>
    <t>411354184</t>
  </si>
  <si>
    <t>Příplatek k odstranění podpěrné konstrukci stropů pro zatížení do 12 kPa za výšku přes 4 do 6 m</t>
  </si>
  <si>
    <t>-898245767</t>
  </si>
  <si>
    <t>Podpěrná konstrukce stropů Příplatek k cenám za podpěrnou konstrukci křížově zpevněnou pro výšku přes 4 do 6 m na výměru m2 půdorysu, pro zatížení betonovou směsí a výztuží přes 5 do 12 kPa odstranění</t>
  </si>
  <si>
    <t>75</t>
  </si>
  <si>
    <t>411354233</t>
  </si>
  <si>
    <t>Bednění stropů ztracené z hraněných trapézových vln v 40 mm plech pozinkovaný tl 0,75 mm</t>
  </si>
  <si>
    <t>1561569979</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</si>
  <si>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-4271 s povrchem pozinkovaným, výšky vln 40 mm, tl. plechu 0,75 mm</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</si>
  <si>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</si>
  <si>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"doplnění stropu na zakrytí šachty místo poklopu" 2,0*1,0</t>
  </si>
  <si>
    <t>76</t>
  </si>
  <si>
    <t>411354247</t>
  </si>
  <si>
    <t>Bednění stropů ztracené z hraněných trapézových vln v 60 mm plech pozinkovaný tl 0,88 mm</t>
  </si>
  <si>
    <t>1185626276</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</si>
  <si>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-4271 s povrchem pozinkovaným, výšky vln 60 mm, tl. plechu 0,88 mm</t>
  </si>
  <si>
    <t xml:space="preserve">" na stropní nosníky v suterénu" 16,2*2,75+13,45*7,1-0,6*0,6-0,7*0,7-0,5*0,6  </t>
  </si>
  <si>
    <t>77</t>
  </si>
  <si>
    <t>411361821</t>
  </si>
  <si>
    <t>Výztuž stropů betonářskou ocelí 10 505</t>
  </si>
  <si>
    <t>966241982</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</si>
  <si>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</si>
  <si>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"do betonu stropní desky v suterénu"</t>
  </si>
  <si>
    <t xml:space="preserve">" přídavné pruty k sítím R8" (26*1,8+3*1,1+3*5,4)*0,395*0,001 </t>
  </si>
  <si>
    <t>78</t>
  </si>
  <si>
    <t>411362021</t>
  </si>
  <si>
    <t>Výztuž stropů svařovanými sítěmi Kari</t>
  </si>
  <si>
    <t>-2075478071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</si>
  <si>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</si>
  <si>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 xml:space="preserve">" do stropní desky v suterénu sítě Q188 - 150/150/6 - 2x" (16,2*2,75+13,45*7,1-0,6*0,6-0,7*0,7-0,5*0,6)*1,48*2*1,275*0,001*2  </t>
  </si>
  <si>
    <t>"doplnění stropu na zakrytí šachty místo poklopu" 2,0*1,0*1,48*2*1,275*0,001</t>
  </si>
  <si>
    <t>79</t>
  </si>
  <si>
    <t>413232221</t>
  </si>
  <si>
    <t>Zazdívka zhlaví válcovaných nosníků v do 300 mm</t>
  </si>
  <si>
    <t>-1573333068</t>
  </si>
  <si>
    <t>Zazdívka zhlaví stropních trámů nebo válcovaných nosníků pálenými cihlami válcovaných nosníků, výšky přes 150 do 300 mm</t>
  </si>
  <si>
    <t>" pro osazení hlav stropních nosníků"  (20+18)</t>
  </si>
  <si>
    <t>80</t>
  </si>
  <si>
    <t>413941123</t>
  </si>
  <si>
    <t>Osazování ocelových válcovaných nosníků stropů I, IE, U, UE nebo L do č. 22</t>
  </si>
  <si>
    <t>-379844586</t>
  </si>
  <si>
    <t>Osazování ocelových válcových nosníků ve stropech I nebo IE nebo U nebo UE nebo L č. 14 až 22 nebo výšky do 220 mm</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</si>
  <si>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</si>
  <si>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 xml:space="preserve">" stropní nosníky v suterénu"  </t>
  </si>
  <si>
    <t>"I 160" (2,95*2+3,15*4)*17,9*0,001</t>
  </si>
  <si>
    <t xml:space="preserve">"I 180" (2,95+3,15*3)*21,9*0,001 </t>
  </si>
  <si>
    <t>"I 280" 7,1*5*47,9*0,001</t>
  </si>
  <si>
    <t>"I 300" 7,1*4*54,2*0,001</t>
  </si>
  <si>
    <t>81</t>
  </si>
  <si>
    <t>133806300R</t>
  </si>
  <si>
    <t>tyč ocelová I, značka oceli S 235 JR, označení průřezu 160</t>
  </si>
  <si>
    <t>-1859267489</t>
  </si>
  <si>
    <t>tyče ocelové střední průřezu I do 160 mm značka oceli  S 235 JR  (11 375) označení průřezu    160</t>
  </si>
  <si>
    <t>Poznámka k položce:
Hmotnost: 17,9 kg/m</t>
  </si>
  <si>
    <t>0,33115*1,08 'Přepočtené koeficientem množství</t>
  </si>
  <si>
    <t>82</t>
  </si>
  <si>
    <t>134809100R</t>
  </si>
  <si>
    <t>tyč ocelová I, jakost S 235 JR označení průřezu 180</t>
  </si>
  <si>
    <t>1030832942</t>
  </si>
  <si>
    <t>tyče ocelové hrubé průřezu I nad 160 mm jakost oceli S 235 JR   (11 375) označení průřezu    180</t>
  </si>
  <si>
    <t>Poznámka k položce:
Hmotnost: 21,9 kg/m</t>
  </si>
  <si>
    <t>0,27156*1,08 'Přepočtené koeficientem množství</t>
  </si>
  <si>
    <t>83</t>
  </si>
  <si>
    <t>134809350R</t>
  </si>
  <si>
    <t>tyč ocelová I, jakost S 235 JR označení průřezu 280</t>
  </si>
  <si>
    <t>-1508880777</t>
  </si>
  <si>
    <t>tyče ocelové hrubé průřezu I nad 160 mm jakost oceli S 235 JR   (11 375) označení průřezu    280</t>
  </si>
  <si>
    <t>Poznámka k položce:
Hmotnost: 48 kg/m</t>
  </si>
  <si>
    <t>1,70045*1,08 'Přepočtené koeficientem množství</t>
  </si>
  <si>
    <t>84</t>
  </si>
  <si>
    <t>134809400R</t>
  </si>
  <si>
    <t>tyč ocelová I, jakost S 235 JR označení průřezu 300</t>
  </si>
  <si>
    <t>1799999990</t>
  </si>
  <si>
    <t>tyče ocelové hrubé průřezu I nad 160 mm jakost oceli S 235 JR   (11 375) označení průřezu    300</t>
  </si>
  <si>
    <t>Poznámka k položce:
Hmotnost: 54,2 kg/m</t>
  </si>
  <si>
    <t>1,53928*1,08 'Přepočtené koeficientem množství</t>
  </si>
  <si>
    <t>85</t>
  </si>
  <si>
    <t>435123902</t>
  </si>
  <si>
    <t>Montáž schodišťových ramen s nesvařovanými spoji hmotnosti do 5 t budova v do 18 m</t>
  </si>
  <si>
    <t>243125415</t>
  </si>
  <si>
    <t>Montáž schodišťových ramen s nesvařovanými spoji, v budovách výšky do 18 m, hmotnosti přes 2 do 5 t</t>
  </si>
  <si>
    <t>"venkovní schodiště ze suterénu na terén" 1</t>
  </si>
  <si>
    <t>86</t>
  </si>
  <si>
    <t>593721900R</t>
  </si>
  <si>
    <t>rameno schodišťové ŽB vč.stupňů 300/157  420x100x231,5 cm</t>
  </si>
  <si>
    <t>-418919223</t>
  </si>
  <si>
    <t>Komunikace</t>
  </si>
  <si>
    <t>87</t>
  </si>
  <si>
    <t>564732111</t>
  </si>
  <si>
    <t>Podklad z vibrovaného štěrku VŠ tl 100 mm</t>
  </si>
  <si>
    <t>505495869</t>
  </si>
  <si>
    <t>Podklad nebo kryt z vibrovaného štěrku VŠ s rozprostřením, vlhčením a zhutněním, po zhutnění tl. 100 mm</t>
  </si>
  <si>
    <t>"chodníku mezi palisádami u vstupu k plošině" (2,5+2,8)*2,43</t>
  </si>
  <si>
    <t>" dlažba u vstupu do výtahu" 1,5*1,5</t>
  </si>
  <si>
    <t>88</t>
  </si>
  <si>
    <t>564752111</t>
  </si>
  <si>
    <t>Podklad z vibrovaného štěrku VŠ tl 150 mm</t>
  </si>
  <si>
    <t>1239290036</t>
  </si>
  <si>
    <t>Podklad nebo kryt z vibrovaného štěrku VŠ s rozprostřením, vlhčením a zhutněním, po zhutnění tl. 150 mm</t>
  </si>
  <si>
    <t>" obnovení dlažby u stěny bývalého výtahu" 3,3*0,85</t>
  </si>
  <si>
    <t>89</t>
  </si>
  <si>
    <t>596211110</t>
  </si>
  <si>
    <t>Kladení zámkové dlažby komunikací pro pěší tl 60 mm skupiny A pl do 50 m2</t>
  </si>
  <si>
    <t>-1957562216</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</si>
  <si>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</si>
  <si>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</si>
  <si>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 obnovení dlažby u stěny bývalého výtahu ze stávající dlažby zpět" 3,3*0,85</t>
  </si>
  <si>
    <t>90</t>
  </si>
  <si>
    <t>592452180</t>
  </si>
  <si>
    <t>dlažba zámková PARKETA přírodní 19,6x9,6x6 cm</t>
  </si>
  <si>
    <t>1767818954</t>
  </si>
  <si>
    <t>dlaždice betonové dlažba zámková (ČSN EN 1338) dlažba zámková PARKETA 1 m2=50 kusů 19,6 x 9,6 x 6  přírodní</t>
  </si>
  <si>
    <t>Poznámka k položce:
spotřeba: 50 kus/m2</t>
  </si>
  <si>
    <t>15,129*1,01 'Přepočtené koeficientem množství</t>
  </si>
  <si>
    <t>Úpravy povrchů, podlahy a osazování výplní</t>
  </si>
  <si>
    <t>91</t>
  </si>
  <si>
    <t>611311141</t>
  </si>
  <si>
    <t>Vápenná omítka štuková dvouvrstvá vnitřních stropů rovných nanášená ručně</t>
  </si>
  <si>
    <t>-1169909144</t>
  </si>
  <si>
    <t>Omítka vápenná vnitřních ploch nanášená ručně dvouvrstvá, tloušťky jádrové omítky do 10 mm štuková vodorovných konstrukcí stropů rovných</t>
  </si>
  <si>
    <t xml:space="preserve">Poznámka k souboru cen:
1. V případě dvou a vícevrstvých omítek se spodní jádrová omítka oceňuje cenou pro hrubou zatřenou omítku tloušťky do 10 mm, větší tloušťky se oceňují příplatkem. 2. Omítky stropních konstrukcí nanášené na pletivo se oceňují cenami omítek žebrových stropů nebo osamělých trámů. 3. Podkladní a spojovací vrstvy se oceňují cenami souboru cen 61.13 této části katalogu. </t>
  </si>
  <si>
    <t xml:space="preserve">"1.pp mč.02 dílna"  61,76 </t>
  </si>
  <si>
    <t>"1.np mč.02 zádveří" 5,45</t>
  </si>
  <si>
    <t>92</t>
  </si>
  <si>
    <t>612111121</t>
  </si>
  <si>
    <t>Vyspravení lokální cementovou maltou vnitřních stěn betonových nebo železobetonových</t>
  </si>
  <si>
    <t>2129972631</t>
  </si>
  <si>
    <t>Vyspravení povrchu neomítaných vnitřních ploch monolitických betonových nebo železobetonových konstrukcí rozetřením vysprávky do ztracena maltou cementovou lokálně v rozsahu vyspravované plochy do 30 % z celkové plochy stěn</t>
  </si>
  <si>
    <t xml:space="preserve">Poznámka k souboru cen:
1. Ceny -1121 jsou určeny pro lokální vyspravení povrchu do 30% z celkové plochy povrchu (např. zahlazení spár po odbednění), plocha větší než 30% se oceňuje cenami pro celoplošné vyspravení povrchu -1111. 2. Pro ocenění betonových konstrukcí z prefabrikovaných dílců je rozhodující: a) u stropních a schodišťových konstrukcí šířka dílců; jsou-li na strop kladeny dílce různé šířky, určuje se pro všechny dílce jediná cena podle množství m2 převládajícího výskytu dílců téže šířky, b) u stěnových konstrukcí délka dílců; jsou-li dílce různé délky, určuje se pro všechny dílce v podlaží jediná cena podle množství m2 převládajícího výskytu dílců téže délky. 3. Ceny jsou určeny pod úpravu povrchu vyžadující rovinný podklad, jako konečná zednická úprava (např. pod tapetování, malbu či nátěr). 4. Ceny nelze použít, je-li předepsána omítka. 5. Měrná jednotka se určuje v m2 celkové plochy betonového povrchu vnitřních ploch. </t>
  </si>
  <si>
    <t>"stávajících stěn"</t>
  </si>
  <si>
    <t>" nových dílen,skladu sociálního zázemí" (8,94+6,6*2+0,35+0,6+2*0,35+(4,1+2,85)*2+1,0+2,55+1,96)*3,67+(5,77+5,55)*1,37+6,6*0,7*2*8+3,23*2,83</t>
  </si>
  <si>
    <t>"odpočet otvorů" -(4,1*(0,7+1,4)+1,15*2,1+1,5*2,17+1,1*2,1*2+1,6*2,1)</t>
  </si>
  <si>
    <t>93</t>
  </si>
  <si>
    <t>612131111</t>
  </si>
  <si>
    <t>Polymercementový spojovací můstek vnitřních stěn nanášený ručně</t>
  </si>
  <si>
    <t>1331506685</t>
  </si>
  <si>
    <t>Podkladní a spojovací vrstva vnitřních omítaných ploch polymercementový spojovací můstek nanášený ručně stěn</t>
  </si>
  <si>
    <t>"ŽB stěny terasy s plošinou" (1,5+1,845*3+1,965)*3,705+2,45*2,42-1,0*2,42-3,75*2,42/2</t>
  </si>
  <si>
    <t>94</t>
  </si>
  <si>
    <t>612142001</t>
  </si>
  <si>
    <t>Potažení vnitřních stěn sklovláknitým pletivem vtlačeným do tenkovrstvé hmoty</t>
  </si>
  <si>
    <t>-577335747</t>
  </si>
  <si>
    <t>Potažení vnitřních ploch pletivem v ploše nebo pruzích, na plném podkladu sklovláknitým vtlačením do tmelu stěn</t>
  </si>
  <si>
    <t xml:space="preserve">Poznámka k souboru cen:
1. V cenách -2001 jsou započteny i náklady na tmel. </t>
  </si>
  <si>
    <t>95</t>
  </si>
  <si>
    <t>612311131</t>
  </si>
  <si>
    <t>Vápenná omítka štuková jednovrstvá vnitřních stěn nanášená ručně</t>
  </si>
  <si>
    <t>-671488625</t>
  </si>
  <si>
    <t>Omítka vápenná vnitřních ploch nanášená ručně jednovrstvá štuková, tloušťky do 3 mm svislých konstrukcí stěn</t>
  </si>
  <si>
    <t>96</t>
  </si>
  <si>
    <t>612311141</t>
  </si>
  <si>
    <t>Vápenná omítka štuková dvouvrstvá vnitřních stěn nanášená ručně</t>
  </si>
  <si>
    <t>1906796367</t>
  </si>
  <si>
    <t>Omítka vápenná vnitřních ploch nanášená ručně dvouvrstvá, tloušťky jádrové omítky do 10 mm štuková svislých konstrukcí stěn</t>
  </si>
  <si>
    <t>"1.np - mč.02 zádveří" (3,21+1,805)*2*2,74-1,13*2,125-1,0*2,0-1,1*2,1+(1,0+2*2,1+1,13+2*2,125)*0,2+(1,1+2*2,21)*0,15</t>
  </si>
  <si>
    <t xml:space="preserve">"nová stěna na novém základu pod novým stropem v 1.pp tl.44cm" </t>
  </si>
  <si>
    <t>12,0*1,7*2</t>
  </si>
  <si>
    <t xml:space="preserve">"nové zdivo tl.17,5 cm" </t>
  </si>
  <si>
    <t>"zazdívka otvorů v 1.pp" (1,6*2,1+1,1*1,4+4,08*2,85-0,75*0,75+1,5*2,17*2+1,0*2,17+1,2*2,2)*2+0,75*3*0,175</t>
  </si>
  <si>
    <t>"nové zdivo přizdívky v 1.pp" (2,26*2+3,23+3,492+2*0,175)*2,83-0,9*2,0</t>
  </si>
  <si>
    <t xml:space="preserve">" nové zdiv o tl.24 cm" </t>
  </si>
  <si>
    <t>"1.pp" 2,26*2,83-1,8*2,0+(5,77+5,65-3,35)*2,3-2,0*1,2*3+(3,35*2,3-0,9*2,0)*2+(1,8+2*2,0+(2,0+2*1,2)*3+0,9+2*2,0)*0,2</t>
  </si>
  <si>
    <t xml:space="preserve">"zazdívky v tl.44 cm" </t>
  </si>
  <si>
    <t>"1.pp" 1,5*2,17+1,1*2,1*2+1,2*0,9</t>
  </si>
  <si>
    <t xml:space="preserve">"nové příčky skladu dílen a sociálního zázemí tl.11,5cm" </t>
  </si>
  <si>
    <t>((2,0*3+2,3+4,8+2,4*3)*3,67-0,7*2,0*6)*2</t>
  </si>
  <si>
    <t xml:space="preserve">"nové příčky skladu,dílen a sociálního zázemí tl.14 cm" </t>
  </si>
  <si>
    <t>(6,95*2,98+(2,0*2+3,8+1,5+1,95)*3,67-0,9*2,0*3)*2</t>
  </si>
  <si>
    <t>97</t>
  </si>
  <si>
    <t>619991011</t>
  </si>
  <si>
    <t>Obalení konstrukcí a prvků fólií přilepenou lepící páskou</t>
  </si>
  <si>
    <t>-1821019180</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</si>
  <si>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</si>
  <si>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</si>
  <si>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"oken a venk.dveří " 2,0*1,2*3+1,8*2,0+0,8*2,0</t>
  </si>
  <si>
    <t>98</t>
  </si>
  <si>
    <t>622111121</t>
  </si>
  <si>
    <t>Vyspravení lokální cementovou maltou vnějších stěn betonových nebo železobetonových</t>
  </si>
  <si>
    <t>1324583459</t>
  </si>
  <si>
    <t>Vyspravení povrchu neomítaných vnějších ploch betonových nebo železobetonových konstrukcí s rozetřením vysprávky do ztracena maltou cementovou lokálně v rozsahu vyspravované plochy do 30 % z celkové plochy stěn</t>
  </si>
  <si>
    <t xml:space="preserve">Poznámka k souboru cen:
1. Ceny -1121 jsou určeny pro lokální vyspravení povrchu do 30% z celkové plochy povrchu (např. zahlazení spár po odbednění), plocha větší než 30% se oceňuje cenami pro celoplošné vyspravení povrchu -1111. 2. Ceny jsou určeny pod úpravu povrchu vyžadující rovinný podklad. 3. Ceny nelze použít, je-li předepsána omítka. 4. Měrná jednotka se určuje v m2 celkové plochy betonového povrchu vnějších ploch. </t>
  </si>
  <si>
    <t>99</t>
  </si>
  <si>
    <t>622252001</t>
  </si>
  <si>
    <t>Montáž zakládacích soklových lišt zateplení</t>
  </si>
  <si>
    <t>162577626</t>
  </si>
  <si>
    <t>Montáž lišt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</si>
  <si>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</si>
  <si>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 nového zateplení stěny dílen na terase" 9,0</t>
  </si>
  <si>
    <t>590516550</t>
  </si>
  <si>
    <t>lišta soklová Al s okapničkou, zakládací U 18 cm, 0,95/200 cm</t>
  </si>
  <si>
    <t>1865746002</t>
  </si>
  <si>
    <t>kontaktní zateplovací systémy příslušenství kontaktních zateplovacích systémů lišty soklové  - zakládací spodní profil U - Form s okapničkou, Al, délka 200 cm U 18 cm  0,95/200</t>
  </si>
  <si>
    <t>9*1,05 'Přepočtené koeficientem množství</t>
  </si>
  <si>
    <t>101</t>
  </si>
  <si>
    <t>622252002</t>
  </si>
  <si>
    <t>Montáž ostatních lišt zateplení</t>
  </si>
  <si>
    <t>840754523</t>
  </si>
  <si>
    <t>Montáž lišt kontaktního zateplení ostatních stěnových, dilatačních apod. lepených do tmelu</t>
  </si>
  <si>
    <t>"oken a venk.dveří APU lišt zevnitř a zvenku " ((2,0+2*1,2)*3+1,8+2*2,0+0,8+2*2,0)*2</t>
  </si>
  <si>
    <t>"rohových lišt oken a venk.dveří  zevnitř a zvenku " ((2,0+1,2)*2*3+1,8+2*2,0+1,0+2*2,1)*2</t>
  </si>
  <si>
    <t>"rohů výtahu zvenku" 9,85</t>
  </si>
  <si>
    <t>"dilatace koutu výtahu a zádveří zvenku" 9,85*3+2,9</t>
  </si>
  <si>
    <t>"rohů zdí uvnitř" 3,47*3+2,3*4</t>
  </si>
  <si>
    <t xml:space="preserve">"rohů ostění vnitřních otvorů" </t>
  </si>
  <si>
    <t>"1.pp" (1,13+2*2,122)*5+(1,15+2*2,1)*3</t>
  </si>
  <si>
    <t>102</t>
  </si>
  <si>
    <t>590515020</t>
  </si>
  <si>
    <t>profil dilatační rohový V s hranou, dl. 2,5 m</t>
  </si>
  <si>
    <t>-1409474585</t>
  </si>
  <si>
    <t>kontaktní zateplovací systémy příslušenství kontaktních zateplovacích systémů dilatační profil rohový V s hranou, dl. 2,5 m</t>
  </si>
  <si>
    <t>32,45*1,05 'Přepočtené koeficientem množství</t>
  </si>
  <si>
    <t>103</t>
  </si>
  <si>
    <t>590514750</t>
  </si>
  <si>
    <t>profil okenní s tkaninou APU lišta 6 mm</t>
  </si>
  <si>
    <t>-447874011</t>
  </si>
  <si>
    <t>kontaktní zateplovací systémy příslušenství kontaktních zateplovacích systémů APU lišta - profil okenní s tkaninou délka 2,4 m, přesah tkaniny 100 mm 6 mm</t>
  </si>
  <si>
    <t>Poznámka k položce:
délka 2,4 m, přesah tkaniny 100 mm</t>
  </si>
  <si>
    <t>104</t>
  </si>
  <si>
    <t>590514800</t>
  </si>
  <si>
    <t>lišta rohová Al 10/10 cm s tkaninou bal. 2,5 m</t>
  </si>
  <si>
    <t>-1155789112</t>
  </si>
  <si>
    <t>kontaktní zateplovací systémy příslušenství kontaktních zateplovacích systémů lišta rohová s tkaninou - rohovník  2,5m Al 10/10 cm</t>
  </si>
  <si>
    <t>"rohových lišt oken a venk.dveří  zevnitř a zvenku " (2,0+2*1,2)*3+1,8+2*2,0+1,0+2*2,1+2*1,2*3+2*2,0+2*2,1</t>
  </si>
  <si>
    <t>111,98*1,05 'Přepočtené koeficientem množství</t>
  </si>
  <si>
    <t>105</t>
  </si>
  <si>
    <t>590515100</t>
  </si>
  <si>
    <t>profil okenní s nepřiznanou okapnicí LTU plast 2,0 m</t>
  </si>
  <si>
    <t>434683407</t>
  </si>
  <si>
    <t>profil okenní s nepřiznanou podomítkovou okapnicí PVC 2,0 m</t>
  </si>
  <si>
    <t>"rohových lišt s okapničkou oken a venk.dveří  zvenku " (2,0*3+1,8+0,8)</t>
  </si>
  <si>
    <t>106</t>
  </si>
  <si>
    <t>590515120</t>
  </si>
  <si>
    <t>profil parapetní - Thermospoj LPE plast 2 m</t>
  </si>
  <si>
    <t>905237293</t>
  </si>
  <si>
    <t>profil parapetní se sklovláknitou armovací tkaninou PVC 2 m</t>
  </si>
  <si>
    <t>"připojovací profil parapetní oken zvenku " 2,0*3</t>
  </si>
  <si>
    <t>107</t>
  </si>
  <si>
    <t>629991011</t>
  </si>
  <si>
    <t>Zakrytí výplní otvorů a svislých ploch fólií přilepenou lepící páskou</t>
  </si>
  <si>
    <t>-1450795648</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</si>
  <si>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</si>
  <si>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</si>
  <si>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108</t>
  </si>
  <si>
    <t>985312114</t>
  </si>
  <si>
    <t>Stěrka k vyrovnání betonových ploch stěn tl 5 mm</t>
  </si>
  <si>
    <t>265999651</t>
  </si>
  <si>
    <t>Stěrka k vyrovnání ploch reprofilovaného betonu stěn, tloušťky do 5 mm</t>
  </si>
  <si>
    <t xml:space="preserve">Poznámka k souboru cen:
1. V cenách nejsou započteny náklady na ochranný nátěr, které se oceňují souborem cen 985 32-4 Ochranný nátěr betonu. </t>
  </si>
  <si>
    <t xml:space="preserve">Poznámka k položce:
voděodolná a mrazuvzdorná
</t>
  </si>
  <si>
    <t>109</t>
  </si>
  <si>
    <t>622211011</t>
  </si>
  <si>
    <t>Montáž zateplení vnějších stěn z polystyrénových desek tl do 80 mm</t>
  </si>
  <si>
    <t>-726929985</t>
  </si>
  <si>
    <t>Montáž kontaktního zateplení z polystyrenových desek na vnější stěny, tloušťky desek přes 40 do 80 mm</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</si>
  <si>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t>
  </si>
  <si>
    <t>"doplnění izolace v napojení nové střechy na stávající fasádu"</t>
  </si>
  <si>
    <t>" střechy výtahu " (2,44+2,235)*0,2</t>
  </si>
  <si>
    <t>" střecha zádveří u výtahu " 3,2*0,2</t>
  </si>
  <si>
    <t>" střecha šatny a zádveří "  9,365*0,2</t>
  </si>
  <si>
    <t>" izolace atiky nové  střechy"</t>
  </si>
  <si>
    <t>" střecha šatny a zádveří "  (9,365+2*2,45)*0,45+(9,365+2*2,1)*(0,3+0,25)</t>
  </si>
  <si>
    <t>110</t>
  </si>
  <si>
    <t>283759360</t>
  </si>
  <si>
    <t>deska fasádní polystyrénová EPS 70 F 1000 x 500 x 80 mm</t>
  </si>
  <si>
    <t>-919805600</t>
  </si>
  <si>
    <t>desky z lehčených plastů desky fasádní polystyrénové typ EPS 70 F fasádní, stabilizovaný, samozhášivý objemová hmotnost 15 až 20 kg/m3 1000 x 500 x  80 mm</t>
  </si>
  <si>
    <t>3,448*1,02 'Přepočtené koeficientem množství</t>
  </si>
  <si>
    <t>111</t>
  </si>
  <si>
    <t>283764170</t>
  </si>
  <si>
    <t>deska z extrudovaného polystyrénu BACHL XPS 30 SF 50 mm</t>
  </si>
  <si>
    <t>26164155</t>
  </si>
  <si>
    <t>desky z lehčených plastů desky z extrudovaného polystyrenu desky z extrudovaného polystyrenu BACHL BACHL XPS 30 SF hladký povrch, ozub po celém obvodu 1265 x 615 mm (krycí plocha 0,75 m2) 50 mm</t>
  </si>
  <si>
    <t>" střecha šatny a zádveří shora a na vnitřní straně "  (9,365+2*2,1)*(0,3+0,25)</t>
  </si>
  <si>
    <t>11,91575*1,02 'Přepočtené koeficientem množství</t>
  </si>
  <si>
    <t>112</t>
  </si>
  <si>
    <t>283764210</t>
  </si>
  <si>
    <t>deska z extrudovaného polystyrénu BACHL XPS 30 SF 80 mm</t>
  </si>
  <si>
    <t>874059084</t>
  </si>
  <si>
    <t>desky z lehčených plastů desky z extrudovaného polystyrenu desky z extrudovaného polystyrenu BACHL BACHL XPS 30 SF hladký povrch, ozub po celém obvodu 1265 x 615 mm (krycí plocha 0,75 m2) 80 mm</t>
  </si>
  <si>
    <t>" střecha šatny a zádveří z vnější strany "  (9,365+2*2,45)*0,45</t>
  </si>
  <si>
    <t>6,41925*1,02 'Přepočtené koeficientem množství</t>
  </si>
  <si>
    <t>113</t>
  </si>
  <si>
    <t>621211021</t>
  </si>
  <si>
    <t>Montáž zateplení vnějších podhledů z polystyrénových desek tl do 120 mm</t>
  </si>
  <si>
    <t>-1811513031</t>
  </si>
  <si>
    <t>Montáž kontaktního zateplení z polystyrenových desek na vnější podhledy, tloušťky desek přes 80 do 120 mm</t>
  </si>
  <si>
    <t>"podhledu stropu na šachtě podél mč.02 v 1.pp " 4,05*(1,0+0,4)</t>
  </si>
  <si>
    <t>114</t>
  </si>
  <si>
    <t>622211021</t>
  </si>
  <si>
    <t>Montáž zateplení vnějších stěn z polystyrénových desek tl do 120 mm</t>
  </si>
  <si>
    <t>-1453634382</t>
  </si>
  <si>
    <t>Montáž kontaktního zateplení z polystyrenových desek na vnější stěny, tloušťky desek přes 80 do 120 mm</t>
  </si>
  <si>
    <t xml:space="preserve">"stěna zádveří u výtahu pod terénem a výtahu pod terénem"  5,55*0,9 </t>
  </si>
  <si>
    <t>"stěny šachty podél mč.02 v 1.pp " 4,05*0,65</t>
  </si>
  <si>
    <t>"stěny šachty výtahu nad střechou zádveří " (2,34+2,355)*9,8</t>
  </si>
  <si>
    <t>"stěna šachty výtahu a zádveří  v 1.np" 5,55*2,8-0,8*2,0</t>
  </si>
  <si>
    <t>115</t>
  </si>
  <si>
    <t>283759380</t>
  </si>
  <si>
    <t>deska fasádní polystyrénová EPS 70 F 1000 x 500 x 100 mm</t>
  </si>
  <si>
    <t>1591187543</t>
  </si>
  <si>
    <t>desky z lehčených plastů desky fasádní polystyrénové typ EPS 70 F fasádní, stabilizovaný, samozhášivý objemová hmotnost 15 až 20 kg/m3 1000 x 500 x 100 mm</t>
  </si>
  <si>
    <t xml:space="preserve">"zateplení stěn nad terénem" </t>
  </si>
  <si>
    <t>59,951*1,02 'Přepočtené koeficientem množství</t>
  </si>
  <si>
    <t>116</t>
  </si>
  <si>
    <t>283764230</t>
  </si>
  <si>
    <t>deska z extrudovaného polystyrénu BACHL XPS 30 SF 120 mm</t>
  </si>
  <si>
    <t>98104573</t>
  </si>
  <si>
    <t>desky z lehčených plastů desky z extrudovaného polystyrenu desky z extrudovaného polystyrenu BACHL BACHL XPS 30 SF hladký povrch, ozub po celém obvodu 1265 x 615 mm (krycí plocha 0,75 m2) 120 mm</t>
  </si>
  <si>
    <t>13,2975*1,02 'Přepočtené koeficientem množství</t>
  </si>
  <si>
    <t>117</t>
  </si>
  <si>
    <t>622211031</t>
  </si>
  <si>
    <t>Montáž zateplení vnějších stěn z polystyrénových desek tl do 160 mm</t>
  </si>
  <si>
    <t>219666189</t>
  </si>
  <si>
    <t>Montáž kontaktního zateplení z polystyrenových desek na vnější stěny, tloušťky desek přes 120 do 160 mm</t>
  </si>
  <si>
    <t>"stěny rohu objektu od úrovně -3,3m v 1.pp " 1,5*(2,6-0,5)</t>
  </si>
  <si>
    <t>"soklu stěny dílny a zádveří" (1,5+1,845*3+1,965+2,45-1,8)*0,5</t>
  </si>
  <si>
    <t>118</t>
  </si>
  <si>
    <t>283764250</t>
  </si>
  <si>
    <t>deska z extrudovaného polystyrénu BACHL XPS 30 SF 160 mm</t>
  </si>
  <si>
    <t>-928917139</t>
  </si>
  <si>
    <t>desky z lehčených plastů desky z extrudovaného polystyrenu desky z extrudovaného polystyrenu BACHL BACHL XPS 30 SF hladký povrch, ozub po celém obvodu 1265 x 615 mm (krycí plocha 0,75 m2) 160 mm</t>
  </si>
  <si>
    <t>7,975*1,02 'Přepočtené koeficientem množství</t>
  </si>
  <si>
    <t>119</t>
  </si>
  <si>
    <t>622211041</t>
  </si>
  <si>
    <t>Montáž zateplení vnějších stěn z polystyrénových desek tl do 200 mm</t>
  </si>
  <si>
    <t>332790830</t>
  </si>
  <si>
    <t>Montáž kontaktního zateplení z polystyrenových desek na vnější stěny, tloušťky desek přes 160 do 200 mm</t>
  </si>
  <si>
    <t>" stěny dílny a zádveří nad soklem vč.průvlaku" (1,5+1,845*3+1,965+2,45)*2,6+2,45*1,0-1,8*(2,0-0,3)-2,0*1,2*3</t>
  </si>
  <si>
    <t>120</t>
  </si>
  <si>
    <t>283759860</t>
  </si>
  <si>
    <t>deska fasádní polystyrénová EPS 100 F 1000 x 500 x 180 mm</t>
  </si>
  <si>
    <t>1032571153</t>
  </si>
  <si>
    <t>desky z lehčených plastů desky fasádní polystyrénové typ EPS 100 F  stabilizovaný, samozhášivý objemová hmotnost 20 až 25 kg/m3 1000 x 500 x 180 mm</t>
  </si>
  <si>
    <t>21,96*1,02 'Přepočtené koeficientem množství</t>
  </si>
  <si>
    <t>121</t>
  </si>
  <si>
    <t>-1648577266</t>
  </si>
  <si>
    <t>" dilatační lišta mezi výtahem a podlahou školy u dveří  " 1,15*5</t>
  </si>
  <si>
    <t>122</t>
  </si>
  <si>
    <t>553430140</t>
  </si>
  <si>
    <t>profil omítkový dilatační CATNIC č. 7007 pro omítky venkovní 12 mm</t>
  </si>
  <si>
    <t>1139600315</t>
  </si>
  <si>
    <t>doplňky stavební kovové profily pro omítky dilatační CATNIC s dilatačním prvkem PVC pro rovné plochy, délky 300 cm pro vnější i vnitřní  omítky č. 7007 pro omítky venkovní 12 mm</t>
  </si>
  <si>
    <t>5,75*1,05 'Přepočtené koeficientem množství</t>
  </si>
  <si>
    <t>123</t>
  </si>
  <si>
    <t>245515350</t>
  </si>
  <si>
    <t>pás těsnící vnitřní do dilatační spáry O 25  bal. 15 m</t>
  </si>
  <si>
    <t>554427858</t>
  </si>
  <si>
    <t>materiály pomocné chemické pro výrobu stavební a pro příbuzné obory stavební chemie SIKA pás spárový  těsnící Sika Waterbar O 25  vnitřní do dilatační spáry bal. 15 m</t>
  </si>
  <si>
    <t>124</t>
  </si>
  <si>
    <t>622321141</t>
  </si>
  <si>
    <t>Vápenocementová omítka štuková dvouvrstvá vnějších stěn nanášená ručně</t>
  </si>
  <si>
    <t>-1089046960</t>
  </si>
  <si>
    <t>Omítka vápenocementová vnějších ploch nanášená ručně dvouvrstvá, tloušťky jádrové omítky do 15 mm štuková stěn</t>
  </si>
  <si>
    <t xml:space="preserve">Poznámka k souboru cen:
1. V případě dvou a vícevrstvých omítek se spodní jádrová omítka oceňuje cenou pro hrubou zatřenou omítku tloušťky do 15 mm, větší tloušťky se oceňují příplatkem. 2. Podkladní a spojovací vrstvy se oceňují cenami souboru cen 62.13 této části katalogu. </t>
  </si>
  <si>
    <t>125</t>
  </si>
  <si>
    <t>622531011</t>
  </si>
  <si>
    <t>Tenkovrstvá silikonová zrnitá omítka tl. 1,5 mm včetně penetrace vnějších stěn</t>
  </si>
  <si>
    <t>-1523165292</t>
  </si>
  <si>
    <t>Omítka tenkovrstvá silikonová vnějších ploch probarvená, včetně penetrace podkladu zrnitá, tloušťky 1,5 mm stěn</t>
  </si>
  <si>
    <t>" střecha šatny a zádveří - z vnější strany "  (9,365+2*2,45)*0,45</t>
  </si>
  <si>
    <t>" stěny dílny a zádveří vč.průvlaku" (1,5+1,845*3+1,965)*2,9+2,45*3,6-1,8*2,0-2,0*1,2*3+(1,8+2*2,0+(2,0+2*1,2)*3)*0,2</t>
  </si>
  <si>
    <t>126</t>
  </si>
  <si>
    <t>783826675</t>
  </si>
  <si>
    <t>Hydrofobizační transparentní silikonový nátěr hrubých betonových povrchů nebo hrubých omítek</t>
  </si>
  <si>
    <t>-770619675</t>
  </si>
  <si>
    <t>Hydrofobizační nátěr omítek silikonový, transparentní, povrchů hrubých betonových povrchů nebo omítek hrubých, rýhovaných tenkovrstvých nebo škrábaných (břízolitových)</t>
  </si>
  <si>
    <t>"soklu zádveří u výtahu a soklu stěny výtahu" (5,55-0,8)*0,3</t>
  </si>
  <si>
    <t>"soklu stěny dílny a zádveří" (1,5+1,845*3+1,965+2,45-1,8)*0,3</t>
  </si>
  <si>
    <t>127</t>
  </si>
  <si>
    <t>629995101</t>
  </si>
  <si>
    <t>Očištění vnějších ploch tlakovou vodou</t>
  </si>
  <si>
    <t>-109044394</t>
  </si>
  <si>
    <t>Očištění vnějších ploch tlakovou vodou omytím</t>
  </si>
  <si>
    <t>" odkopaných stěn od zeminy pro obnovení izolace pod terénem"</t>
  </si>
  <si>
    <t>128</t>
  </si>
  <si>
    <t>631311113</t>
  </si>
  <si>
    <t>Mazanina tl do 80 mm z betonu prostého tř. C 12/15</t>
  </si>
  <si>
    <t>213012069</t>
  </si>
  <si>
    <t>Mazanina z betonu prostého tl. přes 50 do 80 mm tř. C 12/15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</si>
  <si>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t>
  </si>
  <si>
    <t>"podkladní beton pod desku výtahové šachty" 2,4*2,6*0,05</t>
  </si>
  <si>
    <t>"podkladní beton pod desku zádveří u výtahové šachty" 1,55*2,91*0,05</t>
  </si>
  <si>
    <t>129</t>
  </si>
  <si>
    <t>631311115</t>
  </si>
  <si>
    <t>Mazanina tl do 80 mm z betonu prostého tř. C 20/25</t>
  </si>
  <si>
    <t>1124203595</t>
  </si>
  <si>
    <t>Mazanina z betonu prostého tl. přes 50 do 80 mm tř. C 20/25</t>
  </si>
  <si>
    <t>"podlaha zádveří u výtahové šachty " 5,45*0,05</t>
  </si>
  <si>
    <t>"podlaha 1.pp podlaha P5 a P6 vyrovnávací mazanina na stávající podlaze "  (4,1*(3,0+3,6)+3,6*0,5)*0,05</t>
  </si>
  <si>
    <t>"podlaha 1.pp podlaha P5 a P6  mazanina vrchní na izolaci "  15,233*0,06+(1,9+2,2+4,4)*0,065</t>
  </si>
  <si>
    <t>130</t>
  </si>
  <si>
    <t>631311125</t>
  </si>
  <si>
    <t>Mazanina tl do 120 mm z betonu prostého tř. C 20/25</t>
  </si>
  <si>
    <t>1300948811</t>
  </si>
  <si>
    <t>Mazanina z betonu prostého tl. přes 80 do 120 mm tř. C 20/25</t>
  </si>
  <si>
    <t>Poznámka k položce:
F4</t>
  </si>
  <si>
    <t>"podlaha 1.pp podlaha P3  mazanina vrchní na izolaci se sítí " 61,76*0,097</t>
  </si>
  <si>
    <t>"podlaha 1.pp podlaha P4  mazanina vrchní na izolaci se sítí " (19,768+4,3+2,16*2+2,668+8,798+8,288)*0,09</t>
  </si>
  <si>
    <t>"podlaha 1.pp podlaha P7  mazanina vrchní na nopové folii " 18,649*0,1</t>
  </si>
  <si>
    <t>131</t>
  </si>
  <si>
    <t>631319173</t>
  </si>
  <si>
    <t>Příplatek k mazanině tl do 120 mm za stržení povrchu spodní vrstvy před vložením výztuže</t>
  </si>
  <si>
    <t>379927240</t>
  </si>
  <si>
    <t>Příplatek k cenám mazanin za stržení povrchu spodní vrstvy mazaniny latí před vložením výztuže nebo pletiva pro tl. obou vrstev mazaniny přes 80 do 120 mm</t>
  </si>
  <si>
    <t xml:space="preserve">Poznámka k souboru cen:
1. Ceny -9011 až -9023 lze použít pro mazaniny min. tř. C 8/10. 2. V cenách -9011 až -9023 jsou započteny i náklady za přehlazení povrchu mazaniny ocelovým hladítkem. 3. Ceny -9171 až -9176 lze také použít, bude-li do mazaniny vkládána druhá vrstva výztuže nad sebou oddělená vrstvou betonové směsi, kdy se oceňuje druhé stržení povrchu latí rovněž výměrou (m3) celkové tloušťky tří vrstev mazaniny. </t>
  </si>
  <si>
    <t>132</t>
  </si>
  <si>
    <t>631362021</t>
  </si>
  <si>
    <t>Výztuž mazanin svařovanými sítěmi Kari</t>
  </si>
  <si>
    <t>-1723017347</t>
  </si>
  <si>
    <t>Výztuž mazanin ze svařovaných sítí z drátů typu KARI</t>
  </si>
  <si>
    <t>"podlaha 1.pp podlaha P3  mazanina vrchní na izolaci se sítí " 61,76*1,48*2*1,275*0,001</t>
  </si>
  <si>
    <t>"podlaha 1.pp podlaha P4  mazanina vrchní na izolaci se sítí " (19,768+4,3+2,16*2+2,668+8,798+8,288)*1,48*2*1,275*0,001</t>
  </si>
  <si>
    <t>133</t>
  </si>
  <si>
    <t>632450124</t>
  </si>
  <si>
    <t>Vyrovnávací cementový potěr tl do 50 mm ze suchých směsí provedený v pásu</t>
  </si>
  <si>
    <t>-37418339</t>
  </si>
  <si>
    <t>Potěr cementový vyrovnávací ze suchých směsí v pásu o průměrné (střední) tl. přes 40 do 50 mm</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</si>
  <si>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</si>
  <si>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 4 patra - 1.pp až 3.np" 4*0,475*0,3*2+0,445*0,3</t>
  </si>
  <si>
    <t>"vstup do chodby v 1.pp 4 x I 180" 0,6*0,3*2</t>
  </si>
  <si>
    <t>"vstup do soc.zařízení v 1.pp 3 x I 200" 0,45*0,3*2</t>
  </si>
  <si>
    <t>" pro osazení hlav stropních nosníků" 0,3*0,3*(20+18)</t>
  </si>
  <si>
    <t>" na parapetech nových oken" 2,0*0,45*3</t>
  </si>
  <si>
    <t>134</t>
  </si>
  <si>
    <t>632450131</t>
  </si>
  <si>
    <t>Vyrovnávací cementový potěr tl do 20 mm ze suchých směsí provedený v ploše</t>
  </si>
  <si>
    <t>-1951505495</t>
  </si>
  <si>
    <t>Potěr cementový vyrovnávací ze suchých směsí v ploše o průměrné (střední) tl. od 10 do 20 mm</t>
  </si>
  <si>
    <t>" strop šachty před dílnou" 5,0*3,35</t>
  </si>
  <si>
    <t>"střecha zádveří a šatny úprava stávající desky stropu" 2,5*8,75</t>
  </si>
  <si>
    <t>135</t>
  </si>
  <si>
    <t>642942111</t>
  </si>
  <si>
    <t>Osazování zárubní nebo rámů dveřních kovových do 2,5 m2 na MC</t>
  </si>
  <si>
    <t>905319110</t>
  </si>
  <si>
    <t>Osazování zárubní nebo rámů kovových dveřních lisovaných nebo z úhelníků bez dveřních křídel, na cementovou maltu, o ploše otvoru do 2,5 m2</t>
  </si>
  <si>
    <t xml:space="preserve">Poznámka k souboru cen: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</si>
  <si>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 70/197" 6</t>
  </si>
  <si>
    <t>"90/197" 5</t>
  </si>
  <si>
    <t>136</t>
  </si>
  <si>
    <t>553311020</t>
  </si>
  <si>
    <t>zárubeň ocelová pro běžné zdění H 95 700 L/P</t>
  </si>
  <si>
    <t>-506054946</t>
  </si>
  <si>
    <t>zárubně kovové zárubně ocelové pro zdění H 95 700 L/P</t>
  </si>
  <si>
    <t>137</t>
  </si>
  <si>
    <t>553311580</t>
  </si>
  <si>
    <t>zárubeň ocelová pro běžné zdění H 160 900 L/P</t>
  </si>
  <si>
    <t>-508122205</t>
  </si>
  <si>
    <t>zárubně kovové zárubně ocelové pro zdění H 160 900 L/P</t>
  </si>
  <si>
    <t>138</t>
  </si>
  <si>
    <t>553311790</t>
  </si>
  <si>
    <t>zárubeň ocelová pro běžné zdění H 190 900 L/P</t>
  </si>
  <si>
    <t>1673721374</t>
  </si>
  <si>
    <t>zárubně kovové zárubně ocelové pro zdění H 190 900 L/P</t>
  </si>
  <si>
    <t>Ostatní konstrukce a práce-bourání</t>
  </si>
  <si>
    <t>Lešení a stavební výtahy</t>
  </si>
  <si>
    <t>139</t>
  </si>
  <si>
    <t>949311112</t>
  </si>
  <si>
    <t>Montáž lešení trubkového do šachet o půdorysné ploše do 6 m2 v do 20 m</t>
  </si>
  <si>
    <t>409187458</t>
  </si>
  <si>
    <t>Montáž lešení trubkového do šachet (výtahových, potrubních) o půdorysné ploše do 6 m2, výšky přes 10 do 20 m</t>
  </si>
  <si>
    <t xml:space="preserve">Poznámka k souboru cen: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</si>
  <si>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"uvnitř výtahové šachty" 15,5</t>
  </si>
  <si>
    <t>140</t>
  </si>
  <si>
    <t>949311211</t>
  </si>
  <si>
    <t>Příplatek k lešení trubkovému do šachet do 6 m2 v do 30 m za první a ZKD den použití</t>
  </si>
  <si>
    <t>-1218522578</t>
  </si>
  <si>
    <t>Montáž lešení trubkového do šachet (výtahových, potrubních) Příplatek za první a každý další den použití lešení k ceně -1111, -1112 nebo -1113</t>
  </si>
  <si>
    <t>15,5*30 'Přepočtené koeficientem množství</t>
  </si>
  <si>
    <t>141</t>
  </si>
  <si>
    <t>949311812</t>
  </si>
  <si>
    <t>Demontáž lešení trubkového do šachet o půdorysné ploše do 6 m2 v do 20 m</t>
  </si>
  <si>
    <t>286365640</t>
  </si>
  <si>
    <t>Demontáž lešení trubkového do šachet (výtahových, potrubních) o půdorysné ploše do 6 m2, výšky přes 10 do 20 m</t>
  </si>
  <si>
    <t xml:space="preserve">Poznámka k souboru cen:
1. Demontáž lešení trubkového do šachet výšky přes 50 m se oceňuje individuálně. </t>
  </si>
  <si>
    <t>142</t>
  </si>
  <si>
    <t>941111122</t>
  </si>
  <si>
    <t>Montáž lešení řadového trubkového lehkého s podlahami zatížení do 200 kg/m2 š do 1,2 m v do 25 m</t>
  </si>
  <si>
    <t>849547603</t>
  </si>
  <si>
    <t>Montáž lešení řadového trubkového lehkého pracovního s podlahami s provozním zatížením tř. 3 do 200 kg/m2 šířky tř. W09 přes 0,9 do 1,2 m, výšky přes 10 do 25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</si>
  <si>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</si>
  <si>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 u přístavku a výtahové šachty" 6,0*3,0+2*3,0*9,5</t>
  </si>
  <si>
    <t>143</t>
  </si>
  <si>
    <t>941111222</t>
  </si>
  <si>
    <t>Příplatek k lešení řadovému trubkovému lehkému s podlahami š 1,2 m v 25 m za první a ZKD den použití</t>
  </si>
  <si>
    <t>-241676241</t>
  </si>
  <si>
    <t>Montáž lešení řadového trubkového lehkého pracovního s podlahami s provozním zatížením tř. 3 do 200 kg/m2 Příplatek za první a každý další den použití lešení k ceně -1122</t>
  </si>
  <si>
    <t>75*30 'Přepočtené koeficientem množství</t>
  </si>
  <si>
    <t>144</t>
  </si>
  <si>
    <t>941111822</t>
  </si>
  <si>
    <t>Demontáž lešení řadového trubkového lehkého s podlahami zatížení do 200 kg/m2 š do 1,2 m v do 25 m</t>
  </si>
  <si>
    <t>780856818</t>
  </si>
  <si>
    <t>Demontáž lešení řadového trubkového lehkého pracovního s podlahami s provozním zatížením tř. 3 do 200 kg/m2 šířky tř. W09 přes 0,9 do 1,2 m, výšky přes 10 do 25 m</t>
  </si>
  <si>
    <t xml:space="preserve">Poznámka k souboru cen:
1. Demontáž lešení řadového trubkového lehkého výšky přes 25 m se oceňuje individuálně. </t>
  </si>
  <si>
    <t>145</t>
  </si>
  <si>
    <t>949101111</t>
  </si>
  <si>
    <t>Lešení pomocné pro objekty pozemních staveb s lešeňovou podlahou v do 1,9 m zatížení do 150 kg/m2</t>
  </si>
  <si>
    <t>399910227</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</si>
  <si>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</si>
  <si>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</si>
  <si>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"1.pp" 61,76+19,768+4,3+1,9+2,2+4,4+15,233+2,16+2,16+2,668+8,798+8,288+18,649+3,729</t>
  </si>
  <si>
    <t>Různé dokončovací konstrukce a práce pozemních staveb</t>
  </si>
  <si>
    <t>146</t>
  </si>
  <si>
    <t>916331112</t>
  </si>
  <si>
    <t>Osazení zahradního obrubníku betonového do lože z betonu s boční opěrou</t>
  </si>
  <si>
    <t>-2120419478</t>
  </si>
  <si>
    <t>Osazení zahradního obrubníku betonového s ložem tl. od 50 do 100 mm z betonu prostého tř. C 12/15 s boční opěrou z betonu prostého tř. C 12/15</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</si>
  <si>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</si>
  <si>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 dlažby u vstupu do výtahu" 1,5*3</t>
  </si>
  <si>
    <t>"  obrubníky chodníku u vstupu k plošině" 2,8*2</t>
  </si>
  <si>
    <t>147</t>
  </si>
  <si>
    <t>592172140</t>
  </si>
  <si>
    <t>obrubník betonový záhonový šedý(přírodní) 50 x 5 x 25 cm</t>
  </si>
  <si>
    <t>420988526</t>
  </si>
  <si>
    <t>obrubníky betonové a železobetonové obrubník záhonový šedý (přírodní)           50 x 5 x 25</t>
  </si>
  <si>
    <t>10,1*2,02 'Přepočtené koeficientem množství</t>
  </si>
  <si>
    <t>148</t>
  </si>
  <si>
    <t>935932113</t>
  </si>
  <si>
    <t>Odvodňovací plastový žlab pro zatížení A15 vnitřní š 100 mm s roštem můstkovým z Pz oceli</t>
  </si>
  <si>
    <t>1567792481</t>
  </si>
  <si>
    <t>Odvodňovací plastový žlab pro třídu zatížení A 15 vnitřní šířky 100 mm s krycím roštem můstkovým z pozinkované oceli</t>
  </si>
  <si>
    <t xml:space="preserve">"u východu ze schodiště a plošiny" 2,8 </t>
  </si>
  <si>
    <t>149</t>
  </si>
  <si>
    <t>952901111</t>
  </si>
  <si>
    <t>Vyčištění budov bytové a občanské výstavby při výšce podlaží do 4 m</t>
  </si>
  <si>
    <t>-1208028010</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</si>
  <si>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</si>
  <si>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</si>
  <si>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"1.pp" 3,104+61,76+19,768+4,3+1,9+2,2+4,4+15,233+2,16+2,16+2,668+8,798+8,288+18,649+3,729</t>
  </si>
  <si>
    <t>" 1.np " 5,45+6,0</t>
  </si>
  <si>
    <t>"2 np - 3.np" 6,0*2</t>
  </si>
  <si>
    <t>150</t>
  </si>
  <si>
    <t>953941210</t>
  </si>
  <si>
    <t>Osazování kovových poklopů s rámy pl do 1 m2</t>
  </si>
  <si>
    <t>-956621819</t>
  </si>
  <si>
    <t>Osazení drobných kovových výrobků bez jejich dodání s vysekáním kapes pro upevňovací prvky se zazděním, zabetonováním nebo zalitím kovových poklopů s rámy, plochy do 1 m2</t>
  </si>
  <si>
    <t xml:space="preserve">Poznámka k souboru cen:
1. V cenách nejsou započteny náklady na dodání poklopů, rohoží, ventilací a drobných kovových výrobků, tyto se oceňují ve specifikaci. </t>
  </si>
  <si>
    <t>" výměna stávajících poklopů vč.rámů" 6</t>
  </si>
  <si>
    <t>"nový poklop v novém stropě v chodbě mč.03" 1</t>
  </si>
  <si>
    <t>151</t>
  </si>
  <si>
    <t>553402750R</t>
  </si>
  <si>
    <t>poklopy kompozitní s odvětráním , A15  600 x 600 mm vč.rámu</t>
  </si>
  <si>
    <t>-286843187</t>
  </si>
  <si>
    <t>152</t>
  </si>
  <si>
    <t>553402770R</t>
  </si>
  <si>
    <t>poklop kompozitní s T rámem pro kotvení do betonu s těsněním 694x694mm</t>
  </si>
  <si>
    <t>-889958960</t>
  </si>
  <si>
    <t>153</t>
  </si>
  <si>
    <t>953943111</t>
  </si>
  <si>
    <t>Osazování výrobků do 1 kg/kus do vysekaných kapes zdiva bez jejich dodání</t>
  </si>
  <si>
    <t>-2137430171</t>
  </si>
  <si>
    <t>Osazování drobných kovových předmětů výrobků ostatních jinde neuvedených do vynechaných či vysekaných kapes zdiva, se zajištěním polohy se zalitím maltou cementovou, hmotnosti do 1 kg/kus</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</si>
  <si>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</si>
  <si>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 hliníková mřížka 200x200mm odvětrání výtahové šachty pod stropem"  1</t>
  </si>
  <si>
    <t>154</t>
  </si>
  <si>
    <t>553414260</t>
  </si>
  <si>
    <t>mřížka větrací nerezová NVM 200 x 200 se síťovinou</t>
  </si>
  <si>
    <t>154606014</t>
  </si>
  <si>
    <t>výplně otvorů staveb - kovové průvětrníky a větrací mřížky mřížky větrací nerezové NVM 200 x 200 se síťovinou</t>
  </si>
  <si>
    <t>155</t>
  </si>
  <si>
    <t>953943113</t>
  </si>
  <si>
    <t>Osazování výrobků do 15 kg/kus do vysekaných kapes zdiva bez jejich dodání</t>
  </si>
  <si>
    <t>2103100922</t>
  </si>
  <si>
    <t>Osazování drobných kovových předmětů výrobků ostatních jinde neuvedených do vynechaných či vysekaných kapes zdiva, se zajištěním polohy se zalitím maltou cementovou, hmotnosti přes 5 do 15 kg/kus</t>
  </si>
  <si>
    <t>156</t>
  </si>
  <si>
    <t>449321130R</t>
  </si>
  <si>
    <t>přístroj hasicí ruční práškový 21A 6HJ1</t>
  </si>
  <si>
    <t>512</t>
  </si>
  <si>
    <t>-1802065684</t>
  </si>
  <si>
    <t xml:space="preserve">přístroje hasicí ruční práškové </t>
  </si>
  <si>
    <t>157</t>
  </si>
  <si>
    <t>953965115</t>
  </si>
  <si>
    <t>Kotevní šroub pro chemické kotvy M 10 dl 130 mm</t>
  </si>
  <si>
    <t>-1560055172</t>
  </si>
  <si>
    <t>Kotvy chemické s vyvrtáním otvoru kotevní šrouby pro chemické kotvy, velikost M 10, délka 130 mm</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</si>
  <si>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</si>
  <si>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158</t>
  </si>
  <si>
    <t>953961212</t>
  </si>
  <si>
    <t>Kotvy chemickou patronou M 10 hl 90 mm do betonu, ŽB nebo kamene s vyvrtáním otvoru</t>
  </si>
  <si>
    <t>1507470524</t>
  </si>
  <si>
    <t>Kotvy chemické s vyvrtáním otvoru do betonu, železobetonu nebo tvrdého kamene chemická patrona, velikost M 10, hloubka 90 mm</t>
  </si>
  <si>
    <t>159</t>
  </si>
  <si>
    <t>953961213</t>
  </si>
  <si>
    <t>Kotvy chemickou patronou M 12 hl 110 mm do betonu, ŽB nebo kamene s vyvrtáním otvoru</t>
  </si>
  <si>
    <t>1288948233</t>
  </si>
  <si>
    <t>Kotvy chemické s vyvrtáním otvoru do betonu, železobetonu nebo tvrdého kamene chemická patrona, velikost M 12, hloubka 110 mm</t>
  </si>
  <si>
    <t>"kotvení zábradlí Z3 a Z4 do stávající zdi" 16</t>
  </si>
  <si>
    <t>160</t>
  </si>
  <si>
    <t>953965123</t>
  </si>
  <si>
    <t>Kotevní šroub pro chemické kotvy M 12 dl 260 mm</t>
  </si>
  <si>
    <t>1491194303</t>
  </si>
  <si>
    <t>Kotvy chemické s vyvrtáním otvoru kotevní šrouby pro chemické kotvy, velikost M 12, délka 260 mm</t>
  </si>
  <si>
    <t>161</t>
  </si>
  <si>
    <t>953961213R</t>
  </si>
  <si>
    <t>Kotvy chemickou patronou M 12 hl 250 mm do betonu, ŽB nebo kamene s vyvrtáním otvoru</t>
  </si>
  <si>
    <t>-918128257</t>
  </si>
  <si>
    <t>Kotvy chemické s vyvrtáním otvoru do betonu, železobetonu nebo tvrdého kamene chemická patrona, velikost M 12, hloubka 250 mm</t>
  </si>
  <si>
    <t>" atika na šatně a zádveří - kotvení do stávající zdi R 12 po 0,5m" 28</t>
  </si>
  <si>
    <t>162</t>
  </si>
  <si>
    <t>953965124R</t>
  </si>
  <si>
    <t>Kotevní šroub pro chemické kotvy M 12 dl 500 mm</t>
  </si>
  <si>
    <t>451645317</t>
  </si>
  <si>
    <t>Kotvy chemické s vyvrtáním otvoru kotevní šrouby pro chemické kotvy, velikost M 12, délka 500 mm</t>
  </si>
  <si>
    <t>Bourání konstrukcí</t>
  </si>
  <si>
    <t>163</t>
  </si>
  <si>
    <t>962032230</t>
  </si>
  <si>
    <t>Bourání zdiva z cihel pálených nebo vápenopískových na MV nebo MVC do 1 m3</t>
  </si>
  <si>
    <t>-1430628654</t>
  </si>
  <si>
    <t>Bourání zdiva nadzákladového z cihel nebo tvárnic z cihel pálených nebo vápenopískových, na maltu vápennou nebo vápenocementovou, objemu do 1 m3</t>
  </si>
  <si>
    <t xml:space="preserve">Poznámka k souboru cen:
1. Bourání pilířů o průřezu přes 0,36 m2 se oceňuje příslušnými cenami -2230, -2231, -2240, -2241,-2253 a -2254 jako bourání zdiva nadzákladového cihelného. </t>
  </si>
  <si>
    <t>"1.pp" (1,13*1,47+0,25*0,8)*0,45</t>
  </si>
  <si>
    <t>164</t>
  </si>
  <si>
    <t>962052211</t>
  </si>
  <si>
    <t>Bourání zdiva nadzákladového ze ŽB přes 1 m3</t>
  </si>
  <si>
    <t>1591039471</t>
  </si>
  <si>
    <t>Bourání zdiva železobetonového nadzákladového, objemu přes 1 m3</t>
  </si>
  <si>
    <t xml:space="preserve">Poznámka k souboru cen:
1. Bourání pilířů o průřezu přes 0,36 m2 se oceňuje cenami - 2210 a -2211 jako bourání zdiva nadzákladového železobetonového. </t>
  </si>
  <si>
    <t>"vstup do soc.zařízení v 1.pp " 3,6*2,6*0,45</t>
  </si>
  <si>
    <t>165</t>
  </si>
  <si>
    <t>963051113</t>
  </si>
  <si>
    <t>Bourání ŽB stropů deskových tl přes 80 mm</t>
  </si>
  <si>
    <t>-1058742777</t>
  </si>
  <si>
    <t>Bourání železobetonových stropů deskových, tl. přes 80 mm</t>
  </si>
  <si>
    <t xml:space="preserve">Poznámka k souboru cen:
1. Cenu -1313 lze použít i pro bourání bedničkových stropů. Množství jednotek se určuje v m3 včetně dutin. </t>
  </si>
  <si>
    <t>" strop v  1.pp nad novou terasou" 9,0*2,55*0,5</t>
  </si>
  <si>
    <t>166</t>
  </si>
  <si>
    <t>965042241</t>
  </si>
  <si>
    <t>Bourání podkladů pod dlažby nebo mazanin betonových nebo z litého asfaltu tl přes 100 mm pl pře 4 m2</t>
  </si>
  <si>
    <t>-1044720523</t>
  </si>
  <si>
    <t>Bourání podkladů pod dlažby nebo litých celistvých podlah a mazanin betonových nebo z litého asfaltu tl. přes 100 mm, plochy přes 4 m2</t>
  </si>
  <si>
    <t>167</t>
  </si>
  <si>
    <t>965043441</t>
  </si>
  <si>
    <t>Bourání podkladů pod dlažby betonových s potěrem nebo teracem tl do 150 mm pl přes 4 m2</t>
  </si>
  <si>
    <t>1662070735</t>
  </si>
  <si>
    <t>Bourání podkladů pod dlažby nebo litých celistvých podlah a mazanin betonových s potěrem nebo teracem tl. do 150 mm, plochy přes 4 m2</t>
  </si>
  <si>
    <t>" podlaha na bouraném stropě v soc.zařízení a dílně v 1.pp" 3,0*4,1*0,35+3,6*4,1*0,3</t>
  </si>
  <si>
    <t>168</t>
  </si>
  <si>
    <t>965046111</t>
  </si>
  <si>
    <t>Broušení stávajících betonových podlah úběr do 3 mm</t>
  </si>
  <si>
    <t>143724222</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</si>
  <si>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</si>
  <si>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169</t>
  </si>
  <si>
    <t>966080103</t>
  </si>
  <si>
    <t>Bourání kontaktního zateplení z polystyrenových desek tloušťky do 120 mm</t>
  </si>
  <si>
    <t>-1080188721</t>
  </si>
  <si>
    <t>Bourání kontaktního zateplení včetně povrchové úpravy omítkou nebo nátěrem z polystyrénových desek, tloušťky přes 60 do 120 mm</t>
  </si>
  <si>
    <t>" v místě přístavby výtahu a zádveří " 5,55*3,0+(2,15+2,34)*10,0</t>
  </si>
  <si>
    <t>" v místě napojení nové střechy vstupu a šaten" 9,5*0,3</t>
  </si>
  <si>
    <t>170</t>
  </si>
  <si>
    <t>967031734</t>
  </si>
  <si>
    <t>Přisekání plošné zdiva z cihel pálených na MV nebo MVC tl do 300 mm</t>
  </si>
  <si>
    <t>1318253865</t>
  </si>
  <si>
    <t>Přisekání (špicování) plošné nebo rovných ostění zdiva z cihel pálených plošné, na maltu vápennou nebo vápenocementovou, tl. na maltu vápennou nebo vápenocementovou, tl. do 300 mm</t>
  </si>
  <si>
    <t xml:space="preserve">" části šikmého parapetu pro založení zazdívky otvoru" 4,08*0,2 </t>
  </si>
  <si>
    <t>171</t>
  </si>
  <si>
    <t>968072455</t>
  </si>
  <si>
    <t>Vybourání kovových dveřních zárubní pl do 2 m2</t>
  </si>
  <si>
    <t>959729702</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</si>
  <si>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</si>
  <si>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</si>
  <si>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"1.pp" 1,0*2,0</t>
  </si>
  <si>
    <t>172</t>
  </si>
  <si>
    <t>968072456</t>
  </si>
  <si>
    <t>Vybourání kovových dveřních zárubní pl přes 2 m2</t>
  </si>
  <si>
    <t>571439057</t>
  </si>
  <si>
    <t>Vybourání kovových rámů oken s křídly, dveřních zárubní, vrat, stěn, ostění nebo obkladů dveřních zárubní, plochy přes 2 m2</t>
  </si>
  <si>
    <t>"1.pp" 1,6*2,1*2</t>
  </si>
  <si>
    <t>173</t>
  </si>
  <si>
    <t>968082015</t>
  </si>
  <si>
    <t>Vybourání plastových rámů oken dvojitých včetně křídel plochy do 1 m2</t>
  </si>
  <si>
    <t>1920516247</t>
  </si>
  <si>
    <t>Vybourání plastových rámů oken s křídly, dveřních zárubní, vrat rámu oken s křídly zdvojenými, plochy do 1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</si>
  <si>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</si>
  <si>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 1.pp - 115/80" 1,15*0,8</t>
  </si>
  <si>
    <t>174</t>
  </si>
  <si>
    <t>968082016</t>
  </si>
  <si>
    <t>Vybourání plastových rámů oken dvojitých včetně křídel plochy přes 1 do 2 m2</t>
  </si>
  <si>
    <t>-1881591520</t>
  </si>
  <si>
    <t>Vybourání plastových rámů oken s křídly, dveřních zárubní, vrat rámu oken s křídly zdvojenými, plochy přes 1 do 2 m2</t>
  </si>
  <si>
    <t>" 1.pp - 120/90" 1,2*0,9*2</t>
  </si>
  <si>
    <t>175</t>
  </si>
  <si>
    <t>971033651</t>
  </si>
  <si>
    <t>Vybourání otvorů ve zdivu cihelném pl do 4 m2 na MVC nebo MV tl do 600 mm</t>
  </si>
  <si>
    <t>1129482538</t>
  </si>
  <si>
    <t>Vybourání otvorů ve zdivu základovém nebo nadzákladovém z cihel, tvárnic, příčkovek z cihel pálených na maltu vápennou nebo vápenocementovou plochy do 4 m2, tl. do 600 mm</t>
  </si>
  <si>
    <t xml:space="preserve">" pro nový otvor k výtahu a vstup do schod. " </t>
  </si>
  <si>
    <t>" 4 patra - 1.np až 3.np" 3*1,13*2,175*0,475</t>
  </si>
  <si>
    <t>"vstup do chodby v 1.pp " 1,15*2,1*0,6</t>
  </si>
  <si>
    <t>"vstup do chodby v 1.np " 1,1*2,1*0,445</t>
  </si>
  <si>
    <t>176</t>
  </si>
  <si>
    <t>971052551</t>
  </si>
  <si>
    <t>Vybourání nebo prorážení otvorů v ŽB příčkách a zdech pl do 1 m2 tl do 600 mm</t>
  </si>
  <si>
    <t>-1450547671</t>
  </si>
  <si>
    <t>Vybourání a prorážení otvorů v železobetonových příčkách a zdech základových nebo nadzákladových, plochy do 1 m2, tl. do 600 mm</t>
  </si>
  <si>
    <t>"vstup do chodby v 1.pp u osazení plošiny " 2*0,8</t>
  </si>
  <si>
    <t>177</t>
  </si>
  <si>
    <t>973042251</t>
  </si>
  <si>
    <t>Vysekání kapes ve zdivu z betonu pl do 0,10 m2 hl do 300 mm</t>
  </si>
  <si>
    <t>-731264804</t>
  </si>
  <si>
    <t>Vysekání výklenků nebo kapes ve zdivu betonovém kapes, plochy do 0,10 m2, hl. do 300 mm</t>
  </si>
  <si>
    <t>" pro osazení stropních nosníků" 20+18</t>
  </si>
  <si>
    <t>178</t>
  </si>
  <si>
    <t>977151121</t>
  </si>
  <si>
    <t>Jádrové vrty diamantovými korunkami do D 120 mm do stavebních materiálů</t>
  </si>
  <si>
    <t>386524849</t>
  </si>
  <si>
    <t>Jádrové vrty diamantovými korunkami do stavebních materiálů (železobetonu, betonu, cihel, obkladů, dlažeb, kamene) průměru přes 110 do 120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</si>
  <si>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</si>
  <si>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"strop a stěna pro odvodňovací vpusti" (0,2+0,45)*4</t>
  </si>
  <si>
    <t>179</t>
  </si>
  <si>
    <t>974032666</t>
  </si>
  <si>
    <t>Vysekání rýh ve stěnách z dutých cihel nebo tvárnic pro vtahování nosníků hl do 150 mm v do 250 mm</t>
  </si>
  <si>
    <t>1184090993</t>
  </si>
  <si>
    <t>Vysekání rýh ve stěnách nebo příčkách z dutých cihel, tvárnic, desek pro vtahování nosníků do zdí před vybouráním otvoru do hl. 150 mm, při výšce nosníku do 250 mm</t>
  </si>
  <si>
    <t xml:space="preserve">" pro nosníky nad nový otvor k výtahu a vstup do schod. 3 x I 180" </t>
  </si>
  <si>
    <t>" 4 patra - 1.pp až 3.np" 5*1,4*3</t>
  </si>
  <si>
    <t>"vstup do chodby v 1.pp 4 x I 180" 1,4*4</t>
  </si>
  <si>
    <t>"vstup do soc.zařízení v 1.pp 3 x I 200" 4,0*3</t>
  </si>
  <si>
    <t>180</t>
  </si>
  <si>
    <t>976085411</t>
  </si>
  <si>
    <t>Vybourání kanalizačních rámů včetně poklopů nebo mříží pl přes 0,6 m2</t>
  </si>
  <si>
    <t>-1324085873</t>
  </si>
  <si>
    <t>Vybourání drobných zámečnických a jiných konstrukcí kanalizačních rámů litinových, z rýhovaného plechu nebo betonových včetně poklopů nebo mříží, plochy přes 0,60 m2</t>
  </si>
  <si>
    <t>"stávajících kovových poklopů vč.rámů" 8</t>
  </si>
  <si>
    <t>181</t>
  </si>
  <si>
    <t>977211115</t>
  </si>
  <si>
    <t>Řezání ŽB kcí hl do 680 mm stěnovou pilou do průměru výztuže 16 mm</t>
  </si>
  <si>
    <t>2030526192</t>
  </si>
  <si>
    <t>Řezání železobetonových konstrukcí stěnovou pilou do průměru řezané výztuže 16 mm hloubka řezu od 520 do 680 mm</t>
  </si>
  <si>
    <t xml:space="preserve">Poznámka k souboru cen:
1. V cenách jsou započteny i náklady na spotřebu vody. </t>
  </si>
  <si>
    <t xml:space="preserve">"proříznutí stropu v šatně a zádveří v 1.pp pro vložení tepelné izolace" </t>
  </si>
  <si>
    <t>(2,26+3,23+3,492+0,175)*2</t>
  </si>
  <si>
    <t>182</t>
  </si>
  <si>
    <t>979051121</t>
  </si>
  <si>
    <t>Očištění zámkových dlaždic se spárováním z kameniva těženého při překopech inženýrských sítí</t>
  </si>
  <si>
    <t>950463307</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</si>
  <si>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</si>
  <si>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</si>
  <si>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Demolice</t>
  </si>
  <si>
    <t>183</t>
  </si>
  <si>
    <t>981011311</t>
  </si>
  <si>
    <t>Demolice budov zděných na MVC podíl konstrukcí do 10 % postupným rozebíráním</t>
  </si>
  <si>
    <t>-461288583</t>
  </si>
  <si>
    <t>Demolice budov postupným rozebíráním z cihel, kamene, smíšeného nebo hrázděného zdiva, tvárnic na maltu vápennou nebo vápenocementovou s podílem konstrukcí do 10 %</t>
  </si>
  <si>
    <t xml:space="preserve">Poznámka k souboru cen:
1. Ceny jsou stanoveny na měrnou jednotku m3 obestavěného prostoru. 2. Procentuální podíl konstrukcí se stanoví podle článku 3503 Všeobecných podmínek části B01. 3. Celkový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4. Pro volbu cen je rozhodující objemově převažující druh zdiva svislých nosných konstrukcí demolovaného objektu. 5. Ceny jsou určeny pro demolice budov výšky do 35 m. Tato výška je určena svislou vzdáleností nejvyšší hrany římsy, popř. atiky a nejnižšího bodu přilehlého terénu. </t>
  </si>
  <si>
    <t>"odstranění přístavku v místě nové výtahové šachty" 3,2*2,235*3,5</t>
  </si>
  <si>
    <t>997</t>
  </si>
  <si>
    <t>Přesun sutě</t>
  </si>
  <si>
    <t>184</t>
  </si>
  <si>
    <t>997013211</t>
  </si>
  <si>
    <t>Vnitrostaveništní doprava suti a vybouraných hmot pro budovy v do 6 m ručně</t>
  </si>
  <si>
    <t>-1268043996</t>
  </si>
  <si>
    <t>Vnitrostaveništní doprava suti a vybouraných hmot vodorovně do 50 m svisle ručně (nošením po schodech) pro budovy a haly výšky do 6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</si>
  <si>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</si>
  <si>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185</t>
  </si>
  <si>
    <t>997013501</t>
  </si>
  <si>
    <t>Odvoz suti na skládku a vybouraných hmot nebo meziskládku do 1 km se složením</t>
  </si>
  <si>
    <t>-450733800</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</si>
  <si>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</si>
  <si>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</si>
  <si>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186</t>
  </si>
  <si>
    <t>997013509</t>
  </si>
  <si>
    <t>Příplatek k odvozu suti a vybouraných hmot na skládku ZKD 1 km přes 1 km</t>
  </si>
  <si>
    <t>2099658481</t>
  </si>
  <si>
    <t>Odvoz suti a vybouraných hmot na skládku nebo meziskládku se složením, na vzdálenost Příplatek k ceně za každý další i započatý 1 km přes 1 km</t>
  </si>
  <si>
    <t>88,671*23 'Přepočtené koeficientem množství</t>
  </si>
  <si>
    <t>187</t>
  </si>
  <si>
    <t>997013831</t>
  </si>
  <si>
    <t>Poplatek za uložení stavebního směsného odpadu na skládce (skládkovné)</t>
  </si>
  <si>
    <t>1612710812</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</si>
  <si>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</si>
  <si>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</si>
  <si>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</si>
  <si>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</si>
  <si>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188</t>
  </si>
  <si>
    <t>998017001</t>
  </si>
  <si>
    <t>Přesun hmot s omezením mechanizace pro budovy v do 6 m</t>
  </si>
  <si>
    <t>-1333040783</t>
  </si>
  <si>
    <t>Přesun hmot pro budovy občanské výstavby, bydlení, výrobu a služby s omezením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</si>
  <si>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</si>
  <si>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</si>
  <si>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</si>
  <si>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</si>
  <si>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</si>
  <si>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189</t>
  </si>
  <si>
    <t>711111001</t>
  </si>
  <si>
    <t>Provedení izolace proti zemní vlhkosti vodorovné za studena nátěrem penetračním</t>
  </si>
  <si>
    <t>812321960</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</si>
  <si>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</si>
  <si>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</si>
  <si>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"deska výtahové šachty spodní" 2,6*2,4</t>
  </si>
  <si>
    <t>"zádveří u výtahové šachty " 3,21*2,15</t>
  </si>
  <si>
    <t>"1.pp podlaha terasy " (1,5+1,845*3+1,965)*2,55</t>
  </si>
  <si>
    <t>190</t>
  </si>
  <si>
    <t>111631500</t>
  </si>
  <si>
    <t>lak asfaltový ALP/9 bal 9 kg</t>
  </si>
  <si>
    <t>1317107490</t>
  </si>
  <si>
    <t>výrobky asfaltové izolační a zálivkové hmoty asfalty oxidované stavebně-izolační k penetraci suchých a očištěných podkladů pod asfaltové izolační krytiny a izolace ALP/9 bal 9 kg</t>
  </si>
  <si>
    <t>Poznámka k položce:
Spotřeba 0,3-0,4kg/m2 dle povrchu, ředidlo technický benzín</t>
  </si>
  <si>
    <t>52,842*0,0003 'Přepočtené koeficientem množství</t>
  </si>
  <si>
    <t>191</t>
  </si>
  <si>
    <t>711112001</t>
  </si>
  <si>
    <t>Provedení izolace proti zemní vlhkosti svislé za studena nátěrem penetračním</t>
  </si>
  <si>
    <t>1157728467</t>
  </si>
  <si>
    <t>Provedení izolace proti zemní vlhkosti natěradly a tmely za studena na ploše svislé S nátěrem penetračním</t>
  </si>
  <si>
    <t>"výtahová šachta - suterénní část" (2,34+2,15)*2*(0,2+2,95-0,24)-1,13*1,8</t>
  </si>
  <si>
    <t>"zádveří u výtahové šachty " (3,21+2,15)*2*0,24</t>
  </si>
  <si>
    <t>"1.pp podlaha terasy " 23,12*0,2</t>
  </si>
  <si>
    <t>"1.pp hydroizolace koutu podél šatny,zádveří a terasy  " 17,9*0,6</t>
  </si>
  <si>
    <t>192</t>
  </si>
  <si>
    <t>217031094</t>
  </si>
  <si>
    <t>42,035*0,00035 'Přepočtené koeficientem množství</t>
  </si>
  <si>
    <t>193</t>
  </si>
  <si>
    <t>711141559</t>
  </si>
  <si>
    <t>Provedení izolace proti zemní vlhkosti pásy přitavením vodorovné NAIP</t>
  </si>
  <si>
    <t>-1727487683</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</si>
  <si>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</si>
  <si>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</si>
  <si>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194</t>
  </si>
  <si>
    <t>628321340</t>
  </si>
  <si>
    <t>pás těžký asfaltovaný BITAGIT 40 MINERÁL (V60S40)</t>
  </si>
  <si>
    <t>517436593</t>
  </si>
  <si>
    <t>pásy asfaltované těžké vložka skleněná rohož BITAGIT 40 MINERAL (V 60 S 40)</t>
  </si>
  <si>
    <t>52,842*1,15 'Přepočtené koeficientem množství</t>
  </si>
  <si>
    <t>195</t>
  </si>
  <si>
    <t>711142559</t>
  </si>
  <si>
    <t>Provedení izolace proti zemní vlhkosti pásy přitavením svislé NAIP</t>
  </si>
  <si>
    <t>-1346414750</t>
  </si>
  <si>
    <t>Provedení izolace proti zemní vlhkosti pásy přitavením NAIP na ploše svislé S</t>
  </si>
  <si>
    <t>196</t>
  </si>
  <si>
    <t>1273806471</t>
  </si>
  <si>
    <t>42,035*1,2 'Přepočtené koeficientem množství</t>
  </si>
  <si>
    <t>197</t>
  </si>
  <si>
    <t>711131220</t>
  </si>
  <si>
    <t>Izolace proti zemní vlhkosti na vodorovné ploše na sucho pásy TECHNODREN 0851 R1s páskou</t>
  </si>
  <si>
    <t>160431078</t>
  </si>
  <si>
    <t>Izolace proti zemní vlhkosti a beztlakové podpovrchové vodě pásy na sucho na ploše vodorovné V TECHNODREN, typ 0815 R1 se samolepicí páskou</t>
  </si>
  <si>
    <t xml:space="preserve">Poznámka k souboru cen:
1. Ceny jsou určeny i pro oceňování ochrany hlavní hydroizolační vrstvy. 2. V cenách izolace svislé jsou započteny i náklady na přibití pásů hřeby. 3. Izolace proti radonu se oceňuje cenami -1220 a -2220. </t>
  </si>
  <si>
    <t>"podlaha 1.pp P7  terasa " 18,649</t>
  </si>
  <si>
    <t>198</t>
  </si>
  <si>
    <t>711161531</t>
  </si>
  <si>
    <t>Izolace fóliemi nopovými pro spodní stavbu s filtrační textilií zatížitelnost 90 kN/m2</t>
  </si>
  <si>
    <t>402108957</t>
  </si>
  <si>
    <t>Izolace nopovými foliemi systém DELTA na ploše svislé i vodorovné drenážní a ochranný systém pro spodní stavbu s filtační textilií, zatížitelnost 90 kN/m2 (DRAIN)</t>
  </si>
  <si>
    <t xml:space="preserve">Poznámka k souboru cen:
1. V cenách -1511 až -1562 nejsou započteny náklady na ukončení izolace lištou. Tyto se oceňují položkami -1571 až -1573. 2. Prostupy izolací se oceňují cenami souboru 711 76 - Provedení detailů fóliemi. </t>
  </si>
  <si>
    <t>" výtahová šachta suterénní část nového výtahu" (2,34+2,15)*(0,2*2+2,95-0,24)</t>
  </si>
  <si>
    <t>199</t>
  </si>
  <si>
    <t>711161573</t>
  </si>
  <si>
    <t>Provětrávací profil pro nopové fólie Delta PT</t>
  </si>
  <si>
    <t>-1915472156</t>
  </si>
  <si>
    <t>Izolace nopovými foliemi systém DELTA ukončení izolace provětrávací profil (PT)</t>
  </si>
  <si>
    <t>" vnější stěny u nového schodiště od úrovně -3,3m" 3,0</t>
  </si>
  <si>
    <t>"stěny u bývalého výtahu od úrovně -3,3m" 3,3</t>
  </si>
  <si>
    <t>200</t>
  </si>
  <si>
    <t>711471051</t>
  </si>
  <si>
    <t>Provedení vodorovné izolace proti tlakové vodě termoplasty volně položenou fólií PVC</t>
  </si>
  <si>
    <t>1468520584</t>
  </si>
  <si>
    <t>Provedení izolace proti povrchové a podpovrchové tlakové vodě termoplasty na ploše vodorovné V folií PVC lepenou</t>
  </si>
  <si>
    <t xml:space="preserve">Poznámka k souboru cen:
1. Izolace plochy jednotlivě do 10 m2 lze oceňovat cenami příslušných izolací a cenou 711 49-9097 Příplatek za plochy do 10 m2. 2. Cenami lze oceňovat i montáž proti zemní vlhkosti. </t>
  </si>
  <si>
    <t>201</t>
  </si>
  <si>
    <t>711472051</t>
  </si>
  <si>
    <t>Provedení svislé izolace proti tlakové vodě termoplasty volně položenou fólií PVC</t>
  </si>
  <si>
    <t>-184345238</t>
  </si>
  <si>
    <t>Provedení izolace proti povrchové a podpovrchové tlakové vodě termoplasty na ploše svislé S folií PVC lepenou</t>
  </si>
  <si>
    <t>"podlaha 1.pp P7  terasa " 23,12*0,10</t>
  </si>
  <si>
    <t>202</t>
  </si>
  <si>
    <t>283220810</t>
  </si>
  <si>
    <t>zemní izolační fólie ALKORPLAN 35034, tl. 1,5 mm, šířka 2,05 délka role 20 m</t>
  </si>
  <si>
    <t>1403396015</t>
  </si>
  <si>
    <t>fólie z měkčeného polyvinylchloridu a jednoduché výrobky z nich zemní izolační fólie (mPVC, PVC-P) ALKORPLAN 35 034 délka role 20 m tl.  1,5 mm   šířka 2,05 m</t>
  </si>
  <si>
    <t>"podlaha 1.pp P7  terasa " 18,649*1,15</t>
  </si>
  <si>
    <t>"podlaha 1.pp P7  terasa " 23,12*0,10*1,2</t>
  </si>
  <si>
    <t>"podlaha 1.pp P7  terasa - zpětný spoj" 23,12*0,5</t>
  </si>
  <si>
    <t>"podlaha 1.pp P7  terasa  - koutové zesílení " 23,12*0,5</t>
  </si>
  <si>
    <t>203</t>
  </si>
  <si>
    <t>711491175</t>
  </si>
  <si>
    <t xml:space="preserve">Připevnění vodorovné izolace proti tlakové vodě kotvícími pásky </t>
  </si>
  <si>
    <t>1209477274</t>
  </si>
  <si>
    <t>Provedení izolace proti povrchové a podpovrchové tlakové vodě ostatní na ploše vodorovné V připevnění izolace kotvicími pásky</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</si>
  <si>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</si>
  <si>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"podlaha 1.pp P7  terasa " 23,12</t>
  </si>
  <si>
    <t>204</t>
  </si>
  <si>
    <t>553445040R</t>
  </si>
  <si>
    <t>plech ALKORPLAN, stěnová lišta vyhnutá rozvinutá šířka 100 mm</t>
  </si>
  <si>
    <t>202213292</t>
  </si>
  <si>
    <t>části stavební klempířské prvky klempířské k střešním fóliím plech pro fólie ALKORPLAN stěnová lišta vyhnutá r.š. 100 mm</t>
  </si>
  <si>
    <t>23,12*1,05 'Přepočtené koeficientem množství</t>
  </si>
  <si>
    <t>205</t>
  </si>
  <si>
    <t>711771111</t>
  </si>
  <si>
    <t>Izolace proti vodě provedení zpětných spojů termoplasty</t>
  </si>
  <si>
    <t>-139310048</t>
  </si>
  <si>
    <t>Provedení detailů termoplasty zpětných spojů</t>
  </si>
  <si>
    <t>206</t>
  </si>
  <si>
    <t>711771231</t>
  </si>
  <si>
    <t>Izolace proti vodě zesílení izolace u koutů nebo hran přilepením fólie rš 250/300 mm</t>
  </si>
  <si>
    <t>-1375822819</t>
  </si>
  <si>
    <t>Provedení detailů termoplasty koutů nebo hran zesílením folií rš 250 nebo 300 mm přilepenou nebo přivařenou</t>
  </si>
  <si>
    <t>207</t>
  </si>
  <si>
    <t>711491171</t>
  </si>
  <si>
    <t>Provedení izolace proti tlakové vodě vodorovné z textilií vrstva podkladní</t>
  </si>
  <si>
    <t>-1233462902</t>
  </si>
  <si>
    <t>Provedení izolace proti povrchové a podpovrchové tlakové vodě ostatní na ploše vodorovné V z textilií, vrstvy podkladní</t>
  </si>
  <si>
    <t>208</t>
  </si>
  <si>
    <t>693111490</t>
  </si>
  <si>
    <t>textilie GEOFILTEX 63 63/50 500 g/m2 do š 8,8 m</t>
  </si>
  <si>
    <t>1005104931</t>
  </si>
  <si>
    <t>geotextilie geotextilie netkané GEOFILTEX 63 (polypropylenová vlákna) se základní ÚV stabilizací šíře do 8,8 m 63/ 50  500 g/m2</t>
  </si>
  <si>
    <t>18,649*1,05 'Přepočtené koeficientem množství</t>
  </si>
  <si>
    <t>209</t>
  </si>
  <si>
    <t>711491172</t>
  </si>
  <si>
    <t>Provedení izolace proti tlakové vodě vodorovné z textilií vrstva ochranná</t>
  </si>
  <si>
    <t>1209639532</t>
  </si>
  <si>
    <t>Provedení izolace proti povrchové a podpovrchové tlakové vodě ostatní na ploše vodorovné V z textilií, vrstvy ochranné</t>
  </si>
  <si>
    <t>210</t>
  </si>
  <si>
    <t>1203532153</t>
  </si>
  <si>
    <t>6,24*1,05 'Přepočtené koeficientem množství</t>
  </si>
  <si>
    <t>211</t>
  </si>
  <si>
    <t>711491272</t>
  </si>
  <si>
    <t>Provedení izolace proti tlakové vodě svislé z textilií vrstva ochranná</t>
  </si>
  <si>
    <t>172514868</t>
  </si>
  <si>
    <t>Provedení izolace proti povrchové a podpovrchové tlakové vodě ostatní na ploše svislé S z textilií, vrstvy ochranné</t>
  </si>
  <si>
    <t>" výtahové šachty - suterénní část" (2,34+2,15)*2*(0,2+2,95-0,24)-1,13*1,8</t>
  </si>
  <si>
    <t>212</t>
  </si>
  <si>
    <t>995231205</t>
  </si>
  <si>
    <t>24,098*1,05 'Přepočtené koeficientem množství</t>
  </si>
  <si>
    <t>213</t>
  </si>
  <si>
    <t>711772111</t>
  </si>
  <si>
    <t>Izolace proti vodě opracování trubních prostupů na přírubu do 200 mm dotěsnění tmelem</t>
  </si>
  <si>
    <t>1254925410</t>
  </si>
  <si>
    <t>Provedení detailů termoplasty opracování trubních prostupů s dotěsněním tmelem na pevnou a volnou přírubu, průměru do 200 mm</t>
  </si>
  <si>
    <t>"prostupy pro vpusti v podlaze terasy v 1.pp" 2</t>
  </si>
  <si>
    <t>"prostupy pro vpusti  zvenku" 4</t>
  </si>
  <si>
    <t>214</t>
  </si>
  <si>
    <t>998711101</t>
  </si>
  <si>
    <t>Přesun hmot tonážní pro izolace proti vodě, vlhkosti a plynům v objektech výšky do 6 m</t>
  </si>
  <si>
    <t>-234657566</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</si>
  <si>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</si>
  <si>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</si>
  <si>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</si>
  <si>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</si>
  <si>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215</t>
  </si>
  <si>
    <t>712311101</t>
  </si>
  <si>
    <t>Provedení povlakové krytiny střech do 10° za studena lakem penetračním nebo asfaltovým</t>
  </si>
  <si>
    <t>1953380605</t>
  </si>
  <si>
    <t>Provedení povlakové krytiny střech plochých do 10 st.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</si>
  <si>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</si>
  <si>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"střecha výtahové šachty" 2,15*2,34+(2,15+2,34)*2*0,2</t>
  </si>
  <si>
    <t>"střecha zádveří u výtahu" 2,155*3,41+(2,155+3,41)*2*0,2</t>
  </si>
  <si>
    <t>"střecha zádveří a šatny na stávajícím stropě" 2,5*8,75+(2,5+8,75)*2*0,6</t>
  </si>
  <si>
    <t>216</t>
  </si>
  <si>
    <t>-1299669515</t>
  </si>
  <si>
    <t>51,777*0,0003 'Přepočtené koeficientem množství</t>
  </si>
  <si>
    <t>217</t>
  </si>
  <si>
    <t>712341559</t>
  </si>
  <si>
    <t>Provedení povlakové krytiny střech do 10° pásy NAIP přitavením v plné ploše</t>
  </si>
  <si>
    <t>713907078</t>
  </si>
  <si>
    <t>Provedení povlakové krytiny střech plochých do 10 st. pásy přitavením NAIP v plné ploše</t>
  </si>
  <si>
    <t xml:space="preserve">Poznámka k souboru cen:
1. Povlakové krytiny střech jednotlivě do 10 m2 se oceňují skladebně cenou příslušné izolace a cenou 712 39-9097 Příplatek za plochu do 10 m2. </t>
  </si>
  <si>
    <t>218</t>
  </si>
  <si>
    <t>628361140</t>
  </si>
  <si>
    <t>pás těžký asfaltovaný BITALBIT S (S 35 AL)</t>
  </si>
  <si>
    <t>-686494954</t>
  </si>
  <si>
    <t>pásy asfaltované těžké vložka profilovaná kovová folie s Al folií nosnou vložkou BITALBIT S - S 35 Al</t>
  </si>
  <si>
    <t>51,777*1,15 'Přepočtené koeficientem množství</t>
  </si>
  <si>
    <t>219</t>
  </si>
  <si>
    <t>712363001</t>
  </si>
  <si>
    <t>Provedení povlakové krytiny střech do 10° termoplastickou fólií PVC rozvinutím a natažením v ploše</t>
  </si>
  <si>
    <t>1848527014</t>
  </si>
  <si>
    <t>Provedení povlakové krytiny střech plochých do 10 st. fólií termoplastickou mPVC (měkčené PVC) rozvinutí a natažení fólie v ploše</t>
  </si>
  <si>
    <t>220</t>
  </si>
  <si>
    <t>283220120</t>
  </si>
  <si>
    <t>fólie hydroizolační střešní FATRAFOL 810 tl 1,5 mm š 1300 mm šedá</t>
  </si>
  <si>
    <t>-1592265307</t>
  </si>
  <si>
    <t>fólie z měkčeného polyvinylchloridu a jednoduché výrobky z nich hydroizolační fólie FATRAFOL  mPVC ČSN 646223 fólie střešní kotvená, vyztužená, šířka 1300 mm FATRAFOL 810 tl 1,5 mm  šedá</t>
  </si>
  <si>
    <t>" v ploše" 51,775</t>
  </si>
  <si>
    <t>" na spoje"  51,775*1,2*0,6</t>
  </si>
  <si>
    <t xml:space="preserve">" zakrytí hmoždin kotvení a kolem prostupů" 5,0 </t>
  </si>
  <si>
    <t>94,053*1,15 'Přepočtené koeficientem množství</t>
  </si>
  <si>
    <t>221</t>
  </si>
  <si>
    <t>712363003</t>
  </si>
  <si>
    <t>Provedení povlakové krytina střech do 10° spoj 2 pásů fólií PVC horkovzdušným navařením</t>
  </si>
  <si>
    <t>-672373142</t>
  </si>
  <si>
    <t>Provedení povlakové krytiny střech plochých do 10 st. fólií termoplastickou mPVC (měkčené PVC) vytvoření spoje dvou pásů fólií horkovzdušným navařením</t>
  </si>
  <si>
    <t>51,777*1,5 'Přepočtené koeficientem množství</t>
  </si>
  <si>
    <t>222</t>
  </si>
  <si>
    <t>712363008</t>
  </si>
  <si>
    <t>Provedení krytiny střech do 10° pojištění spoje nalepením pruhu fólie horkým vzduchem</t>
  </si>
  <si>
    <t>907673773</t>
  </si>
  <si>
    <t>Provedení povlakové krytiny střech plochých do 10 st. fólií termoplastickou mPVC (měkčené PVC) pojistné opatření spoje fólií pruhem fólie horkovzdušným navařením</t>
  </si>
  <si>
    <t>51,777*1,2 'Přepočtené koeficientem množství</t>
  </si>
  <si>
    <t>223</t>
  </si>
  <si>
    <t>712363101</t>
  </si>
  <si>
    <t>Provedení povlakové krytiny střech do 10° ukotvení fólie talířov hmoždinkou do polystyrenu nebo vlny</t>
  </si>
  <si>
    <t>1442988300</t>
  </si>
  <si>
    <t>Provedení povlakové krytiny střech plochých do 10 st. fólií ostatní činnosti při pokládání hydroizolačních fólií (materiál ve specifikaci) mechanické ukotvení talířovou hmoždinkou do polystyrenu nebo desek z minerální vlny</t>
  </si>
  <si>
    <t>51,777*4 'Přepočtené koeficientem množství</t>
  </si>
  <si>
    <t>224</t>
  </si>
  <si>
    <t>590513400</t>
  </si>
  <si>
    <t>hmoždinka talířová EJOT s ocelovým trnem TID-T 8/60 x 135</t>
  </si>
  <si>
    <t>-1776888064</t>
  </si>
  <si>
    <t>kontaktní zateplovací systémy příslušenství kontaktních zateplovacích systémů kotvící materiál - hmoždinky talířové hmoždinky EJOT s ocelovým trnem - průměr 8 mm TID-T 8/60 x 135</t>
  </si>
  <si>
    <t>207,108*1,05 'Přepočtené koeficientem množství</t>
  </si>
  <si>
    <t>225</t>
  </si>
  <si>
    <t>712363112</t>
  </si>
  <si>
    <t>Provedení povlakové krytiny střech do 10° překrytí talířové hmoždinky pruhem navařené fólie</t>
  </si>
  <si>
    <t>1737292792</t>
  </si>
  <si>
    <t>Provedení povlakové krytiny střech plochých do 10 st. fólií ostatní činnosti při pokládání hydroizolačních fólií (materiál ve specifikaci) vodotěsné překrytí talířové hmoždinky pruhem fólie horkovzdušným navařením</t>
  </si>
  <si>
    <t>226</t>
  </si>
  <si>
    <t>712363115</t>
  </si>
  <si>
    <t>Provedení povlakové krytiny střech do 10° zaizolování prostupů kruhového průřezu D do 300 mm</t>
  </si>
  <si>
    <t>119248504</t>
  </si>
  <si>
    <t>Provedení povlakové krytiny střech plochých do 10 st. fólií ostatní činnosti při pokládání hydroizolačních fólií (materiál ve specifikaci) zaizolování prostupů střešní rovinou kruhový průřez, průměr do 300 mm</t>
  </si>
  <si>
    <t>227</t>
  </si>
  <si>
    <t>712363201</t>
  </si>
  <si>
    <t>Provedení povlakové krytiny střech do 10° montáž ukončujícího profilu ALWITRA přímého</t>
  </si>
  <si>
    <t>-508787526</t>
  </si>
  <si>
    <t>Provedení povlakové krytiny střech plochých do 10 st. fólií ostatní činnosti při pokládání hydroizolačních fólií (materiál ve specifikaci) ukončení izolace střechy kovovými profily ALWITRA montáž profilu ukončujícího přímého</t>
  </si>
  <si>
    <t>"střecha výtahové šachty" (2,15+2,34)*2</t>
  </si>
  <si>
    <t>"střecha zádveří u výtahu" (2,155+3,41)*2</t>
  </si>
  <si>
    <t>"střecha zádveří a šatny na stávajícím stropě" (2,5+8,75)*2</t>
  </si>
  <si>
    <t>228</t>
  </si>
  <si>
    <t>553445130</t>
  </si>
  <si>
    <t>plech VIPLANYL, stěnová lišta vyhnutá rozvinutá šířka 70 mm</t>
  </si>
  <si>
    <t>1155620318</t>
  </si>
  <si>
    <t>části stavební klempířské prvky klempířské k střešním fóliím plech pro fólie VIPLANYL k fóliím Fatrafol stěnová lišta vyhnutá r.š. 70 mm</t>
  </si>
  <si>
    <t>229</t>
  </si>
  <si>
    <t>712363202</t>
  </si>
  <si>
    <t>Provedení povlakové krytiny střech do 10° montáž ukončujícího profilu ALWITRA rohového</t>
  </si>
  <si>
    <t>1357021672</t>
  </si>
  <si>
    <t>Provedení povlakové krytiny střech plochých do 10 st. fólií ostatní činnosti při pokládání hydroizolačních fólií (materiál ve specifikaci) ukončení izolace střechy kovovými profily ALWITRA montáž profilu ukončujícího rohového</t>
  </si>
  <si>
    <t>"střecha výtahové šachty" 1</t>
  </si>
  <si>
    <t>"střecha zádveří u výtahu" 2</t>
  </si>
  <si>
    <t>"střecha zádveří a šatny na stávajícím stropě" 4</t>
  </si>
  <si>
    <t>230</t>
  </si>
  <si>
    <t>553445150</t>
  </si>
  <si>
    <t>plech VIPLANYL, vnitřní koutová lišta rozvinutá šířka 100 mm</t>
  </si>
  <si>
    <t>-340940164</t>
  </si>
  <si>
    <t>části stavební klempířské prvky klempířské k střešním fóliím plech pro fólie VIPLANYL k fóliím Fatrafol vnitřní koutová lišta r.š.100 mm</t>
  </si>
  <si>
    <t>231</t>
  </si>
  <si>
    <t>712391171</t>
  </si>
  <si>
    <t>Provedení povlakové krytiny střech do 10° podkladní textilní vrstvy</t>
  </si>
  <si>
    <t>-938651478</t>
  </si>
  <si>
    <t>Provedení povlakové krytiny střech plochých do 10 st. -ostatní práce provedení vrstvy textilní podkladní</t>
  </si>
  <si>
    <t xml:space="preserve">Poznámka k souboru cen:
1. Cenami -9095 až -9097 lze oceňovat jen tehdy, nepřesáhne-li součet plochy vodorovné a svislé izolační vrstvy 10 m2. 2. Cenou -9095 až -9097 nelze oceňovat opravy a údržbu povlakové krytiny. </t>
  </si>
  <si>
    <t>"střecha výtahové šachty" 2,15*2,34</t>
  </si>
  <si>
    <t>"střecha zádveří u výtahu" 2,255*3,11</t>
  </si>
  <si>
    <t>"střecha zádveří a šatny na stávajícím stropě" 2,3*8,75</t>
  </si>
  <si>
    <t>232</t>
  </si>
  <si>
    <t>-553675981</t>
  </si>
  <si>
    <t>32,169*1,15 'Přepočtené koeficientem množství</t>
  </si>
  <si>
    <t>233</t>
  </si>
  <si>
    <t>712997001</t>
  </si>
  <si>
    <t>Provedení povlakové krytiny přilepením klínů do asfaltu</t>
  </si>
  <si>
    <t>-823432962</t>
  </si>
  <si>
    <t>Provedení povlakové krytiny střech - ostatní práce přilepení klínů do asfaltu</t>
  </si>
  <si>
    <t>"střecha zádveří u výtahu" (2,255+3,11)*2</t>
  </si>
  <si>
    <t>"střecha zádveří a šatny na stávajícím stropě" (2,3+8,75)*2</t>
  </si>
  <si>
    <t>234</t>
  </si>
  <si>
    <t>998712101</t>
  </si>
  <si>
    <t>Přesun hmot tonážní tonážní pro krytiny povlakové v objektech v do 6 m</t>
  </si>
  <si>
    <t>-863788286</t>
  </si>
  <si>
    <t>Přesun hmot pro povlakové krytiny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</si>
  <si>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</si>
  <si>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</si>
  <si>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</si>
  <si>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235</t>
  </si>
  <si>
    <t>713121111</t>
  </si>
  <si>
    <t>Montáž izolace tepelné podlah volně kladenými rohožemi, pásy, dílci, deskami 1 vrstva</t>
  </si>
  <si>
    <t>-1549116042</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</si>
  <si>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</si>
  <si>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</si>
  <si>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"stropu na šachtě podél mč.02 v 1.pp" 4,95*1,0</t>
  </si>
  <si>
    <t>"1.pp P 3 až P6" 61,76+19,768+4,3+1,9+2,2+4,4+15,233+2,16+2,16+2,668+8,798+8,288</t>
  </si>
  <si>
    <t>"1.pp P 7" 18,649</t>
  </si>
  <si>
    <t>"podlaha zádveří u výtahové šachty P2 " 5,45</t>
  </si>
  <si>
    <t>236</t>
  </si>
  <si>
    <t>143521935</t>
  </si>
  <si>
    <t>4,95*1,02 'Přepočtené koeficientem množství</t>
  </si>
  <si>
    <t>237</t>
  </si>
  <si>
    <t>283764180</t>
  </si>
  <si>
    <t>deska z extrudovaného polystyrénu BACHL XPS 30 SF 60 mm</t>
  </si>
  <si>
    <t>954153357</t>
  </si>
  <si>
    <t>desky z lehčených plastů desky z extrudovaného polystyrenu desky z extrudovaného polystyrenu BACHL BACHL XPS 30 SF hladký povrch, ozub po celém obvodu 1265 x 615 mm (krycí plocha 0,75 m2) 60 mm</t>
  </si>
  <si>
    <t>18,649*1,02 'Přepočtené koeficientem množství</t>
  </si>
  <si>
    <t>238</t>
  </si>
  <si>
    <t>283759120</t>
  </si>
  <si>
    <t>deska z pěnového polystyrenu bílá EPS 150 S 1000 x 1000 x 80 mm</t>
  </si>
  <si>
    <t>1326256832</t>
  </si>
  <si>
    <t>desky z lehčených plastů desky z pěnového polystyrénu - samozhášivého EN 13 163 - EPS 002/03 rozměry desek - 1000 x 1000 mm nebo 1000 x 500 mm typ EPS 150 S stabil , objemová hmotnost 25-30 kg/m3 tepelně izolační desky pro izolace s velmi vysokými nároky na pevnost v tlaku a ohybu (vysoce zatížené podlahy, střechy apod.) 80 mm</t>
  </si>
  <si>
    <t>"podlaha zádveří u výtahové šachty " 5,45</t>
  </si>
  <si>
    <t>5,45*1,02 'Přepočtené koeficientem množství</t>
  </si>
  <si>
    <t>239</t>
  </si>
  <si>
    <t>283759140</t>
  </si>
  <si>
    <t>deska z pěnového polystyrenu bílá EPS 150 S 1000 x 1000 x 100 mm</t>
  </si>
  <si>
    <t>97555760</t>
  </si>
  <si>
    <t>desky z lehčených plastů desky z pěnového polystyrénu - samozhášivého EN 13 163 - EPS 002/03 rozměry desek - 1000 x 1000 mm nebo 1000 x 500 mm typ EPS 150 S stabil , objemová hmotnost 25-30 kg/m3 tepelně izolační desky pro izolace s velmi vysokými nároky na pevnost v tlaku a ohybu (vysoce zatížené podlahy, střechy apod.) 100 mm</t>
  </si>
  <si>
    <t>133,635*1,02 'Přepočtené koeficientem množství</t>
  </si>
  <si>
    <t>240</t>
  </si>
  <si>
    <t>713121211</t>
  </si>
  <si>
    <t>Montáž izolace tepelné podlah volně kladenými okrajovými pásky</t>
  </si>
  <si>
    <t>-842157988</t>
  </si>
  <si>
    <t>Montáž tepelné izolace podlah okrajovými pásky kladenými volně</t>
  </si>
  <si>
    <t>"přízemí - zádveří u výtahu" 10,026</t>
  </si>
  <si>
    <t>"1.pp" 31,083+27,117+8,3+5,9+6,2+8,4+17,2+6,6+6,6+7,3+12,0+11,6+23,12</t>
  </si>
  <si>
    <t>241</t>
  </si>
  <si>
    <t>631402740</t>
  </si>
  <si>
    <t>pásek okrajový ROCKWOOL STEPROCK š 120 mm tl.12 mm</t>
  </si>
  <si>
    <t>-190805213</t>
  </si>
  <si>
    <t>vlákno minerální a výrobky z něj (desky, skruže, pásy, rohože, vložkové pytle apod.) výrobky ROCKWOOL z minerální vlny ROCKWOOL - izolace plovoucích podlah izolační okrajové pásky STEPROCK, k zamezení zvukových a tepelných mostů mezi plovoucí mazaninou, dřevěnou podlahou a procházejícím zdivem šířka 120 mm tl. 12 mm</t>
  </si>
  <si>
    <t>181,446*1,05 'Přepočtené koeficientem množství</t>
  </si>
  <si>
    <t>242</t>
  </si>
  <si>
    <t>713131151</t>
  </si>
  <si>
    <t>Montáž izolace tepelné stěn a základů volně vloženými rohožemi, pásy, dílci, deskami 1 vrstva</t>
  </si>
  <si>
    <t>2055360430</t>
  </si>
  <si>
    <t>Montáž tepelné izolace stěn rohožemi, pásy, deskami, dílci, bloky (izolační materiál ve specifikaci) vložením jednovrstvě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</si>
  <si>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</si>
  <si>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"stěny v prostoru stávající výtahové šachty skladu" (1,35+2*1,0)*3,65</t>
  </si>
  <si>
    <t>"mezi stávající a nové zdivo v 1.pp" (2,26+3,23+3,492+0,175)*(2,83+0,6)</t>
  </si>
  <si>
    <t>243</t>
  </si>
  <si>
    <t>283764970</t>
  </si>
  <si>
    <t>deska izolační kašírované skupina tepelné vodivosti 030 3750 x 1000 x 100 mm</t>
  </si>
  <si>
    <t>1206776780</t>
  </si>
  <si>
    <t>desky z lehčených plastů panely z pěnového polyuretanu izolace plochých střech ... izolační desky PIR - minerální rouno desky z polyuretanové pěny, oboustranně minerální rouno 1250 x 625 x  100 mm, ozub</t>
  </si>
  <si>
    <t>43,637*1,02 'Přepočtené koeficientem množství</t>
  </si>
  <si>
    <t>244</t>
  </si>
  <si>
    <t>713141131</t>
  </si>
  <si>
    <t>Montáž izolace tepelné střech plochých lepené za studena 1 vrstva rohoží, pásů, dílců, desek</t>
  </si>
  <si>
    <t>-748633009</t>
  </si>
  <si>
    <t>Montáž tepelné izolace střech plochých rohožemi, pásy, deskami, dílci, bloky (izolační materiál ve specifikaci) přilepenými za studena zplna, jednovrstvá</t>
  </si>
  <si>
    <t xml:space="preserve">Poznámka k souboru cen:
1. Množství tepelné izolace střech plochých atikovými pásky k ceně -1211 se určuje v m projektované délky obložení (bez přesahů) na obvodu ploché střechy. </t>
  </si>
  <si>
    <t>245</t>
  </si>
  <si>
    <t>283759910</t>
  </si>
  <si>
    <t>deska z pěnového polystyrenu bílá EPS 150 S 1000 x 1000 x 160 mm</t>
  </si>
  <si>
    <t>63140583</t>
  </si>
  <si>
    <t>desky z lehčených plastů desky z pěnového polystyrénu - samozhášivého EN 13 163 - EPS 002/03 rozměry desek - 1000 x 1000 mm nebo 1000 x 500 mm typ EPS 150 S stabil , objemová hmotnost 25-30 kg/m3 tepelně izolační desky pro izolace s velmi vysokými nároky na pevnost v tlaku a ohybu (vysoce zatížené podlahy, střechy apod.) 160 mm
se spádovými klíny</t>
  </si>
  <si>
    <t>12,04405*1,02 'Přepočtené koeficientem množství</t>
  </si>
  <si>
    <t>246</t>
  </si>
  <si>
    <t>283759930</t>
  </si>
  <si>
    <t>deska z pěnového polystyrenu bílá EPS 150 S 1000 x 1000 x 200 mm</t>
  </si>
  <si>
    <t>-1868241953</t>
  </si>
  <si>
    <t>desky z lehčených plastů desky z pěnového polystyrénu - samozhášivého EN 13 163 - EPS 002/03 rozměry desek - 1000 x 1000 mm nebo 1000 x 500 mm typ EPS 150 S stabil , objemová hmotnost 25-30 kg/m3 tepelně izolační desky pro izolace s velmi vysokými nároky na pevnost v tlaku a ohybu (vysoce zatížené podlahy, střechy apod.) 200 mm
se spádovými klíny</t>
  </si>
  <si>
    <t>20,125*1,02 'Přepočtené koeficientem množství</t>
  </si>
  <si>
    <t>247</t>
  </si>
  <si>
    <t>713191114</t>
  </si>
  <si>
    <t>Montáž izolace tepelné podlah, stropů vrchem nebo střech překrytí pásem asfaltovým položeným volně</t>
  </si>
  <si>
    <t>1735196451</t>
  </si>
  <si>
    <t>Montáž tepelné izolace stavebních konstrukcí - doplňky a konstrukční součásti podlah, stropů vrchem nebo střech překrytím pásem asfaltovým položeném volně</t>
  </si>
  <si>
    <t>248</t>
  </si>
  <si>
    <t>628212280</t>
  </si>
  <si>
    <t>pás asfaltovaný R500 H</t>
  </si>
  <si>
    <t>-398266969</t>
  </si>
  <si>
    <t>pásy asfaltované s krycí vrstvou vložka strojní lepenka R 500/H</t>
  </si>
  <si>
    <t>139,085*1,15 'Přepočtené koeficientem množství</t>
  </si>
  <si>
    <t>249</t>
  </si>
  <si>
    <t>998713101</t>
  </si>
  <si>
    <t>Přesun hmot tonážní tonážní pro izolace tepelné v objektech v do 6 m</t>
  </si>
  <si>
    <t>894035497</t>
  </si>
  <si>
    <t>Přesun hmot pro izolace tepelné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</si>
  <si>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</si>
  <si>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762</t>
  </si>
  <si>
    <t>Konstrukce tesařské</t>
  </si>
  <si>
    <t>250</t>
  </si>
  <si>
    <t>762083122</t>
  </si>
  <si>
    <t>Impregnace řeziva proti dřevokaznému hmyzu, houbám a plísním máčením třída ohrožení 3 a 4</t>
  </si>
  <si>
    <t>1959008957</t>
  </si>
  <si>
    <t>Práce společné pro tesařské konstrukce impregnace řeziva máčením proti dřevokaznému hmyzu, houbám a plísním, třída ohrožení 3 a 4 (dřevo v exteriéru)</t>
  </si>
  <si>
    <t xml:space="preserve">Poznámka k souboru cen:
1. Soubor cen 762 08-3 Impregnace řeziva neobsahuje položky pro ocenění imregnace řeziva nátěrem; tyto se oceňují příslušnými cenami souboru cen 783 78 - Nátěry tesařských konstrukcí protihnilobné, protiplísňové a protipožární,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</si>
  <si>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251</t>
  </si>
  <si>
    <t>762341014</t>
  </si>
  <si>
    <t>Bednění střech rovných z desek OSB tl 18 mm na sraz šroubovaných na krokve</t>
  </si>
  <si>
    <t>728194208</t>
  </si>
  <si>
    <t>Bednění a laťování bednění střech rovných sklonu do 60 st. s vyřezáním otvorů z dřevoštěpkových desek OSB šroubovaných na krokve na sraz, tloušťky desky 18 mm</t>
  </si>
  <si>
    <t xml:space="preserve">Poznámka k souboru cen:
1. V cenách -1011 až -1149 bednění střech z desek OSB a CETRIS jsou započteny i náklady na dodávku spojovacích prostředků, na tyto položky se nevztahuje ocenění dodávky spojovacích prostředků položka 762 39-5000. </t>
  </si>
  <si>
    <t>"pod oplechování atik a lemování nových plochých střech"</t>
  </si>
  <si>
    <t>"  střecha na výtahu " (2,44+2,035)*2*0,15</t>
  </si>
  <si>
    <t>" střechy zádveří u výtahu "  (3,11+2,155)*2*0,15</t>
  </si>
  <si>
    <t>" na střeše šatny a zádveří " 9,365*0,15+ (9,365+2*2,1)*0,35</t>
  </si>
  <si>
    <t>252</t>
  </si>
  <si>
    <t>762361114</t>
  </si>
  <si>
    <t>Montáž spádových klínů pro střechy rovné z řeziva průřezové plochy do 120 cm2</t>
  </si>
  <si>
    <t>-1332958135</t>
  </si>
  <si>
    <t>Montáž spádových klínů pro rovné střechy s připojením na nosnou konstrukci z řeziva průřezové plochy do 120 cm2</t>
  </si>
  <si>
    <t>" krajní hranol střechy výtahu 100/100" (2,44+2,035)*2</t>
  </si>
  <si>
    <t>" podkladní hranolky40/100"  4*5*0,1</t>
  </si>
  <si>
    <t xml:space="preserve">" střecha zádveří u výtahu " </t>
  </si>
  <si>
    <t>" podkladní hranolky40/100"  11*0,1</t>
  </si>
  <si>
    <t>" krajní hranol střechy šatny a zádveří náběhový klín"  (9,365+2*2,45)</t>
  </si>
  <si>
    <t>" podkladní hranolky na střeše šatny a zádveří 40/100"  (9,365+2,1)/0,6*0,1</t>
  </si>
  <si>
    <t>253</t>
  </si>
  <si>
    <t>762361124</t>
  </si>
  <si>
    <t>Montáž spádových klínů pro střechy rovné z řeziva průřezové plochy do 224 cm2</t>
  </si>
  <si>
    <t>1927752949</t>
  </si>
  <si>
    <t>Montáž spádových klínů pro rovné střechy s připojením na nosnou konstrukci z řeziva průřezové plochy přes 120 do 224 cm2</t>
  </si>
  <si>
    <t>" krajní hranol střechy zádveří u výtahu 100/200"  3,11+2,155</t>
  </si>
  <si>
    <t>254</t>
  </si>
  <si>
    <t>605121250</t>
  </si>
  <si>
    <t>řezivo stavební hranolek průřezu do 100 x 100 mm délka do 5,00 m</t>
  </si>
  <si>
    <t>-333857860</t>
  </si>
  <si>
    <t>řezivo jehličnaté hraněné, neopracované (hranolky, hranoly) řezivo obchodní a na stavební konstrukce ČSN EN 1611, třídy G2/4 délka do 5,00 m hranolek průřez do 100 x 100 mm</t>
  </si>
  <si>
    <t>" krajní hranol střechy výtahu 100/100" (2,44+2,035)*2*0,1*0,1</t>
  </si>
  <si>
    <t>" podkladní hranolky40/100"  4*5*0,1*0,04*0,1</t>
  </si>
  <si>
    <t>" krajní hranol střechy zádveří u výtahu 100/200"  (3,11+2,155)*0,1*0,2</t>
  </si>
  <si>
    <t>" podkladní hranolky40/100"  11*0,1*0,04*0,1</t>
  </si>
  <si>
    <t>" podkladní hranolky na střeše šatny a zádveří 40/100"  (9,365+2,1)/0,6*0,1*0,04*0,1</t>
  </si>
  <si>
    <t>" krajní hranol střechy šatny a zádveří náběhový klín"  (9,365+2*2,45)*0,06*0,1</t>
  </si>
  <si>
    <t>0,300433333333333*1,1 'Přepočtené koeficientem množství</t>
  </si>
  <si>
    <t>255</t>
  </si>
  <si>
    <t>762395000</t>
  </si>
  <si>
    <t>Spojovací prostředky pro montáž krovu, bednění, laťování, světlíky, klíny</t>
  </si>
  <si>
    <t>-246731307</t>
  </si>
  <si>
    <t>Spojovací prostředky krovů, bednění a laťování, nadstřešních konstrukcí svory, prkna, hřebíky, pásová ocel, vruty</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</si>
  <si>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</si>
  <si>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256</t>
  </si>
  <si>
    <t>998762101</t>
  </si>
  <si>
    <t>Přesun hmot tonážní pro kce tesařské v objektech v do 6 m</t>
  </si>
  <si>
    <t>1015992658</t>
  </si>
  <si>
    <t>Přesun hmot pro konstrukce tesařské stanovený z hmotnosti přesunovaného materiálu vodorovná dopravní vzdálenost do 50 m v objektech výšky do 6 m</t>
  </si>
  <si>
    <t>763</t>
  </si>
  <si>
    <t>Konstrukce suché výstavby</t>
  </si>
  <si>
    <t>257</t>
  </si>
  <si>
    <t>763121415</t>
  </si>
  <si>
    <t>SDK stěna předsazená tl 112,5 mm profil CW+UW 100 deska 1xA 12,5 TI EI 15</t>
  </si>
  <si>
    <t>1228300820</t>
  </si>
  <si>
    <t>Stěna předsazená ze sádrokartonových desek s nosnou konstrukcí z ocelových profilů CW, UW jednoduše opláštěná deskou standardní A tl. 12,5 mm, bez TI, EI 15 stěna tl. 112,5 mm, profil 100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</si>
  <si>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</si>
  <si>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 xml:space="preserve">" stěna pro instalace a závěsné zařízení v soc.zařízení" (0,95+1,1+2,2+3*0,9)*1,3 </t>
  </si>
  <si>
    <t>258</t>
  </si>
  <si>
    <t>763131511</t>
  </si>
  <si>
    <t>SDK podhled deska 1xA 12,5 bez TI jednovrstvá spodní kce profil CD+UD</t>
  </si>
  <si>
    <t>-804020322</t>
  </si>
  <si>
    <t>Podhled ze sádrokartonových desek jednovrstvá zavěšená spodní konstrukce z ocelových profilů CD, UD jednoduše opláštěná deskou standardní A, tl. 12,5 mm, bez TI</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</si>
  <si>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</si>
  <si>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 podhled nadpraží dveří do výtahu" 1,13*0,65*5</t>
  </si>
  <si>
    <t>259</t>
  </si>
  <si>
    <t>763135102</t>
  </si>
  <si>
    <t>Montáž SDK kazetového podhledu z kazet 600x600 mm na zavěšenou polozapuštěnou nosnou konstrukci</t>
  </si>
  <si>
    <t>-2119619341</t>
  </si>
  <si>
    <t>Montáž podhledu sádrokartonového kazetového demontovatelného, velikosti kazet 600x600 mm zavěšená nosná konstrukce polozapuštěná</t>
  </si>
  <si>
    <t xml:space="preserve">Poznámka k souboru cen:
1. V cenách jsou započteny i náklady na montáž a dodávku nosné konstrukce. 2. V cenách nejsou započteny náklady na dodávku desek, kazet, lamel, jejich dodávka se oceňuje ve specifikaci. 3. Ostatní práce a konstrukce na sádrokartonových podhledech lze ocenit cenami 763 13-17. . . </t>
  </si>
  <si>
    <t>"1.pp" 19,768+4,3+1,9+2,2+4,4+15,233+2,16+2,16+2,668+8,798+8,288</t>
  </si>
  <si>
    <t>260</t>
  </si>
  <si>
    <t>590305700R</t>
  </si>
  <si>
    <t>podhled kazetový  600 x 600 mm dle výběru investora</t>
  </si>
  <si>
    <t>292202248</t>
  </si>
  <si>
    <t>71,875*1,1 'Přepočtené koeficientem množství</t>
  </si>
  <si>
    <t>261</t>
  </si>
  <si>
    <t>763173111</t>
  </si>
  <si>
    <t>Montáž úchytu pro umyvadlo v SDK kci</t>
  </si>
  <si>
    <t>654662597</t>
  </si>
  <si>
    <t>Instalační technika pro konstrukce ze sádrokartonových desek montáž nosičů zařizovacích předmětů  úchytu pro umyvadlo</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</si>
  <si>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</si>
  <si>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262</t>
  </si>
  <si>
    <t>763173112</t>
  </si>
  <si>
    <t>Montáž úchytu pro pisoár v SDK kci</t>
  </si>
  <si>
    <t>194130740</t>
  </si>
  <si>
    <t>Instalační technika pro konstrukce ze sádrokartonových desek montáž nosičů zařizovacích předmětů  úchytu pro pisoár</t>
  </si>
  <si>
    <t>263</t>
  </si>
  <si>
    <t>763173113</t>
  </si>
  <si>
    <t>Montáž úchytu pro WC v SDK kci</t>
  </si>
  <si>
    <t>-1891316459</t>
  </si>
  <si>
    <t>Instalační technika pro konstrukce ze sádrokartonových desek montáž nosičů zařizovacích předmětů  úchytu pro WC</t>
  </si>
  <si>
    <t>" pro WC" 2</t>
  </si>
  <si>
    <t>"pro bidet" 1</t>
  </si>
  <si>
    <t>"pro výlevku" 1</t>
  </si>
  <si>
    <t>264</t>
  </si>
  <si>
    <t>553970001</t>
  </si>
  <si>
    <t xml:space="preserve">Atypické kovové výrobky </t>
  </si>
  <si>
    <t>kg</t>
  </si>
  <si>
    <t>1614259214</t>
  </si>
  <si>
    <t>" zesílená konstrukce pro instalace zařizovacích předmětů v SDK předstěně" 8*7,5</t>
  </si>
  <si>
    <t>265</t>
  </si>
  <si>
    <t>998763301</t>
  </si>
  <si>
    <t>Přesun hmot tonážní pro sádrokartonové konstrukce v objektech v do 6 m</t>
  </si>
  <si>
    <t>1552746315</t>
  </si>
  <si>
    <t>Přesun hmot pro konstrukce montované z desek sádrokartonových, sádrovláknitých, cementovláknitých nebo cementových stanovený z hmotnosti přesunovaného materiálu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</si>
  <si>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</si>
  <si>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266</t>
  </si>
  <si>
    <t>998763302</t>
  </si>
  <si>
    <t>Přesun hmot tonážní pro sádrokartonové konstrukce v objektech v do 12 m</t>
  </si>
  <si>
    <t>35261213</t>
  </si>
  <si>
    <t>Přesun hmot pro konstrukce montované z desek sádrokartonových, sádrovláknitých, cementovláknitých nebo cementových stanovený z hmotnosti přesunovaného materiálu vodorovná dopravní vzdálenost do 50 m v objektech výšky přes 6 do 12 m</t>
  </si>
  <si>
    <t>764</t>
  </si>
  <si>
    <t>Konstrukce klempířské</t>
  </si>
  <si>
    <t>267</t>
  </si>
  <si>
    <t>764011614</t>
  </si>
  <si>
    <t>Podkladní plech z Pz barveného plechu rš 330 mm</t>
  </si>
  <si>
    <t>-1867196108</t>
  </si>
  <si>
    <t>Podkladní plech z pozinkovaného plechu s upraveným povrchem rš 330 mm</t>
  </si>
  <si>
    <t xml:space="preserve">Poznámka k souboru cen:
1. Rozvinutá šířka podkladního plechu se určuje z rš střešního prvku. </t>
  </si>
  <si>
    <t>"K 1c výtah" 2,44</t>
  </si>
  <si>
    <t>"K 1c zádveří" 3,11</t>
  </si>
  <si>
    <t>268</t>
  </si>
  <si>
    <t>764212635</t>
  </si>
  <si>
    <t>Oplechování štítu závětrnou lištou z Pz barveného plechu  rš 400 mm</t>
  </si>
  <si>
    <t>-1630036781</t>
  </si>
  <si>
    <t>Oplechování střešních prvků z pozinkovaného plechu s upraveným povrchem štítu závětrnou lištou rš 400 mm</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</si>
  <si>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</si>
  <si>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"K 4 na výtahu" 2,235</t>
  </si>
  <si>
    <t>269</t>
  </si>
  <si>
    <t>764212663</t>
  </si>
  <si>
    <t>Oplechování rovné okapové hrany z Pz barveného plechu  rš 250 mm</t>
  </si>
  <si>
    <t>758895184</t>
  </si>
  <si>
    <t>Oplechování střešních prvků z pozinkovaného plechu s upraveným povrchem okapu okapovým plechem střechy rovné rš 250 mm</t>
  </si>
  <si>
    <t>" atiky na šatně a zádveří K 7" 9,365+2*2,43</t>
  </si>
  <si>
    <t>270</t>
  </si>
  <si>
    <t>764212665</t>
  </si>
  <si>
    <t>Oplechování rovné okapové hrany z Pz barveného plechu  rš 400 mm</t>
  </si>
  <si>
    <t>-912584590</t>
  </si>
  <si>
    <t>Oplechování střešních prvků z pozinkovaného plechu s upraveným povrchem okapu okapovým plechem střechy rovné rš 400 mm</t>
  </si>
  <si>
    <t>"K1 a na výtahu " 2,44</t>
  </si>
  <si>
    <t>"K1a na zádveří" 3,11</t>
  </si>
  <si>
    <t>271</t>
  </si>
  <si>
    <t>764214604</t>
  </si>
  <si>
    <t>Oplechování horních ploch a atik bez rohů z Pz barveveného plechu mechanicky kotvené rš 330 mm</t>
  </si>
  <si>
    <t>486125006</t>
  </si>
  <si>
    <t>Oplechování horních ploch zdí a nadezdívek (atik) z pozinkovaného plechu s upraveným povrchem mechanicky kotvené rš 330 mm</t>
  </si>
  <si>
    <t xml:space="preserve">" K 6 zádveří" 2,255 </t>
  </si>
  <si>
    <t>272</t>
  </si>
  <si>
    <t>764214606</t>
  </si>
  <si>
    <t>Oplechování horních ploch a atik bez rohů z Pz barveveného plechu mechanicky kotvené rš 500 mm</t>
  </si>
  <si>
    <t>-786510635</t>
  </si>
  <si>
    <t>Oplechování horních ploch zdí a nadezdívek (atik) z pozinkovaného plechu s upraveným povrchem mechanicky kotvené rš 500 mm</t>
  </si>
  <si>
    <t>"K 1b na výtahu" 2,44</t>
  </si>
  <si>
    <t>"K 1b na zádveří" 3,11</t>
  </si>
  <si>
    <t>273</t>
  </si>
  <si>
    <t>764216603</t>
  </si>
  <si>
    <t>Oplechování rovných parapetů mechanicky kotvené z Pz barveného plechu  rš 250 mm</t>
  </si>
  <si>
    <t>1941281858</t>
  </si>
  <si>
    <t>Oplechování parapetů z pozinkovaného plechu s upraveným povrchem rovných mechanicky kotvené, bez rohů rš 250 mm</t>
  </si>
  <si>
    <t>" oken dílny" 2,0*3</t>
  </si>
  <si>
    <t>274</t>
  </si>
  <si>
    <t>764311603</t>
  </si>
  <si>
    <t>Lemování rovných zdí střech s krytinou prejzovou nebo vlnitou  z Pz barveného plechu rš 250 mm</t>
  </si>
  <si>
    <t>1347909099</t>
  </si>
  <si>
    <t>Lemování zdí z pozinkovaného plechu s upraveným povrchem boční nebo horní rovné, střech s krytinou prejzovou nebo vlnitou rš 250 mm</t>
  </si>
  <si>
    <t>" K 5a zádveří směrem k výtahu" 2,255</t>
  </si>
  <si>
    <t>" K 5b - výtah a zádveří ke stávajícéím stěnám" 2,235+2,44+2,255+3,11</t>
  </si>
  <si>
    <t>275</t>
  </si>
  <si>
    <t>764311604</t>
  </si>
  <si>
    <t>Lemování rovných zdí střech s krytinou prejzovou nebo vlnitou  z Pz barveného plechu rš 330 mm</t>
  </si>
  <si>
    <t>-554700129</t>
  </si>
  <si>
    <t>Lemování zdí z pozinkovaného plechu s upraveným povrchem boční nebo horní rovné, střech s krytinou prejzovou nebo vlnitou rš 330 mm</t>
  </si>
  <si>
    <t xml:space="preserve">" K 6 - lemovací profil u atiky na zádveří u výtahu" 2,255 </t>
  </si>
  <si>
    <t>276</t>
  </si>
  <si>
    <t>764511603</t>
  </si>
  <si>
    <t>Žlab podokapní půlkruhový z Pz barveného plechu rš 190 mm</t>
  </si>
  <si>
    <t>1793037977</t>
  </si>
  <si>
    <t>Žlab podokapní z pozinkovaného plechu s upraveným povrchem včetně háků a čel půlkruhový rš 190 mm</t>
  </si>
  <si>
    <t>" K2" 2,44</t>
  </si>
  <si>
    <t>277</t>
  </si>
  <si>
    <t>764511644</t>
  </si>
  <si>
    <t>Kotlík oválný (trychtýřový) pro podokapní žlaby z Pz barveného plechu 190/100 mm</t>
  </si>
  <si>
    <t>1329878565</t>
  </si>
  <si>
    <t>Žlab podokapní z pozinkovaného plechu s upraveným povrchem včetně háků a čel kotlík oválný (trychtýřový), rš žlabu/průměr svodu 190/100 mm</t>
  </si>
  <si>
    <t>278</t>
  </si>
  <si>
    <t>764518622</t>
  </si>
  <si>
    <t>Svody kruhové včetně objímek, kolen, odskoků z Pz barveného plechu průměru 100 mm</t>
  </si>
  <si>
    <t>1218889020</t>
  </si>
  <si>
    <t>Svod z pozinkovaného plechu s upraveným povrchem včetně objímek, kolen a odskoků kruhový, průměru 100 mm</t>
  </si>
  <si>
    <t>"K 3 " 13,0</t>
  </si>
  <si>
    <t>279</t>
  </si>
  <si>
    <t>998764101</t>
  </si>
  <si>
    <t>Přesun hmot tonážní pro konstrukce klempířské v objektech v do 6 m</t>
  </si>
  <si>
    <t>-1318531298</t>
  </si>
  <si>
    <t>Přesun hmot pro konstrukce klempířské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</si>
  <si>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</si>
  <si>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</si>
  <si>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</si>
  <si>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280</t>
  </si>
  <si>
    <t>766621211</t>
  </si>
  <si>
    <t>Montáž oken zdvojených otevíravých výšky do 1,5m s rámem do zdiva</t>
  </si>
  <si>
    <t>1608666737</t>
  </si>
  <si>
    <t>Montáž oken dřevěných nebo plastových včetně montáže rámu, na PUR pěnu plochy přes 1 m2 zdvojených otevíravých, sklápěcích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</si>
  <si>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4. Montáže oken do 1 m2 se oceňují cenami souboru cen 766 62-16 Montáž oken dřevěných nebo plastových plochy do 1 m2 tohoto katalogu. 5. Montáž oken jednoduchých otevíravých je možné ocenit položkami -1201 až -1223 a -1621 až -1623 tohoto souboru cen. </t>
  </si>
  <si>
    <t>"okna ozn.01 2000/1200mm " 3</t>
  </si>
  <si>
    <t>281</t>
  </si>
  <si>
    <t>611400300R</t>
  </si>
  <si>
    <t>okno plastové dvoukřídlé pevně zasklené +otvíravé a vyklápěcí 200 x 120 cm</t>
  </si>
  <si>
    <t>363116747</t>
  </si>
  <si>
    <t>okna a dveře balkónové z plastů okna plastová dvoukřídlé pevné+otvíravé a vyklápěcí sklo 4-16-4  U=1,1 W/m2K
pětikomorový rám</t>
  </si>
  <si>
    <t>Poznámka k položce:
podrobný popis viz tabulka výplní otvorů</t>
  </si>
  <si>
    <t>282</t>
  </si>
  <si>
    <t>766660001</t>
  </si>
  <si>
    <t>Montáž dveřních křídel otvíravých 1křídlových š do 0,8 m do ocelové zárubně</t>
  </si>
  <si>
    <t>628421671</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</si>
  <si>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</si>
  <si>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</si>
  <si>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283</t>
  </si>
  <si>
    <t>611629320</t>
  </si>
  <si>
    <t>dveře vnitřní hladké laminované světlý dub plné 1křídlé 70x197 cm</t>
  </si>
  <si>
    <t>1681482256</t>
  </si>
  <si>
    <t>dveře dřevěné vnitřní dýhované a fóliované dveře vnitřní hladké fóliované bez vrchního kování, zámek obyčejný laminované CPL (střednětlaký laminát) zámek obyčejný plné jednokřídlové 70 x 197 cm</t>
  </si>
  <si>
    <t>284</t>
  </si>
  <si>
    <t>766660002</t>
  </si>
  <si>
    <t>Montáž dveřních křídel otvíravých 1křídlových š přes 0,8 m do ocelové zárubně</t>
  </si>
  <si>
    <t>-1238856529</t>
  </si>
  <si>
    <t>Montáž dveřních křídel dřevěných nebo plastových otevíravých do ocelové zárubně povrchově upravených jednokřídlových, šířky přes 800 mm</t>
  </si>
  <si>
    <t>285</t>
  </si>
  <si>
    <t>766660102</t>
  </si>
  <si>
    <t>Montáž dveřních křídel otvíravých 1křídlových š přes 0,8 m do dřevěné rámové zárubně</t>
  </si>
  <si>
    <t>1692005021</t>
  </si>
  <si>
    <t>Montáž dveřních křídel dřevěných nebo plastových otevíravých do dřevěné rámové zárubně povrchově upravených jednokřídlových, šířky přes 800 mm</t>
  </si>
  <si>
    <t>286</t>
  </si>
  <si>
    <t>611629360</t>
  </si>
  <si>
    <t>dveře vnitřní hladké laminované světlý dub plné 1křídlé 90x197 cm</t>
  </si>
  <si>
    <t>-1795368886</t>
  </si>
  <si>
    <t>dveře dřevěné vnitřní dýhované a fóliované dveře vnitřní hladké fóliované bez vrchního kování, zámek obyčejný laminované CPL (střednětlaký laminát) zámek obyčejný plné jednokřídlové 90 x 197 cm</t>
  </si>
  <si>
    <t>287</t>
  </si>
  <si>
    <t>611603260</t>
  </si>
  <si>
    <t>dveře dřevěné vnitřní hladké plné 1křídlové standard,vč mřížky hliníkové 80-90x197 cm</t>
  </si>
  <si>
    <t>-1467110743</t>
  </si>
  <si>
    <t>dveře dřevěné vnitřní hladké (bez povrchové úpravy nebo s povrchovou úpravou) s povrchovou úpravou povrchová úprava bílý lak standardní provedení dveře vnitřní hladké - plné vč. mřížky  ventilační hliníkové jednokřídlové 80-90 x 197 cm</t>
  </si>
  <si>
    <t>288</t>
  </si>
  <si>
    <t>766660722</t>
  </si>
  <si>
    <t>Montáž dveřního kování</t>
  </si>
  <si>
    <t>-993784285</t>
  </si>
  <si>
    <t>Montáž dveřních křídel dřevěných nebo plastových ostatní práce dveřního kování zámku</t>
  </si>
  <si>
    <t>289</t>
  </si>
  <si>
    <t>549146200R</t>
  </si>
  <si>
    <t xml:space="preserve">klika,klika včetně rozet a montážního materiálu </t>
  </si>
  <si>
    <t>422805121</t>
  </si>
  <si>
    <t>Poznámka k položce:
mosaz s povrchovou úpravou elox.hliník
případně WC zámek odjistitelný zvenku</t>
  </si>
  <si>
    <t>290</t>
  </si>
  <si>
    <t>766681114</t>
  </si>
  <si>
    <t>Montáž zárubní rámových pro dveře jednokřídlové šířky do 900 mm</t>
  </si>
  <si>
    <t>-2007309241</t>
  </si>
  <si>
    <t>Montáž zárubní dřevěných, plastových nebo z lamina rámových, pro dveře jednokřídlové, šířky do 900 mm</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</si>
  <si>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</si>
  <si>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291</t>
  </si>
  <si>
    <t>611822520</t>
  </si>
  <si>
    <t>zárubeň rámová pro dveře 1křídlové 90x197 cm</t>
  </si>
  <si>
    <t>-632150700</t>
  </si>
  <si>
    <t>zárubně dřevěné zárubně rámové - masiv smrk, jedle - bez povrchové úpravy pro dveře jednokřídlové 90 x 197 cm</t>
  </si>
  <si>
    <t>292</t>
  </si>
  <si>
    <t>766694113</t>
  </si>
  <si>
    <t>Montáž parapetních desek dřevěných, laminovaných šířky do 30 cm délky do 2,6 m</t>
  </si>
  <si>
    <t>2031122411</t>
  </si>
  <si>
    <t>Montáž ostatních truhlářských konstrukcí parapetních desek šířky do 300 mm, délky přes 1600 do 2600 mm</t>
  </si>
  <si>
    <t xml:space="preserve">Poznámka k souboru cen:
1. Cenami -8111 a -8112 se oceňuje montáž vrat oboru JKPOV 611. 2. Cenami -97 . . nelze oceňovat venkovní krycí lišty balkónových dveří; tato montáž se oceňuje cenou -1610. </t>
  </si>
  <si>
    <t>293</t>
  </si>
  <si>
    <t>607941020</t>
  </si>
  <si>
    <t>deska parapetní dřevotřísková vnitřní POSTFORMING 0,26 x 1 m</t>
  </si>
  <si>
    <t>662044837</t>
  </si>
  <si>
    <t>výlisky z hmoty dřevovláknité a dřevotřískové parapety vnitřní dřevotřískové POSTFORMING (hnědá, bílá) rozměr: šířka x 1 m délky 260 mm</t>
  </si>
  <si>
    <t>3*1,1 'Přepočtené koeficientem množství</t>
  </si>
  <si>
    <t>294</t>
  </si>
  <si>
    <t>766960001R</t>
  </si>
  <si>
    <t>Dodávka a osazení venkovních bílých plastových dveří jednokřídl.vč.rámu 800/2000 1/3 sklo</t>
  </si>
  <si>
    <t xml:space="preserve">ks </t>
  </si>
  <si>
    <t>1165654218</t>
  </si>
  <si>
    <t>Poznámka k položce:
izolační dvojsklo čiré,z jedné strany vodorovné madlo
vstupní zvenku,zvonek audio
klika,klika,cylindrická vložka,masivní mosaz s povrchovou úpravou elox.hliník
U 1,7 W/m2K
podrobný popis viz tabulka výplní otvorů</t>
  </si>
  <si>
    <t>295</t>
  </si>
  <si>
    <t>766960002R</t>
  </si>
  <si>
    <t>Dodávka a osazení venkovních bílých plastových dveří dvoukřídl.vč.rámu 1800/2000 1/3 sklo</t>
  </si>
  <si>
    <t>ks</t>
  </si>
  <si>
    <t>-1830387352</t>
  </si>
  <si>
    <t>296</t>
  </si>
  <si>
    <t>998766101</t>
  </si>
  <si>
    <t>Přesun hmot tonážní pro konstrukce truhlářské v objektech v do 6 m</t>
  </si>
  <si>
    <t>-1378234949</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</si>
  <si>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</si>
  <si>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</si>
  <si>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</si>
  <si>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</si>
  <si>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297</t>
  </si>
  <si>
    <t>767161214</t>
  </si>
  <si>
    <t>Montáž zábradlí rovného z profilové oceli do zdi do hmotnosti 30 kg</t>
  </si>
  <si>
    <t>1736228897</t>
  </si>
  <si>
    <t>Montáž zábradlí rovného z profilové oceli do zdiva, hmotnosti 1 m zábradlí přes 20 do 30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</si>
  <si>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</si>
  <si>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"zámečnický prvek Z3" 8,96</t>
  </si>
  <si>
    <t>"zámečnický prvek Z4" 2,26</t>
  </si>
  <si>
    <t>298</t>
  </si>
  <si>
    <t>767165114</t>
  </si>
  <si>
    <t>Montáž zábradlí rovného madla z trubek nebo tenkostěnných profilů svařovaného</t>
  </si>
  <si>
    <t>2016822011</t>
  </si>
  <si>
    <t>Montáž zábradlí rovného madel z trubek nebo tenkostěnných profilů svařováním</t>
  </si>
  <si>
    <t>"zámečnický prvek Z1 madlo schodiště" 4,7</t>
  </si>
  <si>
    <t>299</t>
  </si>
  <si>
    <t>767220420</t>
  </si>
  <si>
    <t>Montáž zábradlí schodišťového z profilové oceli do zdi hmotnosti do 40 kg</t>
  </si>
  <si>
    <t>1825146938</t>
  </si>
  <si>
    <t>Montáž schodišťového zábradlí z profilové oceli do zdiva, hmotnosti 1 m zábradlí přes 20 do 40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</si>
  <si>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</si>
  <si>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 zámečnický prvek Z2"  4,7</t>
  </si>
  <si>
    <t>300</t>
  </si>
  <si>
    <t>553970000</t>
  </si>
  <si>
    <t>Atypické kovové výrobky  vč. zinkování</t>
  </si>
  <si>
    <t>115084577</t>
  </si>
  <si>
    <t>"zámečnický prvek Z1 madlo schodiště" 22,0</t>
  </si>
  <si>
    <t>"zámečnický prvek Z2 zábradlí schodiště" 108,0</t>
  </si>
  <si>
    <t>"zámečnický prvek Z3 zábradlí ochozu na zdi" 259,0</t>
  </si>
  <si>
    <t>"zámečnický prvek Z4 zábradlí ochozu na zdi" 71,0</t>
  </si>
  <si>
    <t>301</t>
  </si>
  <si>
    <t>767995112</t>
  </si>
  <si>
    <t>Montáž atypických zámečnických konstrukcí hmotnosti do 10 kg</t>
  </si>
  <si>
    <t>-240343711</t>
  </si>
  <si>
    <t>Montáž ostatních atypických zámečnických konstrukcí hmotnosti přes 5 do 10 kg</t>
  </si>
  <si>
    <t xml:space="preserve">Poznámka k souboru cen:
1. Určení cen se řídí hmotností jednotlivě montovaného dílu konstrukce. </t>
  </si>
  <si>
    <t>"příložky stoiny stropu oboustranně P10x400x120mm" 5*0,4*0,12*80*5</t>
  </si>
  <si>
    <t>302</t>
  </si>
  <si>
    <t>1121371360</t>
  </si>
  <si>
    <t>303</t>
  </si>
  <si>
    <t>767995114</t>
  </si>
  <si>
    <t>Montáž atypických zámečnických konstrukcí hmotnosti do 50 kg</t>
  </si>
  <si>
    <t>1003565756</t>
  </si>
  <si>
    <t>Montáž ostatních atypických zámečnických konstrukcí hmotnosti přes 20 do 50 kg</t>
  </si>
  <si>
    <t>"lemovací profily Z z plechu tl.8mm pro VSŽ plech desky" 0,35*2,0*64*2</t>
  </si>
  <si>
    <t>304</t>
  </si>
  <si>
    <t>378562923</t>
  </si>
  <si>
    <t>305</t>
  </si>
  <si>
    <t>767996702</t>
  </si>
  <si>
    <t>Demontáž atypických zámečnických konstrukcí řezáním hmotnosti jednotlivých dílů do 100 kg</t>
  </si>
  <si>
    <t>-379013361</t>
  </si>
  <si>
    <t>Demontáž ostatních zámečnických konstrukcí o hmotnosti jednotlivých dílů řezáním přes 50 do 100 kg</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</si>
  <si>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</si>
  <si>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ocelového poklopu vč.rámu nad stávajícím shozem" 2,0*1,0*5*8</t>
  </si>
  <si>
    <t>306</t>
  </si>
  <si>
    <t>767996703</t>
  </si>
  <si>
    <t>Demontáž atypických zámečnických konstrukcí řezáním hmotnosti jednotlivých dílů do 250 kg</t>
  </si>
  <si>
    <t>-1029193411</t>
  </si>
  <si>
    <t>Demontáž ostatních zámečnických konstrukcí o hmotnosti jednotlivých dílů řezáním přes 100 do 250 kg</t>
  </si>
  <si>
    <t>"schodiště ze suterénu vč.zábradlí na ocelovou plošinu" 220</t>
  </si>
  <si>
    <t>307</t>
  </si>
  <si>
    <t>767996704</t>
  </si>
  <si>
    <t>Demontáž atypických zámečnických konstrukcí řezáním hmotnosti jednotlivých dílů do 500 kg</t>
  </si>
  <si>
    <t>642946953</t>
  </si>
  <si>
    <t>Demontáž ostatních zámečnických konstrukcí o hmotnosti jednotlivých dílů řezáním přes 250 do 500 kg</t>
  </si>
  <si>
    <t>" demontáž ocelové plošiny v prostoru nové učebny mč.02" 1,3*2,0*80+120</t>
  </si>
  <si>
    <t>308</t>
  </si>
  <si>
    <t>767996705</t>
  </si>
  <si>
    <t>Demontáž atypických zámečnických konstrukcí řezáním hmotnosti jednotlivých dílů přes 500 kg</t>
  </si>
  <si>
    <t>-91557952</t>
  </si>
  <si>
    <t>Demontáž ostatních zámečnických konstrukcí o hmotnosti jednotlivých dílů řezáním přes 500 kg</t>
  </si>
  <si>
    <t>" demontáž ocelové plošiny u ocel.schodiště " (1,8*1,8+(1,8+2,25)/2*1,3+2,25*3,0)*80</t>
  </si>
  <si>
    <t>309</t>
  </si>
  <si>
    <t>998767101</t>
  </si>
  <si>
    <t>Přesun hmot tonážní pro zámečnické konstrukce v objektech v do 6 m</t>
  </si>
  <si>
    <t>-1366912473</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</si>
  <si>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</si>
  <si>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</si>
  <si>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</si>
  <si>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</si>
  <si>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310</t>
  </si>
  <si>
    <t>771474113</t>
  </si>
  <si>
    <t>Montáž soklíků z dlaždic keramických rovných flexibilní lepidlo v do 120 mm</t>
  </si>
  <si>
    <t>1243284182</t>
  </si>
  <si>
    <t>Montáž soklíků z dlaždic keramických lepených flexibilním lepidlem rovných výšky přes 90 do 120 mm</t>
  </si>
  <si>
    <t>"přízemí - zádveří u výtahu P2" 10,026-(1,0+1,13+1,1)</t>
  </si>
  <si>
    <t>"1.pp - 3.np oprava soklu dlažby u vstupu do  výtahu" 2,0*5</t>
  </si>
  <si>
    <t>"1.pp - chodba,sklad dílny a zádveří" 27,117+17,2+11,6-(0,7*3+0,9*8+1,8)</t>
  </si>
  <si>
    <t>311</t>
  </si>
  <si>
    <t>771574115</t>
  </si>
  <si>
    <t>Montáž podlah keramických režných hladkých lepených flexibilním lepidlem do 22 ks/m2</t>
  </si>
  <si>
    <t>40960251</t>
  </si>
  <si>
    <t>Montáž podlah z dlaždic keramických lepených flexibilním lepidlem režných nebo glazovaných hladkých přes 19 do 22 ks/ m2</t>
  </si>
  <si>
    <t>"přízemí - zádveří u výtahu P2" 5,45</t>
  </si>
  <si>
    <t>"1.pp - 3.np oprava dlažby u vstupu do  výtahu" 2,0*5</t>
  </si>
  <si>
    <t>"1.pp P4  až P5" 19,768+4,3+1,9+2,2+4,4+15,233+2,16+2,16+2,668+8,798+8,288</t>
  </si>
  <si>
    <t>312</t>
  </si>
  <si>
    <t>597611350R</t>
  </si>
  <si>
    <t>dlaždice keramické - dle výběru investora</t>
  </si>
  <si>
    <t>-1658723236</t>
  </si>
  <si>
    <t>obkládačky a dlaždice keramické koupelny - RAKO dlaždice formát 30 x 30 x  0,8 cm  (barevné) ELECTRA                I.j.  (cen.skup. 72)</t>
  </si>
  <si>
    <t>"přízemí - zádveří u výtahu" 5,45</t>
  </si>
  <si>
    <t>"přízemí - zádveří u výtahu sokl" (10,026-(1,0+1,13+1,1))*0,1</t>
  </si>
  <si>
    <t>"1.pp - 3.np oprava soklu dlažby u vstupu do  výtahu" 2,0*5*0,1</t>
  </si>
  <si>
    <t>"1.pp - chodba,sklad dílny a zádveří" (27,117+17,2+11,6-(0,7*3+0,9*8+1,8))*0,1</t>
  </si>
  <si>
    <t>93,4863*1,1 'Přepočtené koeficientem množství</t>
  </si>
  <si>
    <t>313</t>
  </si>
  <si>
    <t>771591111</t>
  </si>
  <si>
    <t>Podlahy penetrace podkladu</t>
  </si>
  <si>
    <t>-1844730053</t>
  </si>
  <si>
    <t>Podlahy - ostatní práce penetrace podkladu</t>
  </si>
  <si>
    <t xml:space="preserve">Poznámka k souboru cen:
1. Množství měrných jednotek u ceny -1185 se stanoví podle počtu řezaných dlaždic, nezávisle na jejich velikosti. 2. Položkou -1185 lze ocenit provádění více řezů na jednom kusu dlažby. </t>
  </si>
  <si>
    <t>314</t>
  </si>
  <si>
    <t>771591171</t>
  </si>
  <si>
    <t>Montáž profilu ukončujícího pro plynulý přechod (dlažby s kobercem apod.)</t>
  </si>
  <si>
    <t>-590839201</t>
  </si>
  <si>
    <t>Podlahy - ostatní práce montáž ukončujícího profilu pro plynulý přechod (dlažba-koberec apod.)</t>
  </si>
  <si>
    <t>0,7*6+0,9*6</t>
  </si>
  <si>
    <t>315</t>
  </si>
  <si>
    <t>553432240R</t>
  </si>
  <si>
    <t>lišta přechodová 459H 30 mm, samolepící, 99471 elox bronzová</t>
  </si>
  <si>
    <t>-147744836</t>
  </si>
  <si>
    <t>doplňky stavební kovové profily přechodové pro podlahové krytiny kovové profily lišta přechodová 30 mm samolepící 459H 99471 elox bronzová - bal. 20 kusů á 2,7 m</t>
  </si>
  <si>
    <t>9,6*1,1 'Přepočtené koeficientem množství</t>
  </si>
  <si>
    <t>316</t>
  </si>
  <si>
    <t>998771101</t>
  </si>
  <si>
    <t>Přesun hmot tonážní pro podlahy z dlaždic v objektech v do 6 m</t>
  </si>
  <si>
    <t>-89538073</t>
  </si>
  <si>
    <t>Přesun hmot pro podlahy z dlaždic stanovený z hmotnosti přesunovaného materiálu vodorovná dopravní vzdálenost do 50 m v objektech výšky do 6 m</t>
  </si>
  <si>
    <t>777</t>
  </si>
  <si>
    <t>Podlahy lité</t>
  </si>
  <si>
    <t>317</t>
  </si>
  <si>
    <t>777510003</t>
  </si>
  <si>
    <t>Podlahy ze stěrky epoxydové Sikafloor 261 systém tl 2 mm</t>
  </si>
  <si>
    <t>-335158822</t>
  </si>
  <si>
    <t>Podlahy ze stěrky epoxydové tl. 2 mm Sikafloor 261 systém</t>
  </si>
  <si>
    <t>" 1.pp - P3 dílny  s vytažením do soklu 10 cm na stěnu " 61,76+(31,083-0,9)*0,1</t>
  </si>
  <si>
    <t>318</t>
  </si>
  <si>
    <t>777530021</t>
  </si>
  <si>
    <t>Podlahy ze stěrky polyuretanové Sikafloor 350 PH tl 3 mm</t>
  </si>
  <si>
    <t>1821579317</t>
  </si>
  <si>
    <t>Podlahy ze stěrky polyuretanové tl. 3 mm Sikafloor 350 PH</t>
  </si>
  <si>
    <t>Poznámka k položce:
s vodotěsnou membránou Umax.=-W/m2K</t>
  </si>
  <si>
    <t>"1.pp terasa P7" 18,649</t>
  </si>
  <si>
    <t>"1.pp povrch prefabrikovaného schodiště" 1,0*(0,3+0,157)*14+4,75*0,35</t>
  </si>
  <si>
    <t>319</t>
  </si>
  <si>
    <t>931994142</t>
  </si>
  <si>
    <t>Těsnění dilatační spáry betonové konstrukce polyuretanovým tmelem do pl 4,0 cm2</t>
  </si>
  <si>
    <t>1756485498</t>
  </si>
  <si>
    <t>Těsnění spáry betonové konstrukce pásy, profily, tmely tmelem polyuretanovým spáry dilatační do 4,0 cm2</t>
  </si>
  <si>
    <t xml:space="preserve">Poznámka k souboru cen:
1. V cenách těsnění spár pásy „waterstop“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„waterstop“, vložení extrudovaného polystyrenu v 1/3 plochy tloušťky betonové stěny. 6. V cenách nejsou započteny náklady na: a) bednění pracovních a dilatačních čel, bednění podpěr „waterstop“ svisle uložených, tyto se oceňují cenou 327 35-3112, b) bednění podpěr „waterstop“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</si>
  <si>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 podlahy terasy po obvodě" 23,12</t>
  </si>
  <si>
    <t>320</t>
  </si>
  <si>
    <t>777615213</t>
  </si>
  <si>
    <t>Nátěry epoxidové podlah betonových dvojnásobné Sadurit Z 1-A</t>
  </si>
  <si>
    <t>657576460</t>
  </si>
  <si>
    <t>Nátěry epoxidové podlah s penetrací s penetrací betonových dvojnásobné Sadurit Z 1-A</t>
  </si>
  <si>
    <t>"deska základová výtahové šachty vrchní a na stěny do v.30cm" 2,34*2,15+(2,34+62,15)*2*0,3</t>
  </si>
  <si>
    <t>321</t>
  </si>
  <si>
    <t>998777101</t>
  </si>
  <si>
    <t>Přesun hmot tonážní pro podlahy lité v objektech v do 6 m</t>
  </si>
  <si>
    <t>1232907740</t>
  </si>
  <si>
    <t>Přesun hmot pro podlahy lité stanovený z hmotnosti přesunovaného materiálu vodorovná dopravní vzdálenost do 50 m v objektech výšky do 6 m</t>
  </si>
  <si>
    <t>781</t>
  </si>
  <si>
    <t>Dokončovací práce - obklady keramické</t>
  </si>
  <si>
    <t>322</t>
  </si>
  <si>
    <t>781471114</t>
  </si>
  <si>
    <t>Montáž obkladů vnitřních keramických hladkých do 22 ks/m2 kladených do malty</t>
  </si>
  <si>
    <t>-286019718</t>
  </si>
  <si>
    <t>Montáž obkladů vnitřních stěn z dlaždic keramických kladených do malty režných nebo glazovaných hladkých přes 19 do 22 ks/m2</t>
  </si>
  <si>
    <t>" v sociálním zařízení a šatně" (8,3+5,9+6,2+8,4+6,6+6,6+7,3+12,0)*2,0-0,7*2,0*9-0,9*2,0*2-0,5*0,7*3</t>
  </si>
  <si>
    <t>323</t>
  </si>
  <si>
    <t>597610260R</t>
  </si>
  <si>
    <t>obkládačky keramické  - dle výběru investora</t>
  </si>
  <si>
    <t>-1051664097</t>
  </si>
  <si>
    <t>105,35*1,1 'Přepočtené koeficientem množství</t>
  </si>
  <si>
    <t>324</t>
  </si>
  <si>
    <t>781491011</t>
  </si>
  <si>
    <t>Montáž zrcadel plochy do 1 m2 lepených silikonovým tmelem na podkladní omítku</t>
  </si>
  <si>
    <t>1621171010</t>
  </si>
  <si>
    <t>Montáž zrcadel lepených silikonovým tmelem na podkladní omítku, plochy do 1 m2</t>
  </si>
  <si>
    <t xml:space="preserve">"500/700 " 0,5*0,7*3 </t>
  </si>
  <si>
    <t>325</t>
  </si>
  <si>
    <t>634651240</t>
  </si>
  <si>
    <t>zrcadlo nemontované čiré tl. 4 mm, max. rozměr 3210 x 2250 mm</t>
  </si>
  <si>
    <t>-1214403286</t>
  </si>
  <si>
    <t>zrcadla nemontovaná čirá, max rozměr tabule 3210 x 2250 mm tl.  4 mm</t>
  </si>
  <si>
    <t>1,05*1,1 'Přepočtené koeficientem množství</t>
  </si>
  <si>
    <t>326</t>
  </si>
  <si>
    <t>781494111</t>
  </si>
  <si>
    <t>Plastové profily rohové lepené flexibilním lepidlem</t>
  </si>
  <si>
    <t>1998084336</t>
  </si>
  <si>
    <t>Ostatní prvky plastové profily ukončovací a dilatační lepené flexibilním lepidlem rohové</t>
  </si>
  <si>
    <t xml:space="preserve">Poznámka k souboru cen:
1. Množství měrných jednotek u ceny -5185 se stanoví podle počtu řezaných obkladaček, nezávisle na jejich velikosti. 2. Položkou -5185 lze ocenit provádění více řezů na jednom kusu obkladu. </t>
  </si>
  <si>
    <t>2,2+1,1+0,95+0,9*3</t>
  </si>
  <si>
    <t>327</t>
  </si>
  <si>
    <t>781495111</t>
  </si>
  <si>
    <t>Penetrace podkladu vnitřních obkladů</t>
  </si>
  <si>
    <t>-1889376442</t>
  </si>
  <si>
    <t>Ostatní prvky ostatní práce penetrace podkladu</t>
  </si>
  <si>
    <t>" v sociálním zařízení a šatně" (8,3+5,9+6,2+8,4+6,6+6,6+7,3+12,0)*2,0-0,7*2,0*9-0,9*2,0*2</t>
  </si>
  <si>
    <t>328</t>
  </si>
  <si>
    <t>998781101</t>
  </si>
  <si>
    <t>Přesun hmot tonážní pro obklady keramické v objektech v do 6 m</t>
  </si>
  <si>
    <t>638879033</t>
  </si>
  <si>
    <t>Přesun hmot pro obklady keramické stanovený z hmotnosti přesunovaného materiálu vodorovná dopravní vzdálenost do 50 m v objektech výšky do 6 m</t>
  </si>
  <si>
    <t>783</t>
  </si>
  <si>
    <t>Dokončovací práce - nátěry</t>
  </si>
  <si>
    <t>329</t>
  </si>
  <si>
    <t>783314203</t>
  </si>
  <si>
    <t>Základní antikorozní jednonásobný syntetický samozákladující nátěr zámečnických konstrukcí</t>
  </si>
  <si>
    <t>-203880389</t>
  </si>
  <si>
    <t>Základní antikorozní nátěr zámečnických konstrukcí jednonásobný syntetický samozákladující</t>
  </si>
  <si>
    <t>"I 160" (2,95*2+3,15*4)*0,574</t>
  </si>
  <si>
    <t>"I 180" (2,95+3,15*3)*0,641</t>
  </si>
  <si>
    <t>"I 280" 7,1*5*0,968</t>
  </si>
  <si>
    <t>"I 300" 7,1*4*1,028</t>
  </si>
  <si>
    <t>330</t>
  </si>
  <si>
    <t>783317101</t>
  </si>
  <si>
    <t>Krycí jednonásobný syntetický standardní nátěr zámečnických konstrukcí</t>
  </si>
  <si>
    <t>1506791878</t>
  </si>
  <si>
    <t>Krycí nátěr (email) zámečnických konstrukcí jednonásobný syntetický standardní</t>
  </si>
  <si>
    <t>Poznámka k položce:
2x email</t>
  </si>
  <si>
    <t>82,126*2 'Přepočtené koeficientem množství</t>
  </si>
  <si>
    <t>331</t>
  </si>
  <si>
    <t>701661169</t>
  </si>
  <si>
    <t>Poznámka k položce:
2x emal - zárubně</t>
  </si>
  <si>
    <t>"kovových zárubní"</t>
  </si>
  <si>
    <t>" 70/197" (0,8+2*2,0)*0,2*6</t>
  </si>
  <si>
    <t>"90/197" (1,0+2*2,0)*0,2*5</t>
  </si>
  <si>
    <t>10,76*2 'Přepočtené koeficientem množství</t>
  </si>
  <si>
    <t>332</t>
  </si>
  <si>
    <t>783851117R</t>
  </si>
  <si>
    <t>Nátěry epoxidové omítek stropů napuštění</t>
  </si>
  <si>
    <t>-1223703219</t>
  </si>
  <si>
    <t>Nátěry omítek a betonových povrchů epoxidové a epoxidehtové epoxidové omítek stropů napuštění</t>
  </si>
  <si>
    <t xml:space="preserve">"výtahová šachta - strop" 3,104 </t>
  </si>
  <si>
    <t>333</t>
  </si>
  <si>
    <t>783851113R</t>
  </si>
  <si>
    <t>Nátěry epoxidové omítek stropů dvojnásobné a 1x email a 2x plné tmelení</t>
  </si>
  <si>
    <t>-793404841</t>
  </si>
  <si>
    <t>Nátěry omítek a betonových povrchů epoxidové a epoxidehtové epoxidové omítek stropů dvojnásobné a 1x email s 2x plným tmelením</t>
  </si>
  <si>
    <t>334</t>
  </si>
  <si>
    <t>783851217R</t>
  </si>
  <si>
    <t>Nátěry epoxidové omítek stěn napuštění</t>
  </si>
  <si>
    <t>1627449069</t>
  </si>
  <si>
    <t>Nátěry omítek a betonových povrchů epoxidové a epoxidehtové epoxidové omítek stěn napuštění</t>
  </si>
  <si>
    <t>" výtah - stěny" (1,6+1,94)*2*15,55-1,13*2,125*5</t>
  </si>
  <si>
    <t>335</t>
  </si>
  <si>
    <t>783851213R</t>
  </si>
  <si>
    <t>Nátěry epoxidové omítek stěn dvojnásobné a 1x email a 2x plné tmelení</t>
  </si>
  <si>
    <t>1334377121</t>
  </si>
  <si>
    <t>Nátěry omítek a betonových povrchů epoxidové a epoxidehtové epoxidové omítek stěn dvojnásobné a 1x email s 2x plným tmelením</t>
  </si>
  <si>
    <t>784</t>
  </si>
  <si>
    <t>Dokončovací práce - malby a tapety</t>
  </si>
  <si>
    <t>336</t>
  </si>
  <si>
    <t>784111021</t>
  </si>
  <si>
    <t>Obroušení podkladu ze stěrky v místnostech výšky do 3,80 m</t>
  </si>
  <si>
    <t>1675420686</t>
  </si>
  <si>
    <t>Obroušení podkladu stěrky v místnostech výšky do 3,80 m</t>
  </si>
  <si>
    <t>337</t>
  </si>
  <si>
    <t>784181121</t>
  </si>
  <si>
    <t>Hloubková jednonásobná penetrace podkladu v místnostech výšky do 3,80 m</t>
  </si>
  <si>
    <t>2132820476</t>
  </si>
  <si>
    <t>Penetrace podkladu jednonásobná hloubková v místnostech výšky do 3,80 m</t>
  </si>
  <si>
    <t>"stropů"</t>
  </si>
  <si>
    <t xml:space="preserve">"stěn" </t>
  </si>
  <si>
    <t>"nových stěn 1.np - mč.02 zádveří" (3,21+1,805)*2*2,74</t>
  </si>
  <si>
    <t>"zazdívka otvorů v 1.pp" (1,6*2,1+1,1*1,4+4,08*2,85+1,5*2,17*2+1,0*2,17+1,2*2,2)*2</t>
  </si>
  <si>
    <t>"nové zdivo přizdívky v 1.pp" (2,26*2+3,23+3,492+2*0,175)*2,83</t>
  </si>
  <si>
    <t>"1.pp" 2,26*2,83+(5,77+5,65-3,35)*2,3+3,35*2,3*2</t>
  </si>
  <si>
    <t>((2,0*3+2,3+4,8+2,4*3)*3,67)*2</t>
  </si>
  <si>
    <t>(6,95*2,98+(2,0*2+3,8+1,5+1,95)*3,67)*2</t>
  </si>
  <si>
    <t>" odpočet obkladů v sociálním zařízení a šatně" -((8,3+5,9+6,2+8,4+6,6+6,6+7,3+12,0)*2,0)</t>
  </si>
  <si>
    <t>338</t>
  </si>
  <si>
    <t>784221101</t>
  </si>
  <si>
    <t>Dvojnásobné bílé malby  ze směsí za sucha dobře otěruvzdorných v místnostech do 3,80 m</t>
  </si>
  <si>
    <t>405004454</t>
  </si>
  <si>
    <t>Malby z malířských směsí otěruvzdorných za sucha dvojnásobné, bílé za sucha otěruvzdorné dobře v místnostech výšky do 3,80 m</t>
  </si>
  <si>
    <t>786</t>
  </si>
  <si>
    <t>Dokončovací práce - čalounické úpravy</t>
  </si>
  <si>
    <t>339</t>
  </si>
  <si>
    <t>786626111</t>
  </si>
  <si>
    <t>Montáž lamelové žaluzie vnitřní nebo do oken dvojitých dřevěných</t>
  </si>
  <si>
    <t>63629319</t>
  </si>
  <si>
    <t>Montáž zastiňujících žaluzií lamelových vnitřních nebo do oken dvojitých dřevěných</t>
  </si>
  <si>
    <t>"okna ozn.01 2000/1200mm " 2,0*1,2*3</t>
  </si>
  <si>
    <t>340</t>
  </si>
  <si>
    <t>611243490R</t>
  </si>
  <si>
    <t>žaluzie hliníková interiérová řetízková bílá 200 x 120 cm</t>
  </si>
  <si>
    <t>295994270</t>
  </si>
  <si>
    <t xml:space="preserve">okna plastová žaluzie hliníková interiérová bílá </t>
  </si>
  <si>
    <t>341</t>
  </si>
  <si>
    <t>998786102</t>
  </si>
  <si>
    <t>Přesun hmot tonážní pro čalounické úpravy v objektech v do 12 m</t>
  </si>
  <si>
    <t>-673157361</t>
  </si>
  <si>
    <t>Přesun hmot pro čalounické úpravy stanovený z hmotnosti přesunovaného materiálu vodorovná dopravní vzdálenost do 50 m v objektech výšky (hloubky) přes 6 do 12 m</t>
  </si>
  <si>
    <t>Práce a dodávky M</t>
  </si>
  <si>
    <t>33-M</t>
  </si>
  <si>
    <t>Montáže dopr.zaříz.,sklad. zař. a váh</t>
  </si>
  <si>
    <t>342</t>
  </si>
  <si>
    <t>33M-960001R</t>
  </si>
  <si>
    <t>Osobní výtah vč.osazení,kompletace a revize - 4 podlaží,5 nástupišť v provedením standart</t>
  </si>
  <si>
    <t>2049603533</t>
  </si>
  <si>
    <t xml:space="preserve">Poznámka k položce:
prokládací lanový výtah bez strojovny o nosnosti 630 kg - 8 osob o velikosti kabiny 1400x1100mm
</t>
  </si>
  <si>
    <t>343</t>
  </si>
  <si>
    <t>33M-960002R</t>
  </si>
  <si>
    <t>Dodávka a osazení svislé schodišťové plošiny Z 300 pro invalidní</t>
  </si>
  <si>
    <t>1948611651</t>
  </si>
  <si>
    <t xml:space="preserve">Poznámka k položce:
velikost 1450x1000mm vč.svislé stěny kotvené do podlahové desky,vč branek v obou zastávkách
</t>
  </si>
  <si>
    <t>OST</t>
  </si>
  <si>
    <t>Ostatní</t>
  </si>
  <si>
    <t>344</t>
  </si>
  <si>
    <t>90096001R</t>
  </si>
  <si>
    <t>Vybavení dílny ručním nářadím - podrobný rozpis dle techn.zprávy</t>
  </si>
  <si>
    <t>kpl</t>
  </si>
  <si>
    <t>-108243992</t>
  </si>
  <si>
    <t>345</t>
  </si>
  <si>
    <t>90096002R</t>
  </si>
  <si>
    <t>Vybavení dílny elektronářadím - podrobný rozpis dle techn.zprávy</t>
  </si>
  <si>
    <t>1926477230</t>
  </si>
  <si>
    <t>346</t>
  </si>
  <si>
    <t>90096003R</t>
  </si>
  <si>
    <t>Vybavení dílny nábytkem - podrobný rozpis dle techn.zprávy</t>
  </si>
  <si>
    <t>-591994135</t>
  </si>
  <si>
    <t>02 - Zdravotně technické instalace</t>
  </si>
  <si>
    <t xml:space="preserve">    8 - Trubní vedení</t>
  </si>
  <si>
    <t xml:space="preserve">      91 - Doplňující konstrukce a práce pozemních komunikací, letišť a ploch</t>
  </si>
  <si>
    <t xml:space="preserve">    721 - Zdravotechnika - vnitřní kanalizace</t>
  </si>
  <si>
    <t xml:space="preserve">    722 - Zdravotechnika - vnitřní vodovod</t>
  </si>
  <si>
    <t xml:space="preserve">    725 - Zdravotechnika - zařizovací předměty</t>
  </si>
  <si>
    <t xml:space="preserve">    763 - Konstrukce montované z desek, dílců a panelů</t>
  </si>
  <si>
    <t xml:space="preserve">    23-M - Montáže potrubí</t>
  </si>
  <si>
    <t xml:space="preserve">    O01 - Ostatní</t>
  </si>
  <si>
    <t>121101101</t>
  </si>
  <si>
    <t>Sejmutí ornice s přemístěním na vzdálenost do 50 m</t>
  </si>
  <si>
    <t>1530716440</t>
  </si>
  <si>
    <t>"kanalizace mimo objekt</t>
  </si>
  <si>
    <t>"PVC KG DN 150"</t>
  </si>
  <si>
    <t>6,07*1,2*0,15</t>
  </si>
  <si>
    <t>130001101</t>
  </si>
  <si>
    <t>Příplatek za ztížení vykopávky v blízkosti pozemního vedení</t>
  </si>
  <si>
    <t>532506160</t>
  </si>
  <si>
    <t>131203101</t>
  </si>
  <si>
    <t>Hloubení jam ručním nebo pneum nářadím v soudržných horninách tř. 3</t>
  </si>
  <si>
    <t>-1920753354</t>
  </si>
  <si>
    <t>"napojení na stávající kanalizaci KT DN 300"</t>
  </si>
  <si>
    <t>2*2*5,57</t>
  </si>
  <si>
    <t>"napojení na stávající kanalizaci PVC 150"</t>
  </si>
  <si>
    <t>2*2*0,8</t>
  </si>
  <si>
    <t>131203109</t>
  </si>
  <si>
    <t>Příplatek za lepivost u hloubení jam ručním nebo pneum nářadím v hornině tř. 3</t>
  </si>
  <si>
    <t>360231412</t>
  </si>
  <si>
    <t>132201201</t>
  </si>
  <si>
    <t>Hloubení rýh š do 2000 mm v hornině tř. 3 objemu do 100 m3</t>
  </si>
  <si>
    <t>2068631588</t>
  </si>
  <si>
    <t>(2,11*1*5,57)/100*50</t>
  </si>
  <si>
    <t>(7,99*1*3,27)/100*50</t>
  </si>
  <si>
    <t>132201209</t>
  </si>
  <si>
    <t>Příplatek za lepivost k hloubení rýh š do 2000 mm v hornině tř. 3</t>
  </si>
  <si>
    <t>-148032438</t>
  </si>
  <si>
    <t>132212201</t>
  </si>
  <si>
    <t>Hloubení rýh š přes 600 do 2000 mm ručním nebo pneum nářadím v soudržných horninách tř. 3</t>
  </si>
  <si>
    <t>-1484896845</t>
  </si>
  <si>
    <t>Hloubení zapažených i nezapažených rýh šířky přes 600 do 2 000 mm ručním nebo pneumatickým nářadím s urovnáním dna do předepsaného profilu a spádu v horninách tř. 3 soudržných</t>
  </si>
  <si>
    <t>"kanalizace ležatá v objektu</t>
  </si>
  <si>
    <t>"PVC KG DN 125"</t>
  </si>
  <si>
    <t>22*0,8*0,8</t>
  </si>
  <si>
    <t>132212209</t>
  </si>
  <si>
    <t>Příplatek za lepivost u hloubení rýh š do 2000 mm ručním nebo pneum nářadím v hornině tř. 3</t>
  </si>
  <si>
    <t>1079569574</t>
  </si>
  <si>
    <t>Hloubení zapažených i nezapažených rýh šířky přes 600 do 2 000 mm ručním nebo pneumatickým nářadím s urovnáním dna do předepsaného profilu a spádu v horninách tř. 3 Příplatek k cenám za lepivost horniny tř. 3</t>
  </si>
  <si>
    <t>151101102</t>
  </si>
  <si>
    <t>Zřízení příložného pažení a rozepření stěn rýh hl do 4 m</t>
  </si>
  <si>
    <t>2019222592</t>
  </si>
  <si>
    <t>7,99*3,27*2</t>
  </si>
  <si>
    <t>151101103</t>
  </si>
  <si>
    <t>Zřízení příložného pažení a rozepření stěn rýh hl do 8 m</t>
  </si>
  <si>
    <t>-2127284529</t>
  </si>
  <si>
    <t>2*5,57*4</t>
  </si>
  <si>
    <t>2,11*5,57*2</t>
  </si>
  <si>
    <t>151101112</t>
  </si>
  <si>
    <t>Odstranění příložného pažení a rozepření stěn rýh hl do 4 m</t>
  </si>
  <si>
    <t>664579457</t>
  </si>
  <si>
    <t>151101113</t>
  </si>
  <si>
    <t>Odstranění příložného pažení a rozepření stěn rýh hl do 8 m</t>
  </si>
  <si>
    <t>-1070000795</t>
  </si>
  <si>
    <t>161101101</t>
  </si>
  <si>
    <t>Svislé přemístění výkopku z horniny tř. 1 až 4 hl výkopu do 2,5 m</t>
  </si>
  <si>
    <t>1601917421</t>
  </si>
  <si>
    <t>162201201</t>
  </si>
  <si>
    <t>Vodorovné přemístění do 10 m nošením výkopku z horniny tř. 1 až 4</t>
  </si>
  <si>
    <t>1100715140</t>
  </si>
  <si>
    <t>162201209</t>
  </si>
  <si>
    <t>Příplatek k vodorovnému přemístění nošením ZKD 10 m nošení výkopku z horniny tř. 1 až 4</t>
  </si>
  <si>
    <t>-904364799</t>
  </si>
  <si>
    <t>162301101</t>
  </si>
  <si>
    <t>Vodorovné přemístění do 500 m výkopku/sypaniny z horniny tř. 1 až 4</t>
  </si>
  <si>
    <t>819393474</t>
  </si>
  <si>
    <t>Vodorovné přemístění výkopku nebo sypaniny po suchu na obvyklém dopravním prostředku, bez naložení výkopku, avšak se složením bez rozhrnutí z horniny tř. 1 až 4 na vzdálenost přes 50 do 500 m</t>
  </si>
  <si>
    <t>61,215*2</t>
  </si>
  <si>
    <t>Vodorovné přemístění do 10000 m výkopku z horniny tř. 1 až 4</t>
  </si>
  <si>
    <t>-1426477312</t>
  </si>
  <si>
    <t>12,655+3,57</t>
  </si>
  <si>
    <t>Příplatek k vodorovnému přemístění výkopku z horniny tř. 1 až 4 ZKD 1000 m přes 10000 m</t>
  </si>
  <si>
    <t>361028305</t>
  </si>
  <si>
    <t>16,225*10</t>
  </si>
  <si>
    <t>928235803</t>
  </si>
  <si>
    <t>1852658843</t>
  </si>
  <si>
    <t>16,225*1,68</t>
  </si>
  <si>
    <t>-2004459775</t>
  </si>
  <si>
    <t>77,44-16,225</t>
  </si>
  <si>
    <t>175111101</t>
  </si>
  <si>
    <t>Obsypání potrubí ručně sypaninou bez prohození, uloženou do 3 m</t>
  </si>
  <si>
    <t>-1547652494</t>
  </si>
  <si>
    <t>Obsypání potrubí ručně sypaninou z vhodných hornin tř. 1 až 4 nebo materiálem připraveným podél výkopu ve vzdálenosti do 3 m od jeho kraje, pro jakoukoliv hloubku výkopu a míru zhutnění bez prohození sypaniny</t>
  </si>
  <si>
    <t>2*2*0,5</t>
  </si>
  <si>
    <t>2*2*0,35</t>
  </si>
  <si>
    <t>2,11*1*0,35</t>
  </si>
  <si>
    <t>7,99*1*0,35</t>
  </si>
  <si>
    <t>22*0,8*0,325</t>
  </si>
  <si>
    <t>175111109</t>
  </si>
  <si>
    <t>Příplatek k obsypání potrubí za ruční prohození sypaniny, uložené do 3 m</t>
  </si>
  <si>
    <t>-1218933673</t>
  </si>
  <si>
    <t>Obsypání potrubí ručně sypaninou z vhodných hornin tř. 1 až 4 nebo materiálem připraveným podél výkopu ve vzdálenosti do 3 m od jeho kraje, pro jakoukoliv hloubku výkopu a míru zhutnění Příplatek k ceně za prohození sypaniny</t>
  </si>
  <si>
    <t>583373030</t>
  </si>
  <si>
    <t>štěrkopísek frakce 0-8</t>
  </si>
  <si>
    <t>961593947</t>
  </si>
  <si>
    <t>12,655*1,89*1,01</t>
  </si>
  <si>
    <t>181301103</t>
  </si>
  <si>
    <t>Rozprostření ornice pl do 500 m2 v rovině nebo ve svahu do 1:5 tl vrstvy do 200 mm</t>
  </si>
  <si>
    <t>-635767285</t>
  </si>
  <si>
    <t>"PVC KG DN  150"</t>
  </si>
  <si>
    <t>6,07*1,2</t>
  </si>
  <si>
    <t>181411131</t>
  </si>
  <si>
    <t>Založení parkového trávníku výsevem plochy do 1000 m2 v rovině a ve svahu do 1:5</t>
  </si>
  <si>
    <t>660225277</t>
  </si>
  <si>
    <t>Založení trávníku na půdě předem připravené plochy do 1000 m2 výsevem včetně utažení parkového v rovině nebo na svahu do 1:5</t>
  </si>
  <si>
    <t>005724100</t>
  </si>
  <si>
    <t>osivo směs travní parková rekreační</t>
  </si>
  <si>
    <t>-187671999</t>
  </si>
  <si>
    <t>312101215</t>
  </si>
  <si>
    <t>Vytvoření prostupů do 0,35 m2 ve zdech výplňových osazením vložek z dutinových tvarovek</t>
  </si>
  <si>
    <t>-209426095</t>
  </si>
  <si>
    <t>0,45+0,45+1+0,6+0,4+0,45</t>
  </si>
  <si>
    <t>451573111</t>
  </si>
  <si>
    <t>Lože pod potrubí otevřený výkop ze štěrkopísku</t>
  </si>
  <si>
    <t>832980423</t>
  </si>
  <si>
    <t>2*2*0,1</t>
  </si>
  <si>
    <t>2,11*1*0,1</t>
  </si>
  <si>
    <t>7,99*1*0,1</t>
  </si>
  <si>
    <t>22*0,8*0,1</t>
  </si>
  <si>
    <t>564851111</t>
  </si>
  <si>
    <t>Podklad ze štěrkodrtě ŠD tl 150 mm</t>
  </si>
  <si>
    <t>-185256925</t>
  </si>
  <si>
    <t>2*2</t>
  </si>
  <si>
    <t>2,11*1</t>
  </si>
  <si>
    <t>573111112</t>
  </si>
  <si>
    <t>Postřik živičný infiltrační s posypem z asfaltu množství 1 kg/m2</t>
  </si>
  <si>
    <t>1209089990</t>
  </si>
  <si>
    <t>2,11*1,2</t>
  </si>
  <si>
    <t>577144111</t>
  </si>
  <si>
    <t>Asfaltový beton vrstva obrusná ACO 11 (ABS) tř. I tl 50 mm š do 3 m z nemodifikovaného asfaltu</t>
  </si>
  <si>
    <t>1961208909</t>
  </si>
  <si>
    <t>599141111</t>
  </si>
  <si>
    <t>Vyplnění spár mezi silničními dílci živičnou zálivkou</t>
  </si>
  <si>
    <t>-67808775</t>
  </si>
  <si>
    <t>2*2*2</t>
  </si>
  <si>
    <t>2,11*2</t>
  </si>
  <si>
    <t>Trubní vedení</t>
  </si>
  <si>
    <t>85037512R</t>
  </si>
  <si>
    <t>Výřez nebo výsek na potrubí z trub kameninových DN 300</t>
  </si>
  <si>
    <t>-1007625806</t>
  </si>
  <si>
    <t>871265211</t>
  </si>
  <si>
    <t>Kanalizační potrubí z tvrdého PVC-systém KG tuhost třídy SN4 DN100</t>
  </si>
  <si>
    <t>-610074739</t>
  </si>
  <si>
    <t>871315211</t>
  </si>
  <si>
    <t>Kanalizační potrubí z tvrdého PVC-systém KG tuhost třídy SN4 DN150</t>
  </si>
  <si>
    <t>694294186</t>
  </si>
  <si>
    <t>87131521R</t>
  </si>
  <si>
    <t>Trubka z tvrdého PVC-systém KG tuhost třídy SN4 do DN150</t>
  </si>
  <si>
    <t>1398656650</t>
  </si>
  <si>
    <t>0,6+0,4</t>
  </si>
  <si>
    <t>87135521R</t>
  </si>
  <si>
    <t>Trubka z tvrdého PVC-systém KG tuhost třídy SN4 DN200</t>
  </si>
  <si>
    <t>-1640190828</t>
  </si>
  <si>
    <t>0,45+1</t>
  </si>
  <si>
    <t>87136521R</t>
  </si>
  <si>
    <t>Trubka z tvrdého PVC-systém KG tuhost třídy SN4 DN250</t>
  </si>
  <si>
    <t>-332618269</t>
  </si>
  <si>
    <t>87137521R</t>
  </si>
  <si>
    <t>Trubka z tvrdého PVC-systém KG tuhost třídy SN4 DN300</t>
  </si>
  <si>
    <t>-1106598668</t>
  </si>
  <si>
    <t>87135311R</t>
  </si>
  <si>
    <t>Montáž potrubí z kanalizačních trub z PP otevřený výkop sklon do 20 % DN 150</t>
  </si>
  <si>
    <t>1095164795</t>
  </si>
  <si>
    <t>87135312R</t>
  </si>
  <si>
    <t>Montáž potrubí z kanalizačních trub z PP otevřený výkop sklon do 20 % DN 200</t>
  </si>
  <si>
    <t>610972038</t>
  </si>
  <si>
    <t>28611266R</t>
  </si>
  <si>
    <t>Chránička PP ( korug.) DN200</t>
  </si>
  <si>
    <t>-1696606777</t>
  </si>
  <si>
    <t>28611265R</t>
  </si>
  <si>
    <t>Chránička PP ( korug.) DN150</t>
  </si>
  <si>
    <t>390958752</t>
  </si>
  <si>
    <t>877265271</t>
  </si>
  <si>
    <t>Montáž lapače střešních splavenin z tvrdého PVC-systém KG DN 100</t>
  </si>
  <si>
    <t>1008524233</t>
  </si>
  <si>
    <t>877355121</t>
  </si>
  <si>
    <t>Výřez a montáž tvarovek odbočných na potrubí z kanalizačních trub z PVC do DN 200</t>
  </si>
  <si>
    <t>589550620</t>
  </si>
  <si>
    <t>286113890</t>
  </si>
  <si>
    <t>odbočka kanalizační plastová s hrdlem KGEA-125/125/45°</t>
  </si>
  <si>
    <t>-1402893250</t>
  </si>
  <si>
    <t>552911240</t>
  </si>
  <si>
    <t>B kroužek těsnící gumový DN 150</t>
  </si>
  <si>
    <t>-471893372</t>
  </si>
  <si>
    <t>Doplňující konstrukce a práce pozemních komunikací, letišť a ploch</t>
  </si>
  <si>
    <t>90010011R</t>
  </si>
  <si>
    <t>Hutnící zkoušky záhozu</t>
  </si>
  <si>
    <t>soubor</t>
  </si>
  <si>
    <t>959616829</t>
  </si>
  <si>
    <t>919735111</t>
  </si>
  <si>
    <t>Řezání stávajícího živičného krytu hl do 50 mm</t>
  </si>
  <si>
    <t>-191585083</t>
  </si>
  <si>
    <t>113107122</t>
  </si>
  <si>
    <t>Odstranění podkladu pl do 50 m2 z kameniva drceného tl 200 mm</t>
  </si>
  <si>
    <t>-1460925257</t>
  </si>
  <si>
    <t>113107141</t>
  </si>
  <si>
    <t>Odstranění podkladu pl do 50 m2 živičných tl 50 mm</t>
  </si>
  <si>
    <t>-635868545</t>
  </si>
  <si>
    <t>721242803</t>
  </si>
  <si>
    <t>Demontáž lapače střešních splavenin DN 110</t>
  </si>
  <si>
    <t>998944290</t>
  </si>
  <si>
    <t>997221551</t>
  </si>
  <si>
    <t>Vodorovná doprava suti ze sypkých materiálů do 1 km</t>
  </si>
  <si>
    <t>1116782040</t>
  </si>
  <si>
    <t>Vodorovná doprava suti bez naložení, ale se složením a s hrubým urovnáním ze sypkých materiálů, na vzdálenost do 1 km</t>
  </si>
  <si>
    <t>" kamenivo" 1,436</t>
  </si>
  <si>
    <t>997221559</t>
  </si>
  <si>
    <t>Příplatek ZKD 1 km u vodorovné dopravy suti ze sypkých materiálů</t>
  </si>
  <si>
    <t>1754234413</t>
  </si>
  <si>
    <t>Vodorovná doprava suti bez naložení, ale se složením a s hrubým urovnáním Příplatek k ceně za každý další i započatý 1 km přes 1 km</t>
  </si>
  <si>
    <t>Poznámka k položce:
celkem 20Km</t>
  </si>
  <si>
    <t>1,436*19 'Přepočtené koeficientem množství</t>
  </si>
  <si>
    <t>997221561</t>
  </si>
  <si>
    <t>Vodorovná doprava suti z kusových materiálů do 1 km</t>
  </si>
  <si>
    <t>313752033</t>
  </si>
  <si>
    <t>Vodorovná doprava suti bez naložení, ale se složením a s hrubým urovnáním z kusových materiálů, na vzdálenost do 1 km</t>
  </si>
  <si>
    <t>"asfalt" 2,097-1,436</t>
  </si>
  <si>
    <t>997221569</t>
  </si>
  <si>
    <t>Příplatek ZKD 1 km u vodorovné dopravy suti z kusových materiálů</t>
  </si>
  <si>
    <t>-698710382</t>
  </si>
  <si>
    <t>Poznámka k položce:
celkem 20 Km</t>
  </si>
  <si>
    <t>0,661*19 'Přepočtené koeficientem množství</t>
  </si>
  <si>
    <t>997221611</t>
  </si>
  <si>
    <t>Nakládání suti na dopravní prostředky pro vodorovnou dopravu</t>
  </si>
  <si>
    <t>1327456387</t>
  </si>
  <si>
    <t>Nakládání na dopravní prostředky pro vodorovnou dopravu suti</t>
  </si>
  <si>
    <t>997221845</t>
  </si>
  <si>
    <t>Poplatek za uložení odpadu z asfaltových povrchů na skládce (skládkovné)</t>
  </si>
  <si>
    <t>1103926834</t>
  </si>
  <si>
    <t>Poplatek za uložení stavebního odpadu na skládce (skládkovné) z asfaltových povrchů</t>
  </si>
  <si>
    <t>997221855</t>
  </si>
  <si>
    <t>Poplatek za uložení odpadu z kameniva na skládce (skládkovné)</t>
  </si>
  <si>
    <t>786260863</t>
  </si>
  <si>
    <t>Poplatek za uložení stavebního odpadu na skládce (skládkovné) z kameniva</t>
  </si>
  <si>
    <t>998225111</t>
  </si>
  <si>
    <t>Přesun hmot pro pozemní komunikace a letiště s krytem živičným</t>
  </si>
  <si>
    <t>859815155</t>
  </si>
  <si>
    <t>721</t>
  </si>
  <si>
    <t>Zdravotechnika - vnitřní kanalizace</t>
  </si>
  <si>
    <t>721173402</t>
  </si>
  <si>
    <t>Potrubí kanalizační z PVC hrdlové ležaté vnitřní DN 125 systém KG</t>
  </si>
  <si>
    <t>1695573882</t>
  </si>
  <si>
    <t xml:space="preserve">kanalizace splašková v objektu </t>
  </si>
  <si>
    <t>721174006</t>
  </si>
  <si>
    <t>Potrubí kanalizační z PP ležaté DN 125</t>
  </si>
  <si>
    <t>-573107999</t>
  </si>
  <si>
    <t>721174024</t>
  </si>
  <si>
    <t>Potrubí kanalizační z PP odpadní DN 70</t>
  </si>
  <si>
    <t>215946916</t>
  </si>
  <si>
    <t>721174025</t>
  </si>
  <si>
    <t>Potrubí kanalizační z PP odpadní DN 100</t>
  </si>
  <si>
    <t>-1991854788</t>
  </si>
  <si>
    <t>4+15</t>
  </si>
  <si>
    <t>721174042</t>
  </si>
  <si>
    <t>Potrubí kanalizační z PP připojovací DN 40</t>
  </si>
  <si>
    <t>2086096220</t>
  </si>
  <si>
    <t>721174043</t>
  </si>
  <si>
    <t>Potrubí kanalizační z PP připojovací DN 50</t>
  </si>
  <si>
    <t>-1663104407</t>
  </si>
  <si>
    <t>72121142R</t>
  </si>
  <si>
    <t>Vpust balkónová se svislým odtokem DN 70 s bitumenovou manžetou s nástavcem v 150 mm s chromovou mřížkou a vyhříváním</t>
  </si>
  <si>
    <t>103160671</t>
  </si>
  <si>
    <t>721242115</t>
  </si>
  <si>
    <t>Lapač střešních splavenin z PP se zápachovou klapkou a lapacím košem DN 110</t>
  </si>
  <si>
    <t>227708278</t>
  </si>
  <si>
    <t>721274103</t>
  </si>
  <si>
    <t>Přivzdušňovací ventil venkovní odpadních potrubí DN 110</t>
  </si>
  <si>
    <t>81558255</t>
  </si>
  <si>
    <t>721290111</t>
  </si>
  <si>
    <t>Zkouška těsnosti potrubí kanalizace vodou do DN 125</t>
  </si>
  <si>
    <t>600974782</t>
  </si>
  <si>
    <t>721290112</t>
  </si>
  <si>
    <t>Zkouška těsnosti potrubí kanalizace vodou do DN 200</t>
  </si>
  <si>
    <t>1453629289</t>
  </si>
  <si>
    <t>22+15+1+34+6+8</t>
  </si>
  <si>
    <t>998721101</t>
  </si>
  <si>
    <t>Přesun hmot pro vnitřní kanalizace v objektech v do 6 m</t>
  </si>
  <si>
    <t>-48621851</t>
  </si>
  <si>
    <t>722</t>
  </si>
  <si>
    <t>Zdravotechnika - vnitřní vodovod</t>
  </si>
  <si>
    <t>722174001</t>
  </si>
  <si>
    <t>Potrubí vodovodní plastové PPR svar polyfuze PN 16 D 16 x 2,2 mm</t>
  </si>
  <si>
    <t>1115409507</t>
  </si>
  <si>
    <t>722174002</t>
  </si>
  <si>
    <t>Potrubí vodovodní plastové PPR svar polyfuze PN 16 D 20 x 2,8 mm</t>
  </si>
  <si>
    <t>-1202967401</t>
  </si>
  <si>
    <t>722174003</t>
  </si>
  <si>
    <t>Potrubí vodovodní plastové PPR svar polyfuze PN 16 D 25 x 3,5 mm</t>
  </si>
  <si>
    <t>-8528909</t>
  </si>
  <si>
    <t>722174071</t>
  </si>
  <si>
    <t>Potrubí vodovodní plastové kompenzační smyčka PPR svar polyfuze PN 20 D 16 x 2,7 mm</t>
  </si>
  <si>
    <t>-2079903799</t>
  </si>
  <si>
    <t>722174072</t>
  </si>
  <si>
    <t>Potrubí vodovodní plastové kompenzační smyčka PPR svar polyfuze PN 20 D 20 x 3,4 mm</t>
  </si>
  <si>
    <t>417488805</t>
  </si>
  <si>
    <t>722174073</t>
  </si>
  <si>
    <t>Potrubí vodovodní plastové kompenzační smyčka PPR svar polyfuze PN 20 D 25 x 4,2 mm</t>
  </si>
  <si>
    <t>-1184441065</t>
  </si>
  <si>
    <t>722181231</t>
  </si>
  <si>
    <t>Ochrana vodovodního potrubí přilepenými tepelně izolačními trubicemi z PE tl do 15 mm DN do 22 mm</t>
  </si>
  <si>
    <t>-1156555024</t>
  </si>
  <si>
    <t>vodovod - přípoj. potrubí ( instal. příčka )</t>
  </si>
  <si>
    <t>20+15</t>
  </si>
  <si>
    <t>722181232</t>
  </si>
  <si>
    <t>Ochrana vodovodního potrubí přilepenými tepelně izolačními trubicemi z PE tl do 15 mm DN do 42 mm</t>
  </si>
  <si>
    <t>550360486</t>
  </si>
  <si>
    <t>722181252</t>
  </si>
  <si>
    <t>Ochrana vodovodního potrubí přilepenými tepelně izolačními trubicemi z PE tl do 25 mm DN do 42 mm</t>
  </si>
  <si>
    <t>1971736394</t>
  </si>
  <si>
    <t>12+35</t>
  </si>
  <si>
    <t>722231021</t>
  </si>
  <si>
    <t>Ventil přímý G 1/2 s odvodněním a dvěma závity</t>
  </si>
  <si>
    <t>-656419413</t>
  </si>
  <si>
    <t>722231072</t>
  </si>
  <si>
    <t>Ventil zpětný G 1/2 PN 10 do 110°C se dvěma závity</t>
  </si>
  <si>
    <t>1552300227</t>
  </si>
  <si>
    <t>722232044</t>
  </si>
  <si>
    <t>Kohout kulový přímý G 3/4 PN 42 do 185°C vnitřní závit</t>
  </si>
  <si>
    <t>-1382247288</t>
  </si>
  <si>
    <t>722232045</t>
  </si>
  <si>
    <t>Kohout kulový přímý G 1 PN 42 do 185°C vnitřní závit</t>
  </si>
  <si>
    <t>-710522584</t>
  </si>
  <si>
    <t>722234263</t>
  </si>
  <si>
    <t>Filtr mosazný G 1/2 PN 16 do 120°C s 2x vnitřním závitem</t>
  </si>
  <si>
    <t>-982651554</t>
  </si>
  <si>
    <t>722290226</t>
  </si>
  <si>
    <t>Zkouška těsnosti vodovodního potrubí závitového do DN 50</t>
  </si>
  <si>
    <t>-1623026384</t>
  </si>
  <si>
    <t>15+55+14</t>
  </si>
  <si>
    <t>722290234</t>
  </si>
  <si>
    <t>Proplach a dezinfekce vodovodního potrubí do DN 80</t>
  </si>
  <si>
    <t>-637398840</t>
  </si>
  <si>
    <t>998722101</t>
  </si>
  <si>
    <t>Přesun hmot pro vnitřní vodovod v objektech v do 6 m</t>
  </si>
  <si>
    <t>-1607190309</t>
  </si>
  <si>
    <t>725</t>
  </si>
  <si>
    <t>Zdravotechnika - zařizovací předměty</t>
  </si>
  <si>
    <t>72511217R</t>
  </si>
  <si>
    <t>Klozet keramický kombi s hlubokým splachováním zvýšený odpad s dvoutlačítkovým splachováním</t>
  </si>
  <si>
    <t>1488334024</t>
  </si>
  <si>
    <t>72511218R</t>
  </si>
  <si>
    <t>Klozet keramický kombi s hlubokým splachováním zvýšený odpad pro těl. postižené vč. nádržka s oddálným pneum. splachováním</t>
  </si>
  <si>
    <t>1519885594</t>
  </si>
  <si>
    <t>725121527</t>
  </si>
  <si>
    <t>Pisoárový záchodek automatický s integrovaným napájecím zdrojem</t>
  </si>
  <si>
    <t>-970898480</t>
  </si>
  <si>
    <t>642862050</t>
  </si>
  <si>
    <t>upevňovací háky, šrouby k urinálu KORINT, DOMINO</t>
  </si>
  <si>
    <t>-1973514264</t>
  </si>
  <si>
    <t>72521160R</t>
  </si>
  <si>
    <t>Umyvadlo keramické připevněné na stěnu šrouby v bílé barvě bez krytu na sifon 640 mm pro tělesně postižené vč. spec. zápach uzávěrky</t>
  </si>
  <si>
    <t>-1168416448</t>
  </si>
  <si>
    <t>725211621</t>
  </si>
  <si>
    <t>Umyvadlo keramické připevněné na stěnu šrouby v bílé barvě se sloupem na sifon 500 mm</t>
  </si>
  <si>
    <t>1270811454</t>
  </si>
  <si>
    <t>551618380</t>
  </si>
  <si>
    <t>sifon urinální odsávací HL430 s nastavitelným odpadem</t>
  </si>
  <si>
    <t>-1235807147</t>
  </si>
  <si>
    <t>725231203</t>
  </si>
  <si>
    <t>Bidet keramický závěsný bez bidetové soupravy</t>
  </si>
  <si>
    <t>-37429455</t>
  </si>
  <si>
    <t>725291511</t>
  </si>
  <si>
    <t>Doplňky zařízení koupelen a záchodů plastové dávkovač tekutého mýdla na 350 ml</t>
  </si>
  <si>
    <t>-1468523588</t>
  </si>
  <si>
    <t>4+1</t>
  </si>
  <si>
    <t>725291531</t>
  </si>
  <si>
    <t>Doplňky zařízení koupelen a záchodů plastové zásobník papírových ručníků</t>
  </si>
  <si>
    <t>-1208130144</t>
  </si>
  <si>
    <t>725291621</t>
  </si>
  <si>
    <t>Doplňky zařízení koupelen a záchodů nerezové zásobník toaletních papírů</t>
  </si>
  <si>
    <t>622205742</t>
  </si>
  <si>
    <t>2+1</t>
  </si>
  <si>
    <t>725291706</t>
  </si>
  <si>
    <t>Doplňky zařízení koupelen a záchodů smaltované madlo rovné dl 800 mm</t>
  </si>
  <si>
    <t>-1541976768</t>
  </si>
  <si>
    <t>725331111</t>
  </si>
  <si>
    <t>Výlevka bez výtokových armatur keramická se sklopnou plastovou mřížkou 425 mm</t>
  </si>
  <si>
    <t>248819885</t>
  </si>
  <si>
    <t>725819402</t>
  </si>
  <si>
    <t>Montáž ventilů rohových G 1/2 bez připojovací trubičky</t>
  </si>
  <si>
    <t>1987510667</t>
  </si>
  <si>
    <t>8+2+2</t>
  </si>
  <si>
    <t>72582132R</t>
  </si>
  <si>
    <t>Baterie pro výlevku nástěnná klasická s otáčivým kulatým ústím a délkou ramínka 300 mm</t>
  </si>
  <si>
    <t>-1216967152</t>
  </si>
  <si>
    <t>551410400</t>
  </si>
  <si>
    <t>ventil rohový mosazný 1TE66 DN 15 1/2"</t>
  </si>
  <si>
    <t>2006424044</t>
  </si>
  <si>
    <t>725822612</t>
  </si>
  <si>
    <t>Baterie umyvadlové stojánkové pákové s otvíráním odpadu</t>
  </si>
  <si>
    <t>-1807724485</t>
  </si>
  <si>
    <t>72582261R</t>
  </si>
  <si>
    <t>Baterie umyvadlové stojánkové pákové s otvíráním odpadu pro těles. postižené s prodlouženou pákou</t>
  </si>
  <si>
    <t>743187904</t>
  </si>
  <si>
    <t>725823112</t>
  </si>
  <si>
    <t>Baterie bidetové stojánkové pákové s otvíráním odpadu</t>
  </si>
  <si>
    <t>-726942231</t>
  </si>
  <si>
    <t>998725101</t>
  </si>
  <si>
    <t>Přesun hmot pro zařizovací předměty v objektech v do 6 m</t>
  </si>
  <si>
    <t>1599905817</t>
  </si>
  <si>
    <t>Konstrukce montované z desek, dílců a panelů</t>
  </si>
  <si>
    <t>725980122</t>
  </si>
  <si>
    <t>Dvířka 15/30</t>
  </si>
  <si>
    <t>580098049</t>
  </si>
  <si>
    <t>725980121</t>
  </si>
  <si>
    <t>Dvířka 15/15</t>
  </si>
  <si>
    <t>-1305535053</t>
  </si>
  <si>
    <t>Přesun hmot pro sádrokartonové konstrukce v objektech v do 6 m</t>
  </si>
  <si>
    <t>-1753839146</t>
  </si>
  <si>
    <t>23-M</t>
  </si>
  <si>
    <t>Montáže potrubí</t>
  </si>
  <si>
    <t>230170003</t>
  </si>
  <si>
    <t>Tlakové zkoušky těsnosti potrubí - příprava DN do 125</t>
  </si>
  <si>
    <t>sada</t>
  </si>
  <si>
    <t>-1623321578</t>
  </si>
  <si>
    <t>230170004</t>
  </si>
  <si>
    <t>Tlakové zkoušky těsnosti potrubí - příprava DN do 200</t>
  </si>
  <si>
    <t>304205771</t>
  </si>
  <si>
    <t>230170013</t>
  </si>
  <si>
    <t>Tlakové zkoušky těsnosti potrubí - zkouška DN do 125</t>
  </si>
  <si>
    <t>-1900062906</t>
  </si>
  <si>
    <t>230170014</t>
  </si>
  <si>
    <t>Tlakové zkoušky těsnosti potrubí - zkouška DN do 200</t>
  </si>
  <si>
    <t>1104064795</t>
  </si>
  <si>
    <t>O01</t>
  </si>
  <si>
    <t>99950010R</t>
  </si>
  <si>
    <t>Uvedení do provozu</t>
  </si>
  <si>
    <t>-225593116</t>
  </si>
  <si>
    <t>99950020R</t>
  </si>
  <si>
    <t>Napojení na stávající rozvod kanalizace</t>
  </si>
  <si>
    <t>1779154972</t>
  </si>
  <si>
    <t>99950025R</t>
  </si>
  <si>
    <t>Napojení na stávající rozvod vodovodu</t>
  </si>
  <si>
    <t>1854531676</t>
  </si>
  <si>
    <t>99950030R</t>
  </si>
  <si>
    <t>Nespecifikovaný dodatečný drobný materiál ( koleno, redukce, T-kus apod )</t>
  </si>
  <si>
    <t>714906143</t>
  </si>
  <si>
    <t>99950040R</t>
  </si>
  <si>
    <t>Dokumentace skutečného provedení</t>
  </si>
  <si>
    <t>2110881743</t>
  </si>
  <si>
    <t>HZS2491</t>
  </si>
  <si>
    <t>Hodinová zúčtovací sazba dělník zednických výpomocí</t>
  </si>
  <si>
    <t>hod</t>
  </si>
  <si>
    <t>-827873074</t>
  </si>
  <si>
    <t>Hodinové zúčtovací sazby profesí PSV zednické výpomoci a pomocné práce PSV dělník zednických výpomocí</t>
  </si>
  <si>
    <t>Poznámka k položce:
stavební přípomoce</t>
  </si>
  <si>
    <t>03 - Ústřední vytápění</t>
  </si>
  <si>
    <t xml:space="preserve">    3 - SVISLE KONSTRUKCE</t>
  </si>
  <si>
    <t xml:space="preserve">    6 - UPRAVY POVRCHU</t>
  </si>
  <si>
    <t xml:space="preserve">    9 - Ostatní konstrukce a práce, bourání</t>
  </si>
  <si>
    <t xml:space="preserve">      96 - BOURANI</t>
  </si>
  <si>
    <t xml:space="preserve">    998 - PRESUN HMOT</t>
  </si>
  <si>
    <t xml:space="preserve">    713 - IZOLACE TEPELNE</t>
  </si>
  <si>
    <t xml:space="preserve">    733 - ROZVOD POTRUBI</t>
  </si>
  <si>
    <t xml:space="preserve">    734 - ARMATURY</t>
  </si>
  <si>
    <t xml:space="preserve">    735 - OTOPNA TELESA</t>
  </si>
  <si>
    <t xml:space="preserve">    784 - MALBY</t>
  </si>
  <si>
    <t>900 - RŮZNÉ</t>
  </si>
  <si>
    <t>SVISLE KONSTRUKCE</t>
  </si>
  <si>
    <t>310236241</t>
  </si>
  <si>
    <t>Zazdívka 0,09m2 zdivo ci pal 30cm</t>
  </si>
  <si>
    <t>Zazdívka otvorů ve zdivu nadzákladovém cihlami pálenými plochy přes 0,0225 m2 do 0,09 m2, ve zdi tl. do 300 mm</t>
  </si>
  <si>
    <t>UPRAVY POVRCHU</t>
  </si>
  <si>
    <t>612335211</t>
  </si>
  <si>
    <t>Cementová hladká omítka malých ploch do 0,09 m2 na stěnách</t>
  </si>
  <si>
    <t>-1640546282</t>
  </si>
  <si>
    <t>Cementová omítka jednotlivých malých ploch hladká na stěnách, plochy jednotlivě do 0,09 m2</t>
  </si>
  <si>
    <t xml:space="preserve">"0.25/0.2" 3*2                                      </t>
  </si>
  <si>
    <t>Ostatní konstrukce a práce, bourání</t>
  </si>
  <si>
    <t>BOURANI</t>
  </si>
  <si>
    <t>971033341</t>
  </si>
  <si>
    <t>Otvor 009m2 zdi ci tl30cm</t>
  </si>
  <si>
    <t>Vybourání otvorů ve zdivu základovém nebo nadzákladovém z cihel, tvárnic, příčkovek z cihel pálených na maltu vápennou nebo vápenocementovou plochy do 0,09 m2, tl. do 300 mm</t>
  </si>
  <si>
    <t>1898944844</t>
  </si>
  <si>
    <t>Odvoz suti a vybouraných hmot na skládku nebo meziskládku do 1 km se složením</t>
  </si>
  <si>
    <t>-406885786</t>
  </si>
  <si>
    <t>-1973626836</t>
  </si>
  <si>
    <t>Poznámka k položce:
celkem 24Km</t>
  </si>
  <si>
    <t>0,162*23 'Přepočtené koeficientem množství</t>
  </si>
  <si>
    <t>-1193274117</t>
  </si>
  <si>
    <t>PRESUN HMOT</t>
  </si>
  <si>
    <t>998018001</t>
  </si>
  <si>
    <t>Přesun hmot ruční pro budovy v do 6 m</t>
  </si>
  <si>
    <t>-1426618883</t>
  </si>
  <si>
    <t>Přesun hmot pro budovy občanské výstavby, bydlení, výrobu a služby ruční - bez užití mechanizace vodorovná dopravní vzdálenost do 100 m pro budovy s jakoukoliv nosnou konstrukcí výšky do 6 m</t>
  </si>
  <si>
    <t>IZOLACE TEPELNE</t>
  </si>
  <si>
    <t>713463121</t>
  </si>
  <si>
    <t>Montáž izolace tepelné potrubí potrubními pouzdry bez úpravy uchycenými sponami 1x</t>
  </si>
  <si>
    <t>1249813840</t>
  </si>
  <si>
    <t>Montáž izolace tepelné potrubí a ohybů tvarovkami nebo deskami potrubními pouzdry bez povrchové úpravy (izolační materiál ve specifikaci) uchycenými sponami potrubí jednovrstvá</t>
  </si>
  <si>
    <t xml:space="preserve">" DN 16" 76.5+17.5                                         </t>
  </si>
  <si>
    <t>" DN 20" 11,5</t>
  </si>
  <si>
    <t>"DN 25" 17,5</t>
  </si>
  <si>
    <t>"DN 32" 15,0</t>
  </si>
  <si>
    <t>28770808R</t>
  </si>
  <si>
    <t>Izolace potr.PE návlek.D18/30</t>
  </si>
  <si>
    <t>283771040</t>
  </si>
  <si>
    <t>izolace potrubí Mirelon Pro 22 x 13 mm</t>
  </si>
  <si>
    <t>126527118</t>
  </si>
  <si>
    <t>izolace tepelná potrubí z pěnového polyetylenu 22 x 13 mm</t>
  </si>
  <si>
    <t>28770393R</t>
  </si>
  <si>
    <t>Izolace potr.PE návlek.D 28/30</t>
  </si>
  <si>
    <t>283771160</t>
  </si>
  <si>
    <t>izolace potrubí Mirelon Pro 35 x 13 mm</t>
  </si>
  <si>
    <t>-620152972</t>
  </si>
  <si>
    <t>izolace tepelná potrubí z pěnového polyetylenu 35 x 13 mm</t>
  </si>
  <si>
    <t>Přesun hm izol.tepel.výška  6m  *</t>
  </si>
  <si>
    <t>733</t>
  </si>
  <si>
    <t>ROZVOD POTRUBI</t>
  </si>
  <si>
    <t>733322102</t>
  </si>
  <si>
    <t>Potrubí plastové z PE-X spojované násuvnou plastovou objímkou D 16x2 systém Wirsbo</t>
  </si>
  <si>
    <t>Potrubí z trubek plastových ze zesíťovaného polyethylenu PE – X spojovaných mechanicky násuvnou objímkou plastovou [systém Wirsbo] D 16/2,0</t>
  </si>
  <si>
    <t>Poznámka k položce:
DUO-XS D 18x2mm</t>
  </si>
  <si>
    <t>733322103</t>
  </si>
  <si>
    <t>Potrubí plastové z PE-X spojované násuvnou plastovou objímkou D 20x2 systém Wirsbo</t>
  </si>
  <si>
    <t>Potrubí z trubek plastových ze zesíťovaného polyethylenu PE – X spojovaných mechanicky násuvnou objímkou plastovou [systém Wirsbo] D 20/2,0</t>
  </si>
  <si>
    <t>Poznámka k položce:
DUO-XS D 20x2mm</t>
  </si>
  <si>
    <t>" 20/2" 11,5</t>
  </si>
  <si>
    <t>" 18/2" 17,5</t>
  </si>
  <si>
    <t>733322104</t>
  </si>
  <si>
    <t>Potrubí plastové z PE-X spojované násuvnou plastovou objímkou D 25x2,3 systém Wirsbo</t>
  </si>
  <si>
    <t>Potrubí z trubek plastových ze zesíťovaného polyethylenu PE – X spojovaných mechanicky násuvnou objímkou plastovou [systém Wirsbo] D 25/2,3</t>
  </si>
  <si>
    <t>Poznámka k položce:
DUO-XS D 26x3mm</t>
  </si>
  <si>
    <t>733322105</t>
  </si>
  <si>
    <t>Potrubí plastové z PE-X spojované násuvnou plastovou objímkou D 32x2,9 systém Wirsbo</t>
  </si>
  <si>
    <t>Potrubí z trubek plastových ze zesíťovaného polyethylenu PE – X spojovaných mechanicky násuvnou objímkou plastovou [systém Wirsbo] D 32/2,9</t>
  </si>
  <si>
    <t>Poznámka k položce:
DUO-XS D 32x3mm</t>
  </si>
  <si>
    <t>28660028R</t>
  </si>
  <si>
    <t>Svěrné šroubení na PEX TP 4410 16x2</t>
  </si>
  <si>
    <t>733391101</t>
  </si>
  <si>
    <t>Tlakové zkoušky potrubí</t>
  </si>
  <si>
    <t>Zkoušky těsnosti potrubí z trubek plastových D do 32/3,0</t>
  </si>
  <si>
    <t>Poznámka k položce:
z trubek plastových pr. do 32/2,9</t>
  </si>
  <si>
    <t xml:space="preserve">76.5+17.5+11.5+17.5+15                            </t>
  </si>
  <si>
    <t>Součet</t>
  </si>
  <si>
    <t>998733101</t>
  </si>
  <si>
    <t>Potrubí přesun hmot výška -6m</t>
  </si>
  <si>
    <t>Přesun hmot pro rozvody potrubí stanovený z hmotnosti přesunovaného materiálu vodorovná dopravní vzdálenost do 50 m v objektech výšky do 6 m</t>
  </si>
  <si>
    <t>734</t>
  </si>
  <si>
    <t>ARMATURY</t>
  </si>
  <si>
    <t>734209104</t>
  </si>
  <si>
    <t>Mtž 1závit armatury G 3/4</t>
  </si>
  <si>
    <t>Montáž závitových armatur s 1 závitem G 3/4 (DN 20)</t>
  </si>
  <si>
    <t>551243810</t>
  </si>
  <si>
    <t>kohout vypouštěcí kulový, s hadicovou vývodkou a zátkou, PN 10, T 110°C R608 3/4"</t>
  </si>
  <si>
    <t>865666160</t>
  </si>
  <si>
    <t>kohout vypouštěcí  kulový, s hadicovou vývodkou a zátkou, PN 10, T 110°C 3/4"</t>
  </si>
  <si>
    <t>Poznámka k položce:
Giacomini, kód: R608Y014</t>
  </si>
  <si>
    <t>734209114</t>
  </si>
  <si>
    <t>Mtž 2závit armatury G 3/4</t>
  </si>
  <si>
    <t>Montáž závitových armatur se 2 závity G 3/4 (DN 20)</t>
  </si>
  <si>
    <t xml:space="preserve">3+1                                               </t>
  </si>
  <si>
    <t>551141020</t>
  </si>
  <si>
    <t>kohout kulový, 2x vnější závit, páčka, PN 42, T 185°C R253DL 3/4" červený</t>
  </si>
  <si>
    <t>1519965211</t>
  </si>
  <si>
    <t>kulový kohout, 2x vnější závit, páčka, PN 42, T 185°C 3/4" červený</t>
  </si>
  <si>
    <t>Poznámka k položce:
Giacomini, kód: R253LX004, max. 42 bar (3/8˝ - 3/4˝), max. 185°C</t>
  </si>
  <si>
    <t>551280000</t>
  </si>
  <si>
    <t>ventil vyvažovací stoupačkový dvouregulační CIM 727 3/4"</t>
  </si>
  <si>
    <t>-446462574</t>
  </si>
  <si>
    <t>ventil vyvažovací stoupačkový dvouregulační  3/4"</t>
  </si>
  <si>
    <t>Poznámka k položce:
IVAR, ceníkový kód: 727034. Ventil je určen k vyvažování vytápěcích a chladících soustav. Regulace a nastavení diferenčního tlaku a průtoku, nastavení aretace. Materiál mosaz OT 58</t>
  </si>
  <si>
    <t>734209113</t>
  </si>
  <si>
    <t>Mtž 2závit armatury G 1/2</t>
  </si>
  <si>
    <t>Montáž závitových armatur se 2 závity G 1/2 (DN 15)</t>
  </si>
  <si>
    <t>31996102R</t>
  </si>
  <si>
    <t>Šroubení roh.pro VK regul.G 1/2"</t>
  </si>
  <si>
    <t>Poznámka k položce:
dvoutrubkový systém</t>
  </si>
  <si>
    <t>734291951</t>
  </si>
  <si>
    <t>Mtž hlavic ruční a term ovlád</t>
  </si>
  <si>
    <t>Opravy armatur závitových zpětná montáž hlavic ručního a termostatického ovládání</t>
  </si>
  <si>
    <t>551280110</t>
  </si>
  <si>
    <t>hlavice termostatická kapalinová IVAR.T 3000</t>
  </si>
  <si>
    <t>-548457953</t>
  </si>
  <si>
    <t>hlavice termostatická kapalinová</t>
  </si>
  <si>
    <t>Poznámka k položce:
IVAR, ceníkový kód: 500671</t>
  </si>
  <si>
    <t>998734101</t>
  </si>
  <si>
    <t>Armatury přesun hmot výška -6m</t>
  </si>
  <si>
    <t>Přesun hmot pro armatury stanovený z hmotnosti přesunovaného materiálu vodorovná dopravní vzdálenost do 50 m v objektech výšky do 6 m</t>
  </si>
  <si>
    <t>735</t>
  </si>
  <si>
    <t>OTOPNA TELESA</t>
  </si>
  <si>
    <t>735159210</t>
  </si>
  <si>
    <t>Mtž panel těl 2řad 1140</t>
  </si>
  <si>
    <t>Otopná tělesa panelová (VK) montáž otopných těles panelových [mimo KORADO RADIK] dvouřadých, stavební délky do 1140 mm</t>
  </si>
  <si>
    <t xml:space="preserve">3+2+3                                             </t>
  </si>
  <si>
    <t>484573660</t>
  </si>
  <si>
    <t>těleso otopné deskové RADIK typ21VK V600 L400 mm</t>
  </si>
  <si>
    <t>-1459140991</t>
  </si>
  <si>
    <t>těleso otopné deskové typ21VK V600 L400 mm</t>
  </si>
  <si>
    <t>484573700</t>
  </si>
  <si>
    <t>těleso otopné deskové RADIK typ21VK V600 L800 mm</t>
  </si>
  <si>
    <t>-505027213</t>
  </si>
  <si>
    <t>těleso otopné deskové typ21VK V600 L800 mm</t>
  </si>
  <si>
    <t>484573720</t>
  </si>
  <si>
    <t>těleso otopné deskové RADIK typ21VK V600L1000 mm</t>
  </si>
  <si>
    <t>2107021435</t>
  </si>
  <si>
    <t>těleso otopné deskové typ21VK V600L1000 mm</t>
  </si>
  <si>
    <t>735159220</t>
  </si>
  <si>
    <t>Mtž panel těl 2řad 1500</t>
  </si>
  <si>
    <t>Otopná tělesa panelová (VK) montáž otopných těles panelových [mimo KORADO RADIK] dvouřadých, stavební délky přes 1140 do 1500 mm</t>
  </si>
  <si>
    <t xml:space="preserve">1+3                                               </t>
  </si>
  <si>
    <t>484573740</t>
  </si>
  <si>
    <t>těleso otopné deskové RADIK typ21VK V600L1200 mm</t>
  </si>
  <si>
    <t>768564578</t>
  </si>
  <si>
    <t>těleso otopné deskové typ21VK V600L1200 mm</t>
  </si>
  <si>
    <t>484573870</t>
  </si>
  <si>
    <t>těleso otopné deskové RADIK typ22VK V600L1200 mm</t>
  </si>
  <si>
    <t>1748729010</t>
  </si>
  <si>
    <t>těleso otopné deskové typ22VK V600L1200 mm</t>
  </si>
  <si>
    <t>998735101</t>
  </si>
  <si>
    <t>Otop těl přesun hmot výška -6m</t>
  </si>
  <si>
    <t>Přesun hmot pro otopná tělesa stanovený z hmotnosti přesunovaného materiálu vodorovná dopravní vzdálenost do 50 m v objektech výšky do 6 m</t>
  </si>
  <si>
    <t>MALBY</t>
  </si>
  <si>
    <t>-1821281238</t>
  </si>
  <si>
    <t xml:space="preserve">1*1*3                                             </t>
  </si>
  <si>
    <t>-1960779290</t>
  </si>
  <si>
    <t>900</t>
  </si>
  <si>
    <t>RŮZNÉ</t>
  </si>
  <si>
    <t>9009601R</t>
  </si>
  <si>
    <t>Vyregul.topného okruhu na reg.ventil</t>
  </si>
  <si>
    <t>262144</t>
  </si>
  <si>
    <t>HZS2492</t>
  </si>
  <si>
    <t>Hodinová zúčtovací sazba pomocný dělník PSV</t>
  </si>
  <si>
    <t>-1642561936</t>
  </si>
  <si>
    <t>Hodinové zúčtovací sazby profesí PSV zednické výpomoci a pomocné práce PSV pomocný dělník PSV</t>
  </si>
  <si>
    <t>Poznámka k položce:
Topná zkouška</t>
  </si>
  <si>
    <t>04 - Vzduchotechnika</t>
  </si>
  <si>
    <t xml:space="preserve">    751 - Vzduchotechnika</t>
  </si>
  <si>
    <t xml:space="preserve">      751.a - Zařízení č.1: Havarijní větrání dílny</t>
  </si>
  <si>
    <t xml:space="preserve">      751.b - Zařízení č.2: Větrání hygienických zázemí</t>
  </si>
  <si>
    <t xml:space="preserve">      751.c - Ostatní</t>
  </si>
  <si>
    <t>751</t>
  </si>
  <si>
    <t>751.a</t>
  </si>
  <si>
    <t>Zařízení č.1: Havarijní větrání dílny</t>
  </si>
  <si>
    <t>751122113</t>
  </si>
  <si>
    <t>Mtž vent rad ntl potrubního základního do 0,210 m2</t>
  </si>
  <si>
    <t>-598947978</t>
  </si>
  <si>
    <t>Montáž ventilátoru radiálního nízkotlakého potrubního základního do čtyřhranného potrubí, průřezu přes 0,140 do 0,210 m2</t>
  </si>
  <si>
    <t>429176120</t>
  </si>
  <si>
    <t>ventilátor radiální do čtyřhranného potrubíI ILT/4-250  IP55, 70°C, kanálový, 400V</t>
  </si>
  <si>
    <t>523312798</t>
  </si>
  <si>
    <t>ventilátor radiální do čtyřhranného potrubí IP55, 70°C, kanálový, 400V 930W (500x300 mm)</t>
  </si>
  <si>
    <t>Poznámka k položce:
rozměr potrubí 500x300</t>
  </si>
  <si>
    <t>HZS3212</t>
  </si>
  <si>
    <t>Hodinová zúčtovací sazba montér vzduchotechniky a chlazení odborný</t>
  </si>
  <si>
    <t>-1964135052</t>
  </si>
  <si>
    <t>Hodinové zúčtovací sazby montáží technologických zařízení na stavebních objektech montér vzduchotechniky odborný</t>
  </si>
  <si>
    <t>Poznámka k položce:
montáž a uvedení do provozu regulátoru otáček</t>
  </si>
  <si>
    <t>4299601R</t>
  </si>
  <si>
    <t>Regulátor otáček RDV 2,5</t>
  </si>
  <si>
    <t>259796999</t>
  </si>
  <si>
    <t>4299602R</t>
  </si>
  <si>
    <t>Ovladač DO A, včetně kabeláže</t>
  </si>
  <si>
    <t>-180739137</t>
  </si>
  <si>
    <t>751514681</t>
  </si>
  <si>
    <t>Mtž škrtící klapky do plech potrubí kruhové bez příruby D do 400 mm</t>
  </si>
  <si>
    <t>-1115321304</t>
  </si>
  <si>
    <t>Montáž škrtící klapky nebo zpětné klapky do plechového potrubí kruhové bez příruby, průměru přes 300 do 400 mm</t>
  </si>
  <si>
    <t>429813220R</t>
  </si>
  <si>
    <t>klapka zpětná RSK 355</t>
  </si>
  <si>
    <t>-1242686679</t>
  </si>
  <si>
    <t>751514514</t>
  </si>
  <si>
    <t>Mtž spojky do plech potrubí vnitřní, vnější bez příruby do 0,210 m2</t>
  </si>
  <si>
    <t>1107054454</t>
  </si>
  <si>
    <t>Montáž spojky do plechového potrubí vnitřní, vnější čtyřhranné bez příruby, průřezu přes 0,140 do 0,210 m2</t>
  </si>
  <si>
    <t>429810690R</t>
  </si>
  <si>
    <t>IAE 250 pružná spojka</t>
  </si>
  <si>
    <t>-1147546086</t>
  </si>
  <si>
    <t>751344121</t>
  </si>
  <si>
    <t>Mtž tlumiče hluku pro čtyřhranné potrubí do 0,150 m2</t>
  </si>
  <si>
    <t>-519168444</t>
  </si>
  <si>
    <t>Montáž tlumičů hluku pro čtyřhranné potrubí, průřezu do 0,150 m2</t>
  </si>
  <si>
    <t>429762480R</t>
  </si>
  <si>
    <t>Tlumič hluku kulisový 500/300/2000  , kulisa 100/300</t>
  </si>
  <si>
    <t>-235700981</t>
  </si>
  <si>
    <t>429762481R</t>
  </si>
  <si>
    <t>Tlumič hluku kulisový 500/300/1000  , kulisa 100/300</t>
  </si>
  <si>
    <t>989774244</t>
  </si>
  <si>
    <t>751514778</t>
  </si>
  <si>
    <t>Mtž protidešťové stříšky plech potrubí kruhové bez příruby D do 400 mm</t>
  </si>
  <si>
    <t>-566040808</t>
  </si>
  <si>
    <t>Montáž protidešťové stříšky nebo výfukové hlavice do plechového potrubí kruhové bez příruby, průměru přes 300 do 400 mm</t>
  </si>
  <si>
    <t>429810870R</t>
  </si>
  <si>
    <t>výfukový oblouk segmentový s ochranou sítí pr.355</t>
  </si>
  <si>
    <t>1865870981</t>
  </si>
  <si>
    <t>oblouk segmentový 90°  D 400 mm</t>
  </si>
  <si>
    <t>751510044</t>
  </si>
  <si>
    <t>Vzduchotechnické potrubí pozink kruhové spirálně vinuté D do 400 mm</t>
  </si>
  <si>
    <t>1643355997</t>
  </si>
  <si>
    <t>Vzduchotechnické potrubí z pozinkovaného plechu kruhové, trouba spirálně vinutá bez příruby, průměru přes 300 do 400 mm</t>
  </si>
  <si>
    <t>Poznámka k položce:
9ks tvarovek</t>
  </si>
  <si>
    <t>751510043</t>
  </si>
  <si>
    <t>Vzduchotechnické potrubí pozink kruhové spirálně vinuté D do 300 mm</t>
  </si>
  <si>
    <t>24386805</t>
  </si>
  <si>
    <t>Vzduchotechnické potrubí z pozinkovaného plechu kruhové, trouba spirálně vinutá bez příruby, průměru přes 200 do 300 mm</t>
  </si>
  <si>
    <t>Poznámka k položce:
2ks tvarovek</t>
  </si>
  <si>
    <t>751511082</t>
  </si>
  <si>
    <t>Mtž potrubí plech skupiny I bez příruby tloušťky plechu 0,8 mm do 0,28 m2</t>
  </si>
  <si>
    <t>-1245830887</t>
  </si>
  <si>
    <t>Montáž potrubí plechového skupiny I čtyřhranného bez příruby tloušťky plechu 0,8 mm, průřezu přes 0,13 do 0,28 m2</t>
  </si>
  <si>
    <t>429821080</t>
  </si>
  <si>
    <t>potrubí čtyřhranné pozinkované průřez do 0,28 m2</t>
  </si>
  <si>
    <t>1446500140</t>
  </si>
  <si>
    <t>751514438</t>
  </si>
  <si>
    <t>Mtž přechodu osového do plech potrubí bez příruby do 0,210 m2</t>
  </si>
  <si>
    <t>1651274956</t>
  </si>
  <si>
    <t>Montáž přechodu osového nebo pravoúhlého do plechového potrubí čtyřhranného bez příruby, průřezu přes 0,140 do 0,210 m2</t>
  </si>
  <si>
    <t>429822040R</t>
  </si>
  <si>
    <t>kus přechodový čtyřhranný pozinkovaný průřez do 0,28 m2 (500x300/pr.355)</t>
  </si>
  <si>
    <t>-511063520</t>
  </si>
  <si>
    <t>kus přechodový čtyřhranný pozinkovaný průřez do 0,28 m2</t>
  </si>
  <si>
    <t>751398014</t>
  </si>
  <si>
    <t>Mtž větrací mřížky na kruhové potrubí D do 400 mm</t>
  </si>
  <si>
    <t>1843278128</t>
  </si>
  <si>
    <t>Montáž ostatních zařízení větrací mřížky na kruhové potrubí, průměru přes 300 do 400 mm</t>
  </si>
  <si>
    <t>429731130R</t>
  </si>
  <si>
    <t>Výústka komfortní do kruhového potrubí, jednořadá s regulací R1, rozměr 600/100</t>
  </si>
  <si>
    <t>1657092533</t>
  </si>
  <si>
    <t>751526651</t>
  </si>
  <si>
    <t>Mtž škrtící klapky do plast potrubí kruhové bez příruby D do 400 mm</t>
  </si>
  <si>
    <t>370884846</t>
  </si>
  <si>
    <t>Montáž klapky škrtící  nebo zpětné do plastového potrubí kruhové bez příruby, průměru přes 300 do 400 mm</t>
  </si>
  <si>
    <t>Poznámka k položce:
srovnatelné pro zátku s odvodem kondenz.</t>
  </si>
  <si>
    <t>4299603R</t>
  </si>
  <si>
    <t>zátka s odvodem kondenzátu pr. 355mm</t>
  </si>
  <si>
    <t>-204681492</t>
  </si>
  <si>
    <t>751581111R</t>
  </si>
  <si>
    <t>Vzduchotechnické potrubí čtyřhranné přímé z protipožárních desek EI 30 - tl.40mm</t>
  </si>
  <si>
    <t>-117981383</t>
  </si>
  <si>
    <t>Protipožární ochrana vzduchotechnického potrubí přímé potrubí z protipožárních desek čtyřhranné požární odolnost EI 30 - tl. 40mm</t>
  </si>
  <si>
    <t>713411111</t>
  </si>
  <si>
    <t>Montáž izolace tepelné potrubí pásy nebo rohožemi bez úpravy staženými drátem 1x</t>
  </si>
  <si>
    <t>76412698</t>
  </si>
  <si>
    <t>Montáž izolace tepelné potrubí a ohybů pásy nebo rohožemi bez povrchové úpravy (izolační materiál ve specifikaci) ovinutými kolem potrubí a staženými ocelovým drátem potrubí jednovrstvá</t>
  </si>
  <si>
    <t>631535640R</t>
  </si>
  <si>
    <t>rohož izolační z minerální plsťi ORSTECH DP 65 tl.20 mm</t>
  </si>
  <si>
    <t>1645604346</t>
  </si>
  <si>
    <t>rohož izolační z minerální plsťi prošívaná 65 kg/m3 tl.20 mm</t>
  </si>
  <si>
    <t>20*1,02 'Přepočtené koeficientem množství</t>
  </si>
  <si>
    <t>751398033</t>
  </si>
  <si>
    <t>Mtž ventilační mřížky do dveří do 0,150 m2</t>
  </si>
  <si>
    <t>261281233</t>
  </si>
  <si>
    <t>Montáž ostatních zařízení ventilační mřížky do dveří nebo desek, průřezu přes 0,100 do 0,150 m2</t>
  </si>
  <si>
    <t>429730690R</t>
  </si>
  <si>
    <t>mřížka dveřní 800/150 přírodní elox - LGL</t>
  </si>
  <si>
    <t>1263069568</t>
  </si>
  <si>
    <t>751.b</t>
  </si>
  <si>
    <t>Zařízení č.2: Větrání hygienických zázemí</t>
  </si>
  <si>
    <t>751122091</t>
  </si>
  <si>
    <t>Mtž vent rad ntl potrubního základního D do 100 mm</t>
  </si>
  <si>
    <t>12669511</t>
  </si>
  <si>
    <t>Montáž ventilátoru radiálního nízkotlakého potrubního základního do kruhového potrubí, průměru do 100 mm</t>
  </si>
  <si>
    <t>429171000R</t>
  </si>
  <si>
    <t>ventilátor radiální do kruhového potrubí RK 100L</t>
  </si>
  <si>
    <t>980043932</t>
  </si>
  <si>
    <t>751514777</t>
  </si>
  <si>
    <t>Mtž protidešťové stříšky plech potrubí kruhové bez příruby D do 300 mm</t>
  </si>
  <si>
    <t>-220998660</t>
  </si>
  <si>
    <t>Montáž protidešťové stříšky nebo výfukové hlavice do plechového potrubí kruhové bez příruby, průměru přes 200 do 300 mm</t>
  </si>
  <si>
    <t>429723050R</t>
  </si>
  <si>
    <t>stříška kruhová velikost 250 protidešťová s lemem a ochr. sítí</t>
  </si>
  <si>
    <t>-998453060</t>
  </si>
  <si>
    <t>751514678</t>
  </si>
  <si>
    <t>Mtž škrtící klapky do plech potrubí kruhové bez příruby D do 100 mm</t>
  </si>
  <si>
    <t>557773696</t>
  </si>
  <si>
    <t>Montáž škrtící klapky nebo zpětné klapky do plechového potrubí kruhové bez příruby, průměru do 100 mm</t>
  </si>
  <si>
    <t>429813000R</t>
  </si>
  <si>
    <t>klapka zpětná RSK100</t>
  </si>
  <si>
    <t>-1173268384</t>
  </si>
  <si>
    <t>751514535</t>
  </si>
  <si>
    <t>Mtž spojky do plech potrubí vnitřní, vnější kruhové bez příruby D do 100 mm</t>
  </si>
  <si>
    <t>2099092935</t>
  </si>
  <si>
    <t>Montáž spojky do plechového potrubí vnitřní, vnější kruhové bez příruby, průměru do 100 mm</t>
  </si>
  <si>
    <t>429810400R</t>
  </si>
  <si>
    <t>pružná manžeta VBM100</t>
  </si>
  <si>
    <t>1395162156</t>
  </si>
  <si>
    <t>751322011</t>
  </si>
  <si>
    <t>Mtž talířového ventilu D do 100 mm</t>
  </si>
  <si>
    <t>543060804</t>
  </si>
  <si>
    <t>Montáž talířových ventilů, anemostatů, dýz talířového ventilu, průměru do 100 mm</t>
  </si>
  <si>
    <t>4299604R</t>
  </si>
  <si>
    <t>Talířový ventil odvodní, kovový, průměr 100mm, včetně rámečku</t>
  </si>
  <si>
    <t>1621980288</t>
  </si>
  <si>
    <t>751322012</t>
  </si>
  <si>
    <t>Mtž talířového ventilu D do 200 mm</t>
  </si>
  <si>
    <t>1061410499</t>
  </si>
  <si>
    <t>Montáž talířových ventilů, anemostatů, dýz talířového ventilu, průměru přes 100 do 200 mm</t>
  </si>
  <si>
    <t>" pr. 125" 3</t>
  </si>
  <si>
    <t>" pr. 160" 3</t>
  </si>
  <si>
    <t>4299605R</t>
  </si>
  <si>
    <t>Talířový ventil odvodní, kovový, průměr 125mm, včetně rámečku</t>
  </si>
  <si>
    <t>1287474352</t>
  </si>
  <si>
    <t>4299606R</t>
  </si>
  <si>
    <t>Talířový ventil odvodní, kovový, průměr 160mm, včetně rámečku</t>
  </si>
  <si>
    <t>-1175997389</t>
  </si>
  <si>
    <t>751537111</t>
  </si>
  <si>
    <t>Mtž potrubí ohebného izol minerální vatou z Al laminátu D do 100 mm</t>
  </si>
  <si>
    <t>1403439814</t>
  </si>
  <si>
    <t>Montáž kruhového potrubí ohebného izolovaného minerální vatou z Al laminátu, průměru do 100 mm</t>
  </si>
  <si>
    <t>429810100R</t>
  </si>
  <si>
    <t xml:space="preserve">trouba kruhová ohebná SONOFLEX D 100 mm </t>
  </si>
  <si>
    <t>-1864286330</t>
  </si>
  <si>
    <t>751537112</t>
  </si>
  <si>
    <t>Mtž potrubí ohebného izol minerální vatou z Al laminátu D do 200 mm</t>
  </si>
  <si>
    <t>778169996</t>
  </si>
  <si>
    <t>Montáž kruhového potrubí ohebného izolovaného minerální vatou z Al laminátu, průměru přes 100 do 200 mm</t>
  </si>
  <si>
    <t>" dn 125" 5</t>
  </si>
  <si>
    <t>"dn 160" 5</t>
  </si>
  <si>
    <t>429810101R</t>
  </si>
  <si>
    <t xml:space="preserve">trouba kruhová ohebná SONOFLEX D 125 mm </t>
  </si>
  <si>
    <t>-206192884</t>
  </si>
  <si>
    <t>429810102R</t>
  </si>
  <si>
    <t xml:space="preserve">trouba kruhová ohebná SONOFLEX D 160 mm </t>
  </si>
  <si>
    <t>-1506655288</t>
  </si>
  <si>
    <t>751510041</t>
  </si>
  <si>
    <t>Vzduchotechnické potrubí pozink kruhové spirálně vinuté D do 100 mm</t>
  </si>
  <si>
    <t>1274295963</t>
  </si>
  <si>
    <t>Vzduchotechnické potrubí z pozinkovaného plechu kruhové, trouba spirálně vinutá bez příruby, průměru do 100 mm</t>
  </si>
  <si>
    <t>Poznámka k položce:
4ks tvarové</t>
  </si>
  <si>
    <t>751510042</t>
  </si>
  <si>
    <t>Vzduchotechnické potrubí pozink kruhové spirálně vinuté D do 200 mm</t>
  </si>
  <si>
    <t>-1840396308</t>
  </si>
  <si>
    <t>Vzduchotechnické potrubí z pozinkovaného plechu kruhové, trouba spirálně vinutá bez příruby, průměru přes 100 do 200 mm</t>
  </si>
  <si>
    <t>" dn 125 +8ks tvarové" 5</t>
  </si>
  <si>
    <t>" dn 160 +8ks tvarové" 13</t>
  </si>
  <si>
    <t>-821864871</t>
  </si>
  <si>
    <t>" dn 225 +9ks tvarové" 10</t>
  </si>
  <si>
    <t>1605988463</t>
  </si>
  <si>
    <t>1053867613</t>
  </si>
  <si>
    <t>15*1,02 'Přepočtené koeficientem množství</t>
  </si>
  <si>
    <t>-1909329209</t>
  </si>
  <si>
    <t>429730691R</t>
  </si>
  <si>
    <t>mřížka dveřní 600/100 přírodní elox - LGL</t>
  </si>
  <si>
    <t>581212708</t>
  </si>
  <si>
    <t>2039905852</t>
  </si>
  <si>
    <t>Poznámka k položce:
Montáž a uvedení do provozuu doběhový spínač</t>
  </si>
  <si>
    <t>4299607R</t>
  </si>
  <si>
    <t>doběhový spínač DT3 nastavitelný</t>
  </si>
  <si>
    <t>-1999209901</t>
  </si>
  <si>
    <t>751.c</t>
  </si>
  <si>
    <t>953941711</t>
  </si>
  <si>
    <t>Osazování objímek nebo držáků ve zdivu cihelném</t>
  </si>
  <si>
    <t>-1118477736</t>
  </si>
  <si>
    <t>Osazení drobných kovových výrobků bez jejich dodání s vysekáním kapes pro upevňovací prvky se zazděním, zabetonováním nebo zalitím objímek nebo držáků, ve zdivu cihelném</t>
  </si>
  <si>
    <t>423928830R</t>
  </si>
  <si>
    <t>závěsný a spojovací materiál</t>
  </si>
  <si>
    <t>-1883402655</t>
  </si>
  <si>
    <t>065002000</t>
  </si>
  <si>
    <t>Mimostaveništní doprava materiálů</t>
  </si>
  <si>
    <t>Kč</t>
  </si>
  <si>
    <t>1024</t>
  </si>
  <si>
    <t>-233853492</t>
  </si>
  <si>
    <t>Hlavní tituly průvodních činností a nákladů územní vlivy mimostaveništní doprava materiálů a výrobků</t>
  </si>
  <si>
    <t>013254000</t>
  </si>
  <si>
    <t>Dokumentace skutečného provedení stavby</t>
  </si>
  <si>
    <t>-1374419572</t>
  </si>
  <si>
    <t>Průzkumné, geodetické a projektové práce projektové práce dokumentace stavby (výkresová a textová) skutečného provedení stavby</t>
  </si>
  <si>
    <t>Poznámka k položce:
pro kolaudaci</t>
  </si>
  <si>
    <t>1664983873</t>
  </si>
  <si>
    <t>05 - Elektroinstalace</t>
  </si>
  <si>
    <t xml:space="preserve">    740 - Elektromontáže - Silnoproud a slaboproud</t>
  </si>
  <si>
    <t>740</t>
  </si>
  <si>
    <t>Elektromontáže - Silnoproud a slaboproud</t>
  </si>
  <si>
    <t>74096001R</t>
  </si>
  <si>
    <t>Elektroinstalace dle samostatného rozpočtu</t>
  </si>
  <si>
    <t>-1003150053</t>
  </si>
  <si>
    <t>VON - Vedlejší a ostatní náklady</t>
  </si>
  <si>
    <t>VRN - Vedlejší rozpočtové náklady</t>
  </si>
  <si>
    <t>VRN</t>
  </si>
  <si>
    <t>Vedlejší rozpočtové náklady</t>
  </si>
  <si>
    <t>Vytýčení stávajících inženýrských sítí</t>
  </si>
  <si>
    <t>kč</t>
  </si>
  <si>
    <t>Vybavení staveniště</t>
  </si>
  <si>
    <t>Náklady na veškeré energie související s realizací akce</t>
  </si>
  <si>
    <t>Pojištění stavby</t>
  </si>
  <si>
    <t>Pojištění odpovědnosti dodavatele vč.všech subdodavatelů</t>
  </si>
  <si>
    <t>06</t>
  </si>
  <si>
    <t>Geodetické zaměření realizovaných inženýrských sítí</t>
  </si>
  <si>
    <t>07</t>
  </si>
  <si>
    <t>Zpracování skutečného provedení stavby a geodetického zaměření realizované stavby vč.zpracování podkladů pro vklad novostavby do katastru nemovitostí</t>
  </si>
  <si>
    <t>08</t>
  </si>
  <si>
    <t>Dodávka vybavení stavby dle příslušných ČSN se zaměřením na požární ochranu objektu a bezpečnost práce (hasící přístroje, výstražné tabulky, lékárničky) vč.čištění tohoto značení po dobu realizace</t>
  </si>
  <si>
    <t>09</t>
  </si>
  <si>
    <t>Opatření k zajištění bezpečnosti účastníků realizace akce a veřejnosti (zajištění staveniště, bezpečnostní tabulky)</t>
  </si>
  <si>
    <t>Informační tabule s údaji o stavbě</t>
  </si>
  <si>
    <t>Návrhy provozních řádů příslušných zařízení zhotovitelem stavby</t>
  </si>
  <si>
    <t>Činnost koordinátora bezpečnosti práce</t>
  </si>
  <si>
    <t>Koordinační a kompletační činnost dodavatele</t>
  </si>
  <si>
    <t>Úklid po dokončení stavby a uvedení do původního stavu</t>
  </si>
  <si>
    <t>1) Rekapitulace stavby</t>
  </si>
  <si>
    <t>2) Rekapitulace objektů stavby a soupisů prací</t>
  </si>
  <si>
    <t>/</t>
  </si>
  <si>
    <t>1) Krycí list soupisu</t>
  </si>
  <si>
    <t>2) Rekapitulace</t>
  </si>
  <si>
    <t>3) Soupis prací</t>
  </si>
  <si>
    <t>Rekapitulace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</si>
</sst>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31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0" fontId="33"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33" fillId="0" borderId="0" xfId="0" applyFont="1" applyBorder="1" applyAlignment="1" applyProtection="1">
      <alignment vertical="center" wrapText="1"/>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4" fillId="0" borderId="27" xfId="0" applyFont="1" applyBorder="1" applyAlignment="1" applyProtection="1">
      <alignment horizontal="center" vertical="center"/>
      <protection/>
    </xf>
    <xf numFmtId="49" fontId="34" fillId="0" borderId="27" xfId="0" applyNumberFormat="1" applyFont="1" applyBorder="1" applyAlignment="1" applyProtection="1">
      <alignment horizontal="left" vertical="center" wrapText="1"/>
      <protection/>
    </xf>
    <xf numFmtId="0" fontId="34" fillId="0" borderId="27" xfId="0" applyFont="1" applyBorder="1" applyAlignment="1" applyProtection="1">
      <alignment horizontal="left" vertical="center" wrapText="1"/>
      <protection/>
    </xf>
    <xf numFmtId="0" fontId="34" fillId="0" borderId="27" xfId="0" applyFont="1" applyBorder="1" applyAlignment="1" applyProtection="1">
      <alignment horizontal="center" vertical="center" wrapText="1"/>
      <protection/>
    </xf>
    <xf numFmtId="167" fontId="34" fillId="0" borderId="27" xfId="0" applyNumberFormat="1" applyFont="1" applyBorder="1" applyAlignment="1" applyProtection="1">
      <alignment vertical="center"/>
      <protection/>
    </xf>
    <xf numFmtId="4" fontId="34" fillId="3" borderId="27" xfId="0" applyNumberFormat="1" applyFont="1" applyFill="1" applyBorder="1" applyAlignment="1" applyProtection="1">
      <alignment vertical="center"/>
      <protection locked="0"/>
    </xf>
    <xf numFmtId="4" fontId="34" fillId="0" borderId="27" xfId="0" applyNumberFormat="1" applyFont="1" applyBorder="1" applyAlignment="1" applyProtection="1">
      <alignment vertical="center"/>
      <protection/>
    </xf>
    <xf numFmtId="0" fontId="34" fillId="0" borderId="4" xfId="0" applyFont="1" applyBorder="1" applyAlignment="1">
      <alignment vertical="center"/>
    </xf>
    <xf numFmtId="0" fontId="34" fillId="3" borderId="2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2" borderId="0" xfId="20" applyFill="1"/>
    <xf numFmtId="0" fontId="36" fillId="0" borderId="0" xfId="20" applyFont="1" applyAlignment="1">
      <alignment horizontal="center" vertical="center"/>
    </xf>
    <xf numFmtId="0" fontId="37" fillId="2" borderId="0" xfId="0" applyFont="1" applyFill="1" applyAlignment="1">
      <alignment horizontal="left" vertical="center"/>
    </xf>
    <xf numFmtId="0" fontId="38" fillId="2" borderId="0" xfId="0" applyFont="1" applyFill="1" applyAlignment="1">
      <alignment vertical="center"/>
    </xf>
    <xf numFmtId="0" fontId="39" fillId="2" borderId="0" xfId="20" applyFont="1" applyFill="1" applyAlignment="1">
      <alignment vertical="center"/>
    </xf>
    <xf numFmtId="0" fontId="12" fillId="2" borderId="0" xfId="0" applyFont="1" applyFill="1" applyAlignment="1" applyProtection="1">
      <alignment horizontal="left" vertical="center"/>
      <protection/>
    </xf>
    <xf numFmtId="0" fontId="38" fillId="2" borderId="0" xfId="0" applyFont="1" applyFill="1" applyAlignment="1" applyProtection="1">
      <alignment vertical="center"/>
      <protection/>
    </xf>
    <xf numFmtId="0" fontId="37" fillId="2" borderId="0" xfId="0" applyFont="1" applyFill="1" applyAlignment="1" applyProtection="1">
      <alignment horizontal="left" vertical="center"/>
      <protection/>
    </xf>
    <xf numFmtId="0" fontId="39" fillId="2" borderId="0" xfId="20" applyFont="1" applyFill="1" applyAlignment="1" applyProtection="1">
      <alignment vertical="center"/>
      <protection/>
    </xf>
    <xf numFmtId="0" fontId="38" fillId="2" borderId="0" xfId="0" applyFont="1" applyFill="1" applyAlignment="1" applyProtection="1">
      <alignment vertical="center"/>
      <protection locked="0"/>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23" fillId="0" borderId="0" xfId="0" applyFont="1" applyAlignment="1" applyProtection="1">
      <alignment horizontal="left" vertical="center" wrapText="1"/>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16" fillId="0" borderId="0" xfId="0" applyFont="1" applyAlignment="1" applyProtection="1">
      <alignment horizontal="left" vertical="center" wrapText="1"/>
      <protection/>
    </xf>
    <xf numFmtId="0" fontId="39" fillId="2" borderId="0" xfId="20" applyFont="1" applyFill="1" applyAlignment="1">
      <alignment vertical="center"/>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61" t="s">
        <v>0</v>
      </c>
      <c r="B1" s="262"/>
      <c r="C1" s="262"/>
      <c r="D1" s="263" t="s">
        <v>1</v>
      </c>
      <c r="E1" s="262"/>
      <c r="F1" s="262"/>
      <c r="G1" s="262"/>
      <c r="H1" s="262"/>
      <c r="I1" s="262"/>
      <c r="J1" s="262"/>
      <c r="K1" s="264" t="s">
        <v>3358</v>
      </c>
      <c r="L1" s="264"/>
      <c r="M1" s="264"/>
      <c r="N1" s="264"/>
      <c r="O1" s="264"/>
      <c r="P1" s="264"/>
      <c r="Q1" s="264"/>
      <c r="R1" s="264"/>
      <c r="S1" s="264"/>
      <c r="T1" s="262"/>
      <c r="U1" s="262"/>
      <c r="V1" s="262"/>
      <c r="W1" s="264" t="s">
        <v>3359</v>
      </c>
      <c r="X1" s="264"/>
      <c r="Y1" s="264"/>
      <c r="Z1" s="264"/>
      <c r="AA1" s="264"/>
      <c r="AB1" s="264"/>
      <c r="AC1" s="264"/>
      <c r="AD1" s="264"/>
      <c r="AE1" s="264"/>
      <c r="AF1" s="264"/>
      <c r="AG1" s="264"/>
      <c r="AH1" s="264"/>
      <c r="AI1" s="256"/>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67"/>
      <c r="AS2" s="267"/>
      <c r="AT2" s="267"/>
      <c r="AU2" s="267"/>
      <c r="AV2" s="267"/>
      <c r="AW2" s="267"/>
      <c r="AX2" s="267"/>
      <c r="AY2" s="267"/>
      <c r="AZ2" s="267"/>
      <c r="BA2" s="267"/>
      <c r="BB2" s="267"/>
      <c r="BC2" s="267"/>
      <c r="BD2" s="267"/>
      <c r="BE2" s="267"/>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70" t="s">
        <v>14</v>
      </c>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2"/>
      <c r="AQ5" s="24"/>
      <c r="BE5" s="266" t="s">
        <v>15</v>
      </c>
      <c r="BS5" s="17" t="s">
        <v>6</v>
      </c>
    </row>
    <row r="6" spans="2:71" ht="36.95" customHeight="1">
      <c r="B6" s="21"/>
      <c r="C6" s="22"/>
      <c r="D6" s="29" t="s">
        <v>16</v>
      </c>
      <c r="E6" s="22"/>
      <c r="F6" s="22"/>
      <c r="G6" s="22"/>
      <c r="H6" s="22"/>
      <c r="I6" s="22"/>
      <c r="J6" s="22"/>
      <c r="K6" s="272" t="s">
        <v>17</v>
      </c>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2"/>
      <c r="AQ6" s="24"/>
      <c r="BE6" s="267"/>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67"/>
      <c r="BS7" s="17" t="s">
        <v>22</v>
      </c>
    </row>
    <row r="8" spans="2:71" ht="14.45" customHeight="1">
      <c r="B8" s="21"/>
      <c r="C8" s="22"/>
      <c r="D8" s="30" t="s">
        <v>23</v>
      </c>
      <c r="E8" s="22"/>
      <c r="F8" s="22"/>
      <c r="G8" s="22"/>
      <c r="H8" s="22"/>
      <c r="I8" s="22"/>
      <c r="J8" s="22"/>
      <c r="K8" s="28" t="s">
        <v>24</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25</v>
      </c>
      <c r="AL8" s="22"/>
      <c r="AM8" s="22"/>
      <c r="AN8" s="31" t="s">
        <v>26</v>
      </c>
      <c r="AO8" s="22"/>
      <c r="AP8" s="22"/>
      <c r="AQ8" s="24"/>
      <c r="BE8" s="267"/>
      <c r="BS8" s="17" t="s">
        <v>27</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67"/>
      <c r="BS9" s="17" t="s">
        <v>28</v>
      </c>
    </row>
    <row r="10" spans="2:71" ht="14.45" customHeight="1">
      <c r="B10" s="21"/>
      <c r="C10" s="22"/>
      <c r="D10" s="30" t="s">
        <v>29</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30</v>
      </c>
      <c r="AL10" s="22"/>
      <c r="AM10" s="22"/>
      <c r="AN10" s="28" t="s">
        <v>20</v>
      </c>
      <c r="AO10" s="22"/>
      <c r="AP10" s="22"/>
      <c r="AQ10" s="24"/>
      <c r="BE10" s="267"/>
      <c r="BS10" s="17" t="s">
        <v>18</v>
      </c>
    </row>
    <row r="11" spans="2:71" ht="18.4" customHeight="1">
      <c r="B11" s="21"/>
      <c r="C11" s="22"/>
      <c r="D11" s="22"/>
      <c r="E11" s="28" t="s">
        <v>31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32</v>
      </c>
      <c r="AL11" s="22"/>
      <c r="AM11" s="22"/>
      <c r="AN11" s="28" t="s">
        <v>20</v>
      </c>
      <c r="AO11" s="22"/>
      <c r="AP11" s="22"/>
      <c r="AQ11" s="24"/>
      <c r="BE11" s="267"/>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67"/>
      <c r="BS12" s="17" t="s">
        <v>18</v>
      </c>
    </row>
    <row r="13" spans="2:71" ht="14.45" customHeight="1">
      <c r="B13" s="21"/>
      <c r="C13" s="22"/>
      <c r="D13" s="30" t="s">
        <v>33</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30</v>
      </c>
      <c r="AL13" s="22"/>
      <c r="AM13" s="22"/>
      <c r="AN13" s="32" t="s">
        <v>34</v>
      </c>
      <c r="AO13" s="22"/>
      <c r="AP13" s="22"/>
      <c r="AQ13" s="24"/>
      <c r="BE13" s="267"/>
      <c r="BS13" s="17" t="s">
        <v>18</v>
      </c>
    </row>
    <row r="14" spans="2:71" ht="15">
      <c r="B14" s="21"/>
      <c r="C14" s="22"/>
      <c r="D14" s="22"/>
      <c r="E14" s="273" t="s">
        <v>34</v>
      </c>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30" t="s">
        <v>32</v>
      </c>
      <c r="AL14" s="22"/>
      <c r="AM14" s="22"/>
      <c r="AN14" s="32" t="s">
        <v>34</v>
      </c>
      <c r="AO14" s="22"/>
      <c r="AP14" s="22"/>
      <c r="AQ14" s="24"/>
      <c r="BE14" s="267"/>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67"/>
      <c r="BS15" s="17" t="s">
        <v>4</v>
      </c>
    </row>
    <row r="16" spans="2:71" ht="14.45" customHeight="1">
      <c r="B16" s="21"/>
      <c r="C16" s="22"/>
      <c r="D16" s="30" t="s">
        <v>35</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30</v>
      </c>
      <c r="AL16" s="22"/>
      <c r="AM16" s="22"/>
      <c r="AN16" s="28" t="s">
        <v>20</v>
      </c>
      <c r="AO16" s="22"/>
      <c r="AP16" s="22"/>
      <c r="AQ16" s="24"/>
      <c r="BE16" s="267"/>
      <c r="BS16" s="17" t="s">
        <v>4</v>
      </c>
    </row>
    <row r="17" spans="2:71" ht="18.4" customHeight="1">
      <c r="B17" s="21"/>
      <c r="C17" s="22"/>
      <c r="D17" s="22"/>
      <c r="E17" s="28" t="s">
        <v>36</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32</v>
      </c>
      <c r="AL17" s="22"/>
      <c r="AM17" s="22"/>
      <c r="AN17" s="28" t="s">
        <v>20</v>
      </c>
      <c r="AO17" s="22"/>
      <c r="AP17" s="22"/>
      <c r="AQ17" s="24"/>
      <c r="BE17" s="267"/>
      <c r="BS17" s="17" t="s">
        <v>4</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67"/>
      <c r="BS18" s="17" t="s">
        <v>6</v>
      </c>
    </row>
    <row r="19" spans="2:71" ht="14.45" customHeight="1">
      <c r="B19" s="21"/>
      <c r="C19" s="22"/>
      <c r="D19" s="30"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67"/>
      <c r="BS19" s="17" t="s">
        <v>6</v>
      </c>
    </row>
    <row r="20" spans="2:71" ht="134.25" customHeight="1">
      <c r="B20" s="21"/>
      <c r="C20" s="22"/>
      <c r="D20" s="22"/>
      <c r="E20" s="274" t="s">
        <v>38</v>
      </c>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2"/>
      <c r="AP20" s="22"/>
      <c r="AQ20" s="24"/>
      <c r="BE20" s="267"/>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67"/>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67"/>
    </row>
    <row r="23" spans="2:57" s="1" customFormat="1" ht="25.9" customHeight="1">
      <c r="B23" s="34"/>
      <c r="C23" s="35"/>
      <c r="D23" s="36" t="s">
        <v>39</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75">
        <f>ROUND(AG51,2)</f>
        <v>0</v>
      </c>
      <c r="AL23" s="276"/>
      <c r="AM23" s="276"/>
      <c r="AN23" s="276"/>
      <c r="AO23" s="276"/>
      <c r="AP23" s="35"/>
      <c r="AQ23" s="38"/>
      <c r="BE23" s="268"/>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68"/>
    </row>
    <row r="25" spans="2:57" s="1" customFormat="1" ht="13.5">
      <c r="B25" s="34"/>
      <c r="C25" s="35"/>
      <c r="D25" s="35"/>
      <c r="E25" s="35"/>
      <c r="F25" s="35"/>
      <c r="G25" s="35"/>
      <c r="H25" s="35"/>
      <c r="I25" s="35"/>
      <c r="J25" s="35"/>
      <c r="K25" s="35"/>
      <c r="L25" s="277" t="s">
        <v>40</v>
      </c>
      <c r="M25" s="278"/>
      <c r="N25" s="278"/>
      <c r="O25" s="278"/>
      <c r="P25" s="35"/>
      <c r="Q25" s="35"/>
      <c r="R25" s="35"/>
      <c r="S25" s="35"/>
      <c r="T25" s="35"/>
      <c r="U25" s="35"/>
      <c r="V25" s="35"/>
      <c r="W25" s="277" t="s">
        <v>41</v>
      </c>
      <c r="X25" s="278"/>
      <c r="Y25" s="278"/>
      <c r="Z25" s="278"/>
      <c r="AA25" s="278"/>
      <c r="AB25" s="278"/>
      <c r="AC25" s="278"/>
      <c r="AD25" s="278"/>
      <c r="AE25" s="278"/>
      <c r="AF25" s="35"/>
      <c r="AG25" s="35"/>
      <c r="AH25" s="35"/>
      <c r="AI25" s="35"/>
      <c r="AJ25" s="35"/>
      <c r="AK25" s="277" t="s">
        <v>42</v>
      </c>
      <c r="AL25" s="278"/>
      <c r="AM25" s="278"/>
      <c r="AN25" s="278"/>
      <c r="AO25" s="278"/>
      <c r="AP25" s="35"/>
      <c r="AQ25" s="38"/>
      <c r="BE25" s="268"/>
    </row>
    <row r="26" spans="2:57" s="2" customFormat="1" ht="14.45" customHeight="1">
      <c r="B26" s="40"/>
      <c r="C26" s="41"/>
      <c r="D26" s="42" t="s">
        <v>43</v>
      </c>
      <c r="E26" s="41"/>
      <c r="F26" s="42" t="s">
        <v>44</v>
      </c>
      <c r="G26" s="41"/>
      <c r="H26" s="41"/>
      <c r="I26" s="41"/>
      <c r="J26" s="41"/>
      <c r="K26" s="41"/>
      <c r="L26" s="279">
        <v>0.21</v>
      </c>
      <c r="M26" s="280"/>
      <c r="N26" s="280"/>
      <c r="O26" s="280"/>
      <c r="P26" s="41"/>
      <c r="Q26" s="41"/>
      <c r="R26" s="41"/>
      <c r="S26" s="41"/>
      <c r="T26" s="41"/>
      <c r="U26" s="41"/>
      <c r="V26" s="41"/>
      <c r="W26" s="281">
        <f>ROUND(AZ51,2)</f>
        <v>0</v>
      </c>
      <c r="X26" s="280"/>
      <c r="Y26" s="280"/>
      <c r="Z26" s="280"/>
      <c r="AA26" s="280"/>
      <c r="AB26" s="280"/>
      <c r="AC26" s="280"/>
      <c r="AD26" s="280"/>
      <c r="AE26" s="280"/>
      <c r="AF26" s="41"/>
      <c r="AG26" s="41"/>
      <c r="AH26" s="41"/>
      <c r="AI26" s="41"/>
      <c r="AJ26" s="41"/>
      <c r="AK26" s="281">
        <f>ROUND(AV51,2)</f>
        <v>0</v>
      </c>
      <c r="AL26" s="280"/>
      <c r="AM26" s="280"/>
      <c r="AN26" s="280"/>
      <c r="AO26" s="280"/>
      <c r="AP26" s="41"/>
      <c r="AQ26" s="43"/>
      <c r="BE26" s="269"/>
    </row>
    <row r="27" spans="2:57" s="2" customFormat="1" ht="14.45" customHeight="1">
      <c r="B27" s="40"/>
      <c r="C27" s="41"/>
      <c r="D27" s="41"/>
      <c r="E27" s="41"/>
      <c r="F27" s="42" t="s">
        <v>45</v>
      </c>
      <c r="G27" s="41"/>
      <c r="H27" s="41"/>
      <c r="I27" s="41"/>
      <c r="J27" s="41"/>
      <c r="K27" s="41"/>
      <c r="L27" s="279">
        <v>0.15</v>
      </c>
      <c r="M27" s="280"/>
      <c r="N27" s="280"/>
      <c r="O27" s="280"/>
      <c r="P27" s="41"/>
      <c r="Q27" s="41"/>
      <c r="R27" s="41"/>
      <c r="S27" s="41"/>
      <c r="T27" s="41"/>
      <c r="U27" s="41"/>
      <c r="V27" s="41"/>
      <c r="W27" s="281">
        <f>ROUND(BA51,2)</f>
        <v>0</v>
      </c>
      <c r="X27" s="280"/>
      <c r="Y27" s="280"/>
      <c r="Z27" s="280"/>
      <c r="AA27" s="280"/>
      <c r="AB27" s="280"/>
      <c r="AC27" s="280"/>
      <c r="AD27" s="280"/>
      <c r="AE27" s="280"/>
      <c r="AF27" s="41"/>
      <c r="AG27" s="41"/>
      <c r="AH27" s="41"/>
      <c r="AI27" s="41"/>
      <c r="AJ27" s="41"/>
      <c r="AK27" s="281">
        <f>ROUND(AW51,2)</f>
        <v>0</v>
      </c>
      <c r="AL27" s="280"/>
      <c r="AM27" s="280"/>
      <c r="AN27" s="280"/>
      <c r="AO27" s="280"/>
      <c r="AP27" s="41"/>
      <c r="AQ27" s="43"/>
      <c r="BE27" s="269"/>
    </row>
    <row r="28" spans="2:57" s="2" customFormat="1" ht="14.45" customHeight="1" hidden="1">
      <c r="B28" s="40"/>
      <c r="C28" s="41"/>
      <c r="D28" s="41"/>
      <c r="E28" s="41"/>
      <c r="F28" s="42" t="s">
        <v>46</v>
      </c>
      <c r="G28" s="41"/>
      <c r="H28" s="41"/>
      <c r="I28" s="41"/>
      <c r="J28" s="41"/>
      <c r="K28" s="41"/>
      <c r="L28" s="279">
        <v>0.21</v>
      </c>
      <c r="M28" s="280"/>
      <c r="N28" s="280"/>
      <c r="O28" s="280"/>
      <c r="P28" s="41"/>
      <c r="Q28" s="41"/>
      <c r="R28" s="41"/>
      <c r="S28" s="41"/>
      <c r="T28" s="41"/>
      <c r="U28" s="41"/>
      <c r="V28" s="41"/>
      <c r="W28" s="281">
        <f>ROUND(BB51,2)</f>
        <v>0</v>
      </c>
      <c r="X28" s="280"/>
      <c r="Y28" s="280"/>
      <c r="Z28" s="280"/>
      <c r="AA28" s="280"/>
      <c r="AB28" s="280"/>
      <c r="AC28" s="280"/>
      <c r="AD28" s="280"/>
      <c r="AE28" s="280"/>
      <c r="AF28" s="41"/>
      <c r="AG28" s="41"/>
      <c r="AH28" s="41"/>
      <c r="AI28" s="41"/>
      <c r="AJ28" s="41"/>
      <c r="AK28" s="281">
        <v>0</v>
      </c>
      <c r="AL28" s="280"/>
      <c r="AM28" s="280"/>
      <c r="AN28" s="280"/>
      <c r="AO28" s="280"/>
      <c r="AP28" s="41"/>
      <c r="AQ28" s="43"/>
      <c r="BE28" s="269"/>
    </row>
    <row r="29" spans="2:57" s="2" customFormat="1" ht="14.45" customHeight="1" hidden="1">
      <c r="B29" s="40"/>
      <c r="C29" s="41"/>
      <c r="D29" s="41"/>
      <c r="E29" s="41"/>
      <c r="F29" s="42" t="s">
        <v>47</v>
      </c>
      <c r="G29" s="41"/>
      <c r="H29" s="41"/>
      <c r="I29" s="41"/>
      <c r="J29" s="41"/>
      <c r="K29" s="41"/>
      <c r="L29" s="279">
        <v>0.15</v>
      </c>
      <c r="M29" s="280"/>
      <c r="N29" s="280"/>
      <c r="O29" s="280"/>
      <c r="P29" s="41"/>
      <c r="Q29" s="41"/>
      <c r="R29" s="41"/>
      <c r="S29" s="41"/>
      <c r="T29" s="41"/>
      <c r="U29" s="41"/>
      <c r="V29" s="41"/>
      <c r="W29" s="281">
        <f>ROUND(BC51,2)</f>
        <v>0</v>
      </c>
      <c r="X29" s="280"/>
      <c r="Y29" s="280"/>
      <c r="Z29" s="280"/>
      <c r="AA29" s="280"/>
      <c r="AB29" s="280"/>
      <c r="AC29" s="280"/>
      <c r="AD29" s="280"/>
      <c r="AE29" s="280"/>
      <c r="AF29" s="41"/>
      <c r="AG29" s="41"/>
      <c r="AH29" s="41"/>
      <c r="AI29" s="41"/>
      <c r="AJ29" s="41"/>
      <c r="AK29" s="281">
        <v>0</v>
      </c>
      <c r="AL29" s="280"/>
      <c r="AM29" s="280"/>
      <c r="AN29" s="280"/>
      <c r="AO29" s="280"/>
      <c r="AP29" s="41"/>
      <c r="AQ29" s="43"/>
      <c r="BE29" s="269"/>
    </row>
    <row r="30" spans="2:57" s="2" customFormat="1" ht="14.45" customHeight="1" hidden="1">
      <c r="B30" s="40"/>
      <c r="C30" s="41"/>
      <c r="D30" s="41"/>
      <c r="E30" s="41"/>
      <c r="F30" s="42" t="s">
        <v>48</v>
      </c>
      <c r="G30" s="41"/>
      <c r="H30" s="41"/>
      <c r="I30" s="41"/>
      <c r="J30" s="41"/>
      <c r="K30" s="41"/>
      <c r="L30" s="279">
        <v>0</v>
      </c>
      <c r="M30" s="280"/>
      <c r="N30" s="280"/>
      <c r="O30" s="280"/>
      <c r="P30" s="41"/>
      <c r="Q30" s="41"/>
      <c r="R30" s="41"/>
      <c r="S30" s="41"/>
      <c r="T30" s="41"/>
      <c r="U30" s="41"/>
      <c r="V30" s="41"/>
      <c r="W30" s="281">
        <f>ROUND(BD51,2)</f>
        <v>0</v>
      </c>
      <c r="X30" s="280"/>
      <c r="Y30" s="280"/>
      <c r="Z30" s="280"/>
      <c r="AA30" s="280"/>
      <c r="AB30" s="280"/>
      <c r="AC30" s="280"/>
      <c r="AD30" s="280"/>
      <c r="AE30" s="280"/>
      <c r="AF30" s="41"/>
      <c r="AG30" s="41"/>
      <c r="AH30" s="41"/>
      <c r="AI30" s="41"/>
      <c r="AJ30" s="41"/>
      <c r="AK30" s="281">
        <v>0</v>
      </c>
      <c r="AL30" s="280"/>
      <c r="AM30" s="280"/>
      <c r="AN30" s="280"/>
      <c r="AO30" s="280"/>
      <c r="AP30" s="41"/>
      <c r="AQ30" s="43"/>
      <c r="BE30" s="269"/>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68"/>
    </row>
    <row r="32" spans="2:57" s="1" customFormat="1" ht="25.9" customHeight="1">
      <c r="B32" s="34"/>
      <c r="C32" s="44"/>
      <c r="D32" s="45" t="s">
        <v>49</v>
      </c>
      <c r="E32" s="46"/>
      <c r="F32" s="46"/>
      <c r="G32" s="46"/>
      <c r="H32" s="46"/>
      <c r="I32" s="46"/>
      <c r="J32" s="46"/>
      <c r="K32" s="46"/>
      <c r="L32" s="46"/>
      <c r="M32" s="46"/>
      <c r="N32" s="46"/>
      <c r="O32" s="46"/>
      <c r="P32" s="46"/>
      <c r="Q32" s="46"/>
      <c r="R32" s="46"/>
      <c r="S32" s="46"/>
      <c r="T32" s="47" t="s">
        <v>50</v>
      </c>
      <c r="U32" s="46"/>
      <c r="V32" s="46"/>
      <c r="W32" s="46"/>
      <c r="X32" s="286" t="s">
        <v>51</v>
      </c>
      <c r="Y32" s="287"/>
      <c r="Z32" s="287"/>
      <c r="AA32" s="287"/>
      <c r="AB32" s="287"/>
      <c r="AC32" s="46"/>
      <c r="AD32" s="46"/>
      <c r="AE32" s="46"/>
      <c r="AF32" s="46"/>
      <c r="AG32" s="46"/>
      <c r="AH32" s="46"/>
      <c r="AI32" s="46"/>
      <c r="AJ32" s="46"/>
      <c r="AK32" s="288">
        <f>SUM(AK23:AK30)</f>
        <v>0</v>
      </c>
      <c r="AL32" s="287"/>
      <c r="AM32" s="287"/>
      <c r="AN32" s="287"/>
      <c r="AO32" s="289"/>
      <c r="AP32" s="44"/>
      <c r="AQ32" s="48"/>
      <c r="BE32" s="268"/>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52</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17h003</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95" t="str">
        <f>K6</f>
        <v>ZŠ Májová, Ostrov - výstavba učebny technických a řemeslných oborů ve vazbě na zajištění bezbarierovosti školy</v>
      </c>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5">
      <c r="B44" s="34"/>
      <c r="C44" s="58" t="s">
        <v>23</v>
      </c>
      <c r="D44" s="56"/>
      <c r="E44" s="56"/>
      <c r="F44" s="56"/>
      <c r="G44" s="56"/>
      <c r="H44" s="56"/>
      <c r="I44" s="56"/>
      <c r="J44" s="56"/>
      <c r="K44" s="56"/>
      <c r="L44" s="65" t="str">
        <f>IF(K8="","",K8)</f>
        <v>Ostrov</v>
      </c>
      <c r="M44" s="56"/>
      <c r="N44" s="56"/>
      <c r="O44" s="56"/>
      <c r="P44" s="56"/>
      <c r="Q44" s="56"/>
      <c r="R44" s="56"/>
      <c r="S44" s="56"/>
      <c r="T44" s="56"/>
      <c r="U44" s="56"/>
      <c r="V44" s="56"/>
      <c r="W44" s="56"/>
      <c r="X44" s="56"/>
      <c r="Y44" s="56"/>
      <c r="Z44" s="56"/>
      <c r="AA44" s="56"/>
      <c r="AB44" s="56"/>
      <c r="AC44" s="56"/>
      <c r="AD44" s="56"/>
      <c r="AE44" s="56"/>
      <c r="AF44" s="56"/>
      <c r="AG44" s="56"/>
      <c r="AH44" s="56"/>
      <c r="AI44" s="58" t="s">
        <v>25</v>
      </c>
      <c r="AJ44" s="56"/>
      <c r="AK44" s="56"/>
      <c r="AL44" s="56"/>
      <c r="AM44" s="297" t="str">
        <f>IF(AN8="","",AN8)</f>
        <v>9.1.2017</v>
      </c>
      <c r="AN44" s="298"/>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5">
      <c r="B46" s="34"/>
      <c r="C46" s="58" t="s">
        <v>29</v>
      </c>
      <c r="D46" s="56"/>
      <c r="E46" s="56"/>
      <c r="F46" s="56"/>
      <c r="G46" s="56"/>
      <c r="H46" s="56"/>
      <c r="I46" s="56"/>
      <c r="J46" s="56"/>
      <c r="K46" s="56"/>
      <c r="L46" s="59" t="str">
        <f>IF(E11="","",E11)</f>
        <v>Město Ostrov</v>
      </c>
      <c r="M46" s="56"/>
      <c r="N46" s="56"/>
      <c r="O46" s="56"/>
      <c r="P46" s="56"/>
      <c r="Q46" s="56"/>
      <c r="R46" s="56"/>
      <c r="S46" s="56"/>
      <c r="T46" s="56"/>
      <c r="U46" s="56"/>
      <c r="V46" s="56"/>
      <c r="W46" s="56"/>
      <c r="X46" s="56"/>
      <c r="Y46" s="56"/>
      <c r="Z46" s="56"/>
      <c r="AA46" s="56"/>
      <c r="AB46" s="56"/>
      <c r="AC46" s="56"/>
      <c r="AD46" s="56"/>
      <c r="AE46" s="56"/>
      <c r="AF46" s="56"/>
      <c r="AG46" s="56"/>
      <c r="AH46" s="56"/>
      <c r="AI46" s="58" t="s">
        <v>35</v>
      </c>
      <c r="AJ46" s="56"/>
      <c r="AK46" s="56"/>
      <c r="AL46" s="56"/>
      <c r="AM46" s="299" t="str">
        <f>IF(E17="","",E17)</f>
        <v>BPO spol. s r.o.</v>
      </c>
      <c r="AN46" s="298"/>
      <c r="AO46" s="298"/>
      <c r="AP46" s="298"/>
      <c r="AQ46" s="56"/>
      <c r="AR46" s="54"/>
      <c r="AS46" s="300" t="s">
        <v>53</v>
      </c>
      <c r="AT46" s="301"/>
      <c r="AU46" s="67"/>
      <c r="AV46" s="67"/>
      <c r="AW46" s="67"/>
      <c r="AX46" s="67"/>
      <c r="AY46" s="67"/>
      <c r="AZ46" s="67"/>
      <c r="BA46" s="67"/>
      <c r="BB46" s="67"/>
      <c r="BC46" s="67"/>
      <c r="BD46" s="68"/>
    </row>
    <row r="47" spans="2:56" s="1" customFormat="1" ht="15">
      <c r="B47" s="34"/>
      <c r="C47" s="58" t="s">
        <v>33</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302"/>
      <c r="AT47" s="303"/>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304"/>
      <c r="AT48" s="278"/>
      <c r="AU48" s="35"/>
      <c r="AV48" s="35"/>
      <c r="AW48" s="35"/>
      <c r="AX48" s="35"/>
      <c r="AY48" s="35"/>
      <c r="AZ48" s="35"/>
      <c r="BA48" s="35"/>
      <c r="BB48" s="35"/>
      <c r="BC48" s="35"/>
      <c r="BD48" s="72"/>
    </row>
    <row r="49" spans="2:56" s="1" customFormat="1" ht="29.25" customHeight="1">
      <c r="B49" s="34"/>
      <c r="C49" s="282" t="s">
        <v>54</v>
      </c>
      <c r="D49" s="283"/>
      <c r="E49" s="283"/>
      <c r="F49" s="283"/>
      <c r="G49" s="283"/>
      <c r="H49" s="73"/>
      <c r="I49" s="284" t="s">
        <v>55</v>
      </c>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5" t="s">
        <v>56</v>
      </c>
      <c r="AH49" s="283"/>
      <c r="AI49" s="283"/>
      <c r="AJ49" s="283"/>
      <c r="AK49" s="283"/>
      <c r="AL49" s="283"/>
      <c r="AM49" s="283"/>
      <c r="AN49" s="284" t="s">
        <v>57</v>
      </c>
      <c r="AO49" s="283"/>
      <c r="AP49" s="283"/>
      <c r="AQ49" s="74" t="s">
        <v>58</v>
      </c>
      <c r="AR49" s="54"/>
      <c r="AS49" s="75" t="s">
        <v>59</v>
      </c>
      <c r="AT49" s="76" t="s">
        <v>60</v>
      </c>
      <c r="AU49" s="76" t="s">
        <v>61</v>
      </c>
      <c r="AV49" s="76" t="s">
        <v>62</v>
      </c>
      <c r="AW49" s="76" t="s">
        <v>63</v>
      </c>
      <c r="AX49" s="76" t="s">
        <v>64</v>
      </c>
      <c r="AY49" s="76" t="s">
        <v>65</v>
      </c>
      <c r="AZ49" s="76" t="s">
        <v>66</v>
      </c>
      <c r="BA49" s="76" t="s">
        <v>67</v>
      </c>
      <c r="BB49" s="76" t="s">
        <v>68</v>
      </c>
      <c r="BC49" s="76" t="s">
        <v>69</v>
      </c>
      <c r="BD49" s="77" t="s">
        <v>70</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71</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3">
        <f>ROUND(SUM(AG52:AG57),2)</f>
        <v>0</v>
      </c>
      <c r="AH51" s="293"/>
      <c r="AI51" s="293"/>
      <c r="AJ51" s="293"/>
      <c r="AK51" s="293"/>
      <c r="AL51" s="293"/>
      <c r="AM51" s="293"/>
      <c r="AN51" s="294">
        <f aca="true" t="shared" si="0" ref="AN51:AN57">SUM(AG51,AT51)</f>
        <v>0</v>
      </c>
      <c r="AO51" s="294"/>
      <c r="AP51" s="294"/>
      <c r="AQ51" s="83" t="s">
        <v>20</v>
      </c>
      <c r="AR51" s="64"/>
      <c r="AS51" s="84">
        <f>ROUND(SUM(AS52:AS57),2)</f>
        <v>0</v>
      </c>
      <c r="AT51" s="85">
        <f aca="true" t="shared" si="1" ref="AT51:AT57">ROUND(SUM(AV51:AW51),2)</f>
        <v>0</v>
      </c>
      <c r="AU51" s="86">
        <f>ROUND(SUM(AU52:AU57),5)</f>
        <v>0</v>
      </c>
      <c r="AV51" s="85">
        <f>ROUND(AZ51*L26,2)</f>
        <v>0</v>
      </c>
      <c r="AW51" s="85">
        <f>ROUND(BA51*L27,2)</f>
        <v>0</v>
      </c>
      <c r="AX51" s="85">
        <f>ROUND(BB51*L26,2)</f>
        <v>0</v>
      </c>
      <c r="AY51" s="85">
        <f>ROUND(BC51*L27,2)</f>
        <v>0</v>
      </c>
      <c r="AZ51" s="85">
        <f>ROUND(SUM(AZ52:AZ57),2)</f>
        <v>0</v>
      </c>
      <c r="BA51" s="85">
        <f>ROUND(SUM(BA52:BA57),2)</f>
        <v>0</v>
      </c>
      <c r="BB51" s="85">
        <f>ROUND(SUM(BB52:BB57),2)</f>
        <v>0</v>
      </c>
      <c r="BC51" s="85">
        <f>ROUND(SUM(BC52:BC57),2)</f>
        <v>0</v>
      </c>
      <c r="BD51" s="87">
        <f>ROUND(SUM(BD52:BD57),2)</f>
        <v>0</v>
      </c>
      <c r="BS51" s="88" t="s">
        <v>72</v>
      </c>
      <c r="BT51" s="88" t="s">
        <v>73</v>
      </c>
      <c r="BU51" s="89" t="s">
        <v>74</v>
      </c>
      <c r="BV51" s="88" t="s">
        <v>75</v>
      </c>
      <c r="BW51" s="88" t="s">
        <v>5</v>
      </c>
      <c r="BX51" s="88" t="s">
        <v>76</v>
      </c>
      <c r="CL51" s="88" t="s">
        <v>20</v>
      </c>
    </row>
    <row r="52" spans="1:91" s="5" customFormat="1" ht="37.5" customHeight="1">
      <c r="A52" s="257" t="s">
        <v>3360</v>
      </c>
      <c r="B52" s="90"/>
      <c r="C52" s="91"/>
      <c r="D52" s="290" t="s">
        <v>77</v>
      </c>
      <c r="E52" s="291"/>
      <c r="F52" s="291"/>
      <c r="G52" s="291"/>
      <c r="H52" s="291"/>
      <c r="I52" s="92"/>
      <c r="J52" s="290" t="s">
        <v>78</v>
      </c>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2">
        <f>'01 - Výstavba učebny tech...'!J27</f>
        <v>0</v>
      </c>
      <c r="AH52" s="291"/>
      <c r="AI52" s="291"/>
      <c r="AJ52" s="291"/>
      <c r="AK52" s="291"/>
      <c r="AL52" s="291"/>
      <c r="AM52" s="291"/>
      <c r="AN52" s="292">
        <f t="shared" si="0"/>
        <v>0</v>
      </c>
      <c r="AO52" s="291"/>
      <c r="AP52" s="291"/>
      <c r="AQ52" s="93" t="s">
        <v>79</v>
      </c>
      <c r="AR52" s="94"/>
      <c r="AS52" s="95">
        <v>0</v>
      </c>
      <c r="AT52" s="96">
        <f t="shared" si="1"/>
        <v>0</v>
      </c>
      <c r="AU52" s="97">
        <f>'01 - Výstavba učebny tech...'!P108</f>
        <v>0</v>
      </c>
      <c r="AV52" s="96">
        <f>'01 - Výstavba učebny tech...'!J30</f>
        <v>0</v>
      </c>
      <c r="AW52" s="96">
        <f>'01 - Výstavba učebny tech...'!J31</f>
        <v>0</v>
      </c>
      <c r="AX52" s="96">
        <f>'01 - Výstavba učebny tech...'!J32</f>
        <v>0</v>
      </c>
      <c r="AY52" s="96">
        <f>'01 - Výstavba učebny tech...'!J33</f>
        <v>0</v>
      </c>
      <c r="AZ52" s="96">
        <f>'01 - Výstavba učebny tech...'!F30</f>
        <v>0</v>
      </c>
      <c r="BA52" s="96">
        <f>'01 - Výstavba učebny tech...'!F31</f>
        <v>0</v>
      </c>
      <c r="BB52" s="96">
        <f>'01 - Výstavba učebny tech...'!F32</f>
        <v>0</v>
      </c>
      <c r="BC52" s="96">
        <f>'01 - Výstavba učebny tech...'!F33</f>
        <v>0</v>
      </c>
      <c r="BD52" s="98">
        <f>'01 - Výstavba učebny tech...'!F34</f>
        <v>0</v>
      </c>
      <c r="BT52" s="99" t="s">
        <v>22</v>
      </c>
      <c r="BV52" s="99" t="s">
        <v>75</v>
      </c>
      <c r="BW52" s="99" t="s">
        <v>80</v>
      </c>
      <c r="BX52" s="99" t="s">
        <v>5</v>
      </c>
      <c r="CL52" s="99" t="s">
        <v>20</v>
      </c>
      <c r="CM52" s="99" t="s">
        <v>81</v>
      </c>
    </row>
    <row r="53" spans="1:91" s="5" customFormat="1" ht="22.5" customHeight="1">
      <c r="A53" s="257" t="s">
        <v>3360</v>
      </c>
      <c r="B53" s="90"/>
      <c r="C53" s="91"/>
      <c r="D53" s="290" t="s">
        <v>82</v>
      </c>
      <c r="E53" s="291"/>
      <c r="F53" s="291"/>
      <c r="G53" s="291"/>
      <c r="H53" s="291"/>
      <c r="I53" s="92"/>
      <c r="J53" s="290" t="s">
        <v>83</v>
      </c>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2">
        <f>'02 - Zdravotně technické ...'!J27</f>
        <v>0</v>
      </c>
      <c r="AH53" s="291"/>
      <c r="AI53" s="291"/>
      <c r="AJ53" s="291"/>
      <c r="AK53" s="291"/>
      <c r="AL53" s="291"/>
      <c r="AM53" s="291"/>
      <c r="AN53" s="292">
        <f t="shared" si="0"/>
        <v>0</v>
      </c>
      <c r="AO53" s="291"/>
      <c r="AP53" s="291"/>
      <c r="AQ53" s="93" t="s">
        <v>79</v>
      </c>
      <c r="AR53" s="94"/>
      <c r="AS53" s="95">
        <v>0</v>
      </c>
      <c r="AT53" s="96">
        <f t="shared" si="1"/>
        <v>0</v>
      </c>
      <c r="AU53" s="97">
        <f>'02 - Zdravotně technické ...'!P96</f>
        <v>0</v>
      </c>
      <c r="AV53" s="96">
        <f>'02 - Zdravotně technické ...'!J30</f>
        <v>0</v>
      </c>
      <c r="AW53" s="96">
        <f>'02 - Zdravotně technické ...'!J31</f>
        <v>0</v>
      </c>
      <c r="AX53" s="96">
        <f>'02 - Zdravotně technické ...'!J32</f>
        <v>0</v>
      </c>
      <c r="AY53" s="96">
        <f>'02 - Zdravotně technické ...'!J33</f>
        <v>0</v>
      </c>
      <c r="AZ53" s="96">
        <f>'02 - Zdravotně technické ...'!F30</f>
        <v>0</v>
      </c>
      <c r="BA53" s="96">
        <f>'02 - Zdravotně technické ...'!F31</f>
        <v>0</v>
      </c>
      <c r="BB53" s="96">
        <f>'02 - Zdravotně technické ...'!F32</f>
        <v>0</v>
      </c>
      <c r="BC53" s="96">
        <f>'02 - Zdravotně technické ...'!F33</f>
        <v>0</v>
      </c>
      <c r="BD53" s="98">
        <f>'02 - Zdravotně technické ...'!F34</f>
        <v>0</v>
      </c>
      <c r="BT53" s="99" t="s">
        <v>22</v>
      </c>
      <c r="BV53" s="99" t="s">
        <v>75</v>
      </c>
      <c r="BW53" s="99" t="s">
        <v>84</v>
      </c>
      <c r="BX53" s="99" t="s">
        <v>5</v>
      </c>
      <c r="CL53" s="99" t="s">
        <v>20</v>
      </c>
      <c r="CM53" s="99" t="s">
        <v>81</v>
      </c>
    </row>
    <row r="54" spans="1:91" s="5" customFormat="1" ht="22.5" customHeight="1">
      <c r="A54" s="257" t="s">
        <v>3360</v>
      </c>
      <c r="B54" s="90"/>
      <c r="C54" s="91"/>
      <c r="D54" s="290" t="s">
        <v>85</v>
      </c>
      <c r="E54" s="291"/>
      <c r="F54" s="291"/>
      <c r="G54" s="291"/>
      <c r="H54" s="291"/>
      <c r="I54" s="92"/>
      <c r="J54" s="290" t="s">
        <v>86</v>
      </c>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2">
        <f>'03 - Ústřední vytápění'!J27</f>
        <v>0</v>
      </c>
      <c r="AH54" s="291"/>
      <c r="AI54" s="291"/>
      <c r="AJ54" s="291"/>
      <c r="AK54" s="291"/>
      <c r="AL54" s="291"/>
      <c r="AM54" s="291"/>
      <c r="AN54" s="292">
        <f t="shared" si="0"/>
        <v>0</v>
      </c>
      <c r="AO54" s="291"/>
      <c r="AP54" s="291"/>
      <c r="AQ54" s="93" t="s">
        <v>79</v>
      </c>
      <c r="AR54" s="94"/>
      <c r="AS54" s="95">
        <v>0</v>
      </c>
      <c r="AT54" s="96">
        <f t="shared" si="1"/>
        <v>0</v>
      </c>
      <c r="AU54" s="97">
        <f>'03 - Ústřední vytápění'!P90</f>
        <v>0</v>
      </c>
      <c r="AV54" s="96">
        <f>'03 - Ústřední vytápění'!J30</f>
        <v>0</v>
      </c>
      <c r="AW54" s="96">
        <f>'03 - Ústřední vytápění'!J31</f>
        <v>0</v>
      </c>
      <c r="AX54" s="96">
        <f>'03 - Ústřední vytápění'!J32</f>
        <v>0</v>
      </c>
      <c r="AY54" s="96">
        <f>'03 - Ústřední vytápění'!J33</f>
        <v>0</v>
      </c>
      <c r="AZ54" s="96">
        <f>'03 - Ústřední vytápění'!F30</f>
        <v>0</v>
      </c>
      <c r="BA54" s="96">
        <f>'03 - Ústřední vytápění'!F31</f>
        <v>0</v>
      </c>
      <c r="BB54" s="96">
        <f>'03 - Ústřední vytápění'!F32</f>
        <v>0</v>
      </c>
      <c r="BC54" s="96">
        <f>'03 - Ústřední vytápění'!F33</f>
        <v>0</v>
      </c>
      <c r="BD54" s="98">
        <f>'03 - Ústřední vytápění'!F34</f>
        <v>0</v>
      </c>
      <c r="BT54" s="99" t="s">
        <v>22</v>
      </c>
      <c r="BV54" s="99" t="s">
        <v>75</v>
      </c>
      <c r="BW54" s="99" t="s">
        <v>87</v>
      </c>
      <c r="BX54" s="99" t="s">
        <v>5</v>
      </c>
      <c r="CL54" s="99" t="s">
        <v>20</v>
      </c>
      <c r="CM54" s="99" t="s">
        <v>81</v>
      </c>
    </row>
    <row r="55" spans="1:91" s="5" customFormat="1" ht="22.5" customHeight="1">
      <c r="A55" s="257" t="s">
        <v>3360</v>
      </c>
      <c r="B55" s="90"/>
      <c r="C55" s="91"/>
      <c r="D55" s="290" t="s">
        <v>88</v>
      </c>
      <c r="E55" s="291"/>
      <c r="F55" s="291"/>
      <c r="G55" s="291"/>
      <c r="H55" s="291"/>
      <c r="I55" s="92"/>
      <c r="J55" s="290" t="s">
        <v>89</v>
      </c>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2">
        <f>'04 - Vzduchotechnika'!J27</f>
        <v>0</v>
      </c>
      <c r="AH55" s="291"/>
      <c r="AI55" s="291"/>
      <c r="AJ55" s="291"/>
      <c r="AK55" s="291"/>
      <c r="AL55" s="291"/>
      <c r="AM55" s="291"/>
      <c r="AN55" s="292">
        <f t="shared" si="0"/>
        <v>0</v>
      </c>
      <c r="AO55" s="291"/>
      <c r="AP55" s="291"/>
      <c r="AQ55" s="93" t="s">
        <v>79</v>
      </c>
      <c r="AR55" s="94"/>
      <c r="AS55" s="95">
        <v>0</v>
      </c>
      <c r="AT55" s="96">
        <f t="shared" si="1"/>
        <v>0</v>
      </c>
      <c r="AU55" s="97">
        <f>'04 - Vzduchotechnika'!P81</f>
        <v>0</v>
      </c>
      <c r="AV55" s="96">
        <f>'04 - Vzduchotechnika'!J30</f>
        <v>0</v>
      </c>
      <c r="AW55" s="96">
        <f>'04 - Vzduchotechnika'!J31</f>
        <v>0</v>
      </c>
      <c r="AX55" s="96">
        <f>'04 - Vzduchotechnika'!J32</f>
        <v>0</v>
      </c>
      <c r="AY55" s="96">
        <f>'04 - Vzduchotechnika'!J33</f>
        <v>0</v>
      </c>
      <c r="AZ55" s="96">
        <f>'04 - Vzduchotechnika'!F30</f>
        <v>0</v>
      </c>
      <c r="BA55" s="96">
        <f>'04 - Vzduchotechnika'!F31</f>
        <v>0</v>
      </c>
      <c r="BB55" s="96">
        <f>'04 - Vzduchotechnika'!F32</f>
        <v>0</v>
      </c>
      <c r="BC55" s="96">
        <f>'04 - Vzduchotechnika'!F33</f>
        <v>0</v>
      </c>
      <c r="BD55" s="98">
        <f>'04 - Vzduchotechnika'!F34</f>
        <v>0</v>
      </c>
      <c r="BT55" s="99" t="s">
        <v>22</v>
      </c>
      <c r="BV55" s="99" t="s">
        <v>75</v>
      </c>
      <c r="BW55" s="99" t="s">
        <v>90</v>
      </c>
      <c r="BX55" s="99" t="s">
        <v>5</v>
      </c>
      <c r="CL55" s="99" t="s">
        <v>20</v>
      </c>
      <c r="CM55" s="99" t="s">
        <v>81</v>
      </c>
    </row>
    <row r="56" spans="1:91" s="5" customFormat="1" ht="22.5" customHeight="1">
      <c r="A56" s="257" t="s">
        <v>3360</v>
      </c>
      <c r="B56" s="90"/>
      <c r="C56" s="91"/>
      <c r="D56" s="290" t="s">
        <v>91</v>
      </c>
      <c r="E56" s="291"/>
      <c r="F56" s="291"/>
      <c r="G56" s="291"/>
      <c r="H56" s="291"/>
      <c r="I56" s="92"/>
      <c r="J56" s="290" t="s">
        <v>92</v>
      </c>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2">
        <f>'05 - Elektroinstalace'!J27</f>
        <v>0</v>
      </c>
      <c r="AH56" s="291"/>
      <c r="AI56" s="291"/>
      <c r="AJ56" s="291"/>
      <c r="AK56" s="291"/>
      <c r="AL56" s="291"/>
      <c r="AM56" s="291"/>
      <c r="AN56" s="292">
        <f t="shared" si="0"/>
        <v>0</v>
      </c>
      <c r="AO56" s="291"/>
      <c r="AP56" s="291"/>
      <c r="AQ56" s="93" t="s">
        <v>79</v>
      </c>
      <c r="AR56" s="94"/>
      <c r="AS56" s="95">
        <v>0</v>
      </c>
      <c r="AT56" s="96">
        <f t="shared" si="1"/>
        <v>0</v>
      </c>
      <c r="AU56" s="97">
        <f>'05 - Elektroinstalace'!P78</f>
        <v>0</v>
      </c>
      <c r="AV56" s="96">
        <f>'05 - Elektroinstalace'!J30</f>
        <v>0</v>
      </c>
      <c r="AW56" s="96">
        <f>'05 - Elektroinstalace'!J31</f>
        <v>0</v>
      </c>
      <c r="AX56" s="96">
        <f>'05 - Elektroinstalace'!J32</f>
        <v>0</v>
      </c>
      <c r="AY56" s="96">
        <f>'05 - Elektroinstalace'!J33</f>
        <v>0</v>
      </c>
      <c r="AZ56" s="96">
        <f>'05 - Elektroinstalace'!F30</f>
        <v>0</v>
      </c>
      <c r="BA56" s="96">
        <f>'05 - Elektroinstalace'!F31</f>
        <v>0</v>
      </c>
      <c r="BB56" s="96">
        <f>'05 - Elektroinstalace'!F32</f>
        <v>0</v>
      </c>
      <c r="BC56" s="96">
        <f>'05 - Elektroinstalace'!F33</f>
        <v>0</v>
      </c>
      <c r="BD56" s="98">
        <f>'05 - Elektroinstalace'!F34</f>
        <v>0</v>
      </c>
      <c r="BT56" s="99" t="s">
        <v>22</v>
      </c>
      <c r="BV56" s="99" t="s">
        <v>75</v>
      </c>
      <c r="BW56" s="99" t="s">
        <v>93</v>
      </c>
      <c r="BX56" s="99" t="s">
        <v>5</v>
      </c>
      <c r="CL56" s="99" t="s">
        <v>20</v>
      </c>
      <c r="CM56" s="99" t="s">
        <v>81</v>
      </c>
    </row>
    <row r="57" spans="1:91" s="5" customFormat="1" ht="22.5" customHeight="1">
      <c r="A57" s="257" t="s">
        <v>3360</v>
      </c>
      <c r="B57" s="90"/>
      <c r="C57" s="91"/>
      <c r="D57" s="290" t="s">
        <v>94</v>
      </c>
      <c r="E57" s="291"/>
      <c r="F57" s="291"/>
      <c r="G57" s="291"/>
      <c r="H57" s="291"/>
      <c r="I57" s="92"/>
      <c r="J57" s="290" t="s">
        <v>95</v>
      </c>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2">
        <f>'VON - Vedlejší a ostatní ...'!J27</f>
        <v>0</v>
      </c>
      <c r="AH57" s="291"/>
      <c r="AI57" s="291"/>
      <c r="AJ57" s="291"/>
      <c r="AK57" s="291"/>
      <c r="AL57" s="291"/>
      <c r="AM57" s="291"/>
      <c r="AN57" s="292">
        <f t="shared" si="0"/>
        <v>0</v>
      </c>
      <c r="AO57" s="291"/>
      <c r="AP57" s="291"/>
      <c r="AQ57" s="93" t="s">
        <v>94</v>
      </c>
      <c r="AR57" s="94"/>
      <c r="AS57" s="100">
        <v>0</v>
      </c>
      <c r="AT57" s="101">
        <f t="shared" si="1"/>
        <v>0</v>
      </c>
      <c r="AU57" s="102">
        <f>'VON - Vedlejší a ostatní ...'!P77</f>
        <v>0</v>
      </c>
      <c r="AV57" s="101">
        <f>'VON - Vedlejší a ostatní ...'!J30</f>
        <v>0</v>
      </c>
      <c r="AW57" s="101">
        <f>'VON - Vedlejší a ostatní ...'!J31</f>
        <v>0</v>
      </c>
      <c r="AX57" s="101">
        <f>'VON - Vedlejší a ostatní ...'!J32</f>
        <v>0</v>
      </c>
      <c r="AY57" s="101">
        <f>'VON - Vedlejší a ostatní ...'!J33</f>
        <v>0</v>
      </c>
      <c r="AZ57" s="101">
        <f>'VON - Vedlejší a ostatní ...'!F30</f>
        <v>0</v>
      </c>
      <c r="BA57" s="101">
        <f>'VON - Vedlejší a ostatní ...'!F31</f>
        <v>0</v>
      </c>
      <c r="BB57" s="101">
        <f>'VON - Vedlejší a ostatní ...'!F32</f>
        <v>0</v>
      </c>
      <c r="BC57" s="101">
        <f>'VON - Vedlejší a ostatní ...'!F33</f>
        <v>0</v>
      </c>
      <c r="BD57" s="103">
        <f>'VON - Vedlejší a ostatní ...'!F34</f>
        <v>0</v>
      </c>
      <c r="BT57" s="99" t="s">
        <v>22</v>
      </c>
      <c r="BV57" s="99" t="s">
        <v>75</v>
      </c>
      <c r="BW57" s="99" t="s">
        <v>96</v>
      </c>
      <c r="BX57" s="99" t="s">
        <v>5</v>
      </c>
      <c r="CL57" s="99" t="s">
        <v>20</v>
      </c>
      <c r="CM57" s="99" t="s">
        <v>81</v>
      </c>
    </row>
    <row r="58" spans="2:44" s="1" customFormat="1" ht="30" customHeight="1">
      <c r="B58" s="34"/>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4"/>
    </row>
    <row r="59" spans="2:44" s="1" customFormat="1" ht="6.95" customHeight="1">
      <c r="B59" s="49"/>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4"/>
    </row>
  </sheetData>
  <sheetProtection password="CC35" sheet="1" objects="1" scenarios="1" formatColumns="0" formatRows="0" sort="0" autoFilter="0"/>
  <mergeCells count="61">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W28:AE28"/>
    <mergeCell ref="AK28:AO28"/>
    <mergeCell ref="L29:O29"/>
    <mergeCell ref="D56:H56"/>
    <mergeCell ref="J56:AF56"/>
    <mergeCell ref="AN57:AP57"/>
    <mergeCell ref="AG57:AM57"/>
    <mergeCell ref="D57:H57"/>
    <mergeCell ref="J57:AF57"/>
    <mergeCell ref="D54:H54"/>
    <mergeCell ref="J54:AF54"/>
    <mergeCell ref="AN55:AP55"/>
    <mergeCell ref="AG55:AM55"/>
    <mergeCell ref="D55:H55"/>
    <mergeCell ref="J55:AF55"/>
    <mergeCell ref="D52:H52"/>
    <mergeCell ref="J52:AF52"/>
    <mergeCell ref="AN53:AP53"/>
    <mergeCell ref="AG53:AM53"/>
    <mergeCell ref="D53:H53"/>
    <mergeCell ref="J53:AF53"/>
    <mergeCell ref="C49:G49"/>
    <mergeCell ref="I49:AF49"/>
    <mergeCell ref="AG49:AM49"/>
    <mergeCell ref="AK27:AO27"/>
    <mergeCell ref="L28:O28"/>
    <mergeCell ref="W29:AE29"/>
    <mergeCell ref="AK29:AO29"/>
    <mergeCell ref="AN49:AP49"/>
    <mergeCell ref="L30:O30"/>
    <mergeCell ref="W30:AE30"/>
    <mergeCell ref="AK30:AO30"/>
    <mergeCell ref="X32:AB32"/>
    <mergeCell ref="AK32:AO32"/>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s>
  <hyperlinks>
    <hyperlink ref="K1:S1" location="C2" tooltip="Rekapitulace stavby" display="1) Rekapitulace stavby"/>
    <hyperlink ref="W1:AI1" location="C51" tooltip="Rekapitulace objektů stavby a soupisů prací" display="2) Rekapitulace objektů stavby a soupisů prací"/>
    <hyperlink ref="A52" location="'01 - Výstavba učebny tech...'!C2" tooltip="01 - Výstavba učebny tech..." display="/"/>
    <hyperlink ref="A53" location="'02 - Zdravotně technické ...'!C2" tooltip="02 - Zdravotně technické ..." display="/"/>
    <hyperlink ref="A54" location="'03 - Ústřední vytápění'!C2" tooltip="03 - Ústřední vytápění" display="/"/>
    <hyperlink ref="A55" location="'04 - Vzduchotechnika'!C2" tooltip="04 - Vzduchotechnika" display="/"/>
    <hyperlink ref="A56" location="'05 - Elektroinstalace'!C2" tooltip="05 - Elektroinstalace" display="/"/>
    <hyperlink ref="A57" location="'VON - Vedlejší a ostatní ...'!C2" tooltip="VON - Vedlejší a ostatní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0"/>
  <sheetViews>
    <sheetView showGridLines="0" workbookViewId="0" topLeftCell="A1">
      <pane ySplit="1" topLeftCell="A98" activePane="bottomLeft" state="frozen"/>
      <selection pane="bottomLeft" activeCell="I112" sqref="I11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v>
      </c>
      <c r="E1" s="259"/>
      <c r="F1" s="260" t="s">
        <v>3361</v>
      </c>
      <c r="G1" s="306" t="s">
        <v>3362</v>
      </c>
      <c r="H1" s="306"/>
      <c r="I1" s="265"/>
      <c r="J1" s="260" t="s">
        <v>3363</v>
      </c>
      <c r="K1" s="258" t="s">
        <v>97</v>
      </c>
      <c r="L1" s="260" t="s">
        <v>3364</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67"/>
      <c r="M2" s="267"/>
      <c r="N2" s="267"/>
      <c r="O2" s="267"/>
      <c r="P2" s="267"/>
      <c r="Q2" s="267"/>
      <c r="R2" s="267"/>
      <c r="S2" s="267"/>
      <c r="T2" s="267"/>
      <c r="U2" s="267"/>
      <c r="V2" s="267"/>
      <c r="AT2" s="17" t="s">
        <v>80</v>
      </c>
    </row>
    <row r="3" spans="2:46" ht="6.95" customHeight="1">
      <c r="B3" s="18"/>
      <c r="C3" s="19"/>
      <c r="D3" s="19"/>
      <c r="E3" s="19"/>
      <c r="F3" s="19"/>
      <c r="G3" s="19"/>
      <c r="H3" s="19"/>
      <c r="I3" s="105"/>
      <c r="J3" s="19"/>
      <c r="K3" s="20"/>
      <c r="AT3" s="17" t="s">
        <v>81</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07" t="str">
        <f>'Rekapitulace stavby'!K6</f>
        <v>ZŠ Májová, Ostrov - výstavba učebny technických a řemeslných oborů ve vazbě na zajištění bezbarierovosti školy</v>
      </c>
      <c r="F7" s="271"/>
      <c r="G7" s="271"/>
      <c r="H7" s="271"/>
      <c r="I7" s="106"/>
      <c r="J7" s="22"/>
      <c r="K7" s="24"/>
    </row>
    <row r="8" spans="2:11" s="1" customFormat="1" ht="15">
      <c r="B8" s="34"/>
      <c r="C8" s="35"/>
      <c r="D8" s="30" t="s">
        <v>99</v>
      </c>
      <c r="E8" s="35"/>
      <c r="F8" s="35"/>
      <c r="G8" s="35"/>
      <c r="H8" s="35"/>
      <c r="I8" s="107"/>
      <c r="J8" s="35"/>
      <c r="K8" s="38"/>
    </row>
    <row r="9" spans="2:11" s="1" customFormat="1" ht="36.95" customHeight="1">
      <c r="B9" s="34"/>
      <c r="C9" s="35"/>
      <c r="D9" s="35"/>
      <c r="E9" s="308" t="s">
        <v>100</v>
      </c>
      <c r="F9" s="278"/>
      <c r="G9" s="278"/>
      <c r="H9" s="278"/>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9.1.2017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37</v>
      </c>
      <c r="E23" s="35"/>
      <c r="F23" s="35"/>
      <c r="G23" s="35"/>
      <c r="H23" s="35"/>
      <c r="I23" s="107"/>
      <c r="J23" s="35"/>
      <c r="K23" s="38"/>
    </row>
    <row r="24" spans="2:11" s="6" customFormat="1" ht="162.75" customHeight="1">
      <c r="B24" s="110"/>
      <c r="C24" s="111"/>
      <c r="D24" s="111"/>
      <c r="E24" s="274" t="s">
        <v>38</v>
      </c>
      <c r="F24" s="309"/>
      <c r="G24" s="309"/>
      <c r="H24" s="309"/>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ROUND(J108,2)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41</v>
      </c>
      <c r="G29" s="35"/>
      <c r="H29" s="35"/>
      <c r="I29" s="118" t="s">
        <v>40</v>
      </c>
      <c r="J29" s="39" t="s">
        <v>42</v>
      </c>
      <c r="K29" s="38"/>
    </row>
    <row r="30" spans="2:11" s="1" customFormat="1" ht="14.45" customHeight="1">
      <c r="B30" s="34"/>
      <c r="C30" s="35"/>
      <c r="D30" s="42" t="s">
        <v>43</v>
      </c>
      <c r="E30" s="42" t="s">
        <v>44</v>
      </c>
      <c r="F30" s="119">
        <f>ROUND(SUM(BE108:BE1599),2)</f>
        <v>0</v>
      </c>
      <c r="G30" s="35"/>
      <c r="H30" s="35"/>
      <c r="I30" s="120">
        <v>0.21</v>
      </c>
      <c r="J30" s="119">
        <f>ROUND(ROUND((SUM(BE108:BE1599)),2)*I30,2)</f>
        <v>0</v>
      </c>
      <c r="K30" s="38"/>
    </row>
    <row r="31" spans="2:11" s="1" customFormat="1" ht="14.45" customHeight="1">
      <c r="B31" s="34"/>
      <c r="C31" s="35"/>
      <c r="D31" s="35"/>
      <c r="E31" s="42" t="s">
        <v>45</v>
      </c>
      <c r="F31" s="119">
        <f>ROUND(SUM(BF108:BF1599),2)</f>
        <v>0</v>
      </c>
      <c r="G31" s="35"/>
      <c r="H31" s="35"/>
      <c r="I31" s="120">
        <v>0.15</v>
      </c>
      <c r="J31" s="119">
        <f>ROUND(ROUND((SUM(BF108:BF1599)),2)*I31,2)</f>
        <v>0</v>
      </c>
      <c r="K31" s="38"/>
    </row>
    <row r="32" spans="2:11" s="1" customFormat="1" ht="14.45" customHeight="1" hidden="1">
      <c r="B32" s="34"/>
      <c r="C32" s="35"/>
      <c r="D32" s="35"/>
      <c r="E32" s="42" t="s">
        <v>46</v>
      </c>
      <c r="F32" s="119">
        <f>ROUND(SUM(BG108:BG1599),2)</f>
        <v>0</v>
      </c>
      <c r="G32" s="35"/>
      <c r="H32" s="35"/>
      <c r="I32" s="120">
        <v>0.21</v>
      </c>
      <c r="J32" s="119">
        <v>0</v>
      </c>
      <c r="K32" s="38"/>
    </row>
    <row r="33" spans="2:11" s="1" customFormat="1" ht="14.45" customHeight="1" hidden="1">
      <c r="B33" s="34"/>
      <c r="C33" s="35"/>
      <c r="D33" s="35"/>
      <c r="E33" s="42" t="s">
        <v>47</v>
      </c>
      <c r="F33" s="119">
        <f>ROUND(SUM(BH108:BH1599),2)</f>
        <v>0</v>
      </c>
      <c r="G33" s="35"/>
      <c r="H33" s="35"/>
      <c r="I33" s="120">
        <v>0.15</v>
      </c>
      <c r="J33" s="119">
        <v>0</v>
      </c>
      <c r="K33" s="38"/>
    </row>
    <row r="34" spans="2:11" s="1" customFormat="1" ht="14.45" customHeight="1" hidden="1">
      <c r="B34" s="34"/>
      <c r="C34" s="35"/>
      <c r="D34" s="35"/>
      <c r="E34" s="42" t="s">
        <v>48</v>
      </c>
      <c r="F34" s="119">
        <f>ROUND(SUM(BI108:BI1599),2)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101</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07" t="str">
        <f>E7</f>
        <v>ZŠ Májová, Ostrov - výstavba učebny technických a řemeslných oborů ve vazbě na zajištění bezbarierovosti školy</v>
      </c>
      <c r="F45" s="278"/>
      <c r="G45" s="278"/>
      <c r="H45" s="278"/>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308" t="str">
        <f>E9</f>
        <v>01 - Výstavba učebny techn.a řemesl.oborů a bezbarierovost</v>
      </c>
      <c r="F47" s="278"/>
      <c r="G47" s="278"/>
      <c r="H47" s="278"/>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Ostrov</v>
      </c>
      <c r="G49" s="35"/>
      <c r="H49" s="35"/>
      <c r="I49" s="108" t="s">
        <v>25</v>
      </c>
      <c r="J49" s="109" t="str">
        <f>IF(J12="","",J12)</f>
        <v>9.1.2017</v>
      </c>
      <c r="K49" s="38"/>
    </row>
    <row r="50" spans="2:11" s="1" customFormat="1" ht="6.95" customHeight="1">
      <c r="B50" s="34"/>
      <c r="C50" s="35"/>
      <c r="D50" s="35"/>
      <c r="E50" s="35"/>
      <c r="F50" s="35"/>
      <c r="G50" s="35"/>
      <c r="H50" s="35"/>
      <c r="I50" s="107"/>
      <c r="J50" s="35"/>
      <c r="K50" s="38"/>
    </row>
    <row r="51" spans="2:11" s="1" customFormat="1" ht="15">
      <c r="B51" s="34"/>
      <c r="C51" s="30" t="s">
        <v>29</v>
      </c>
      <c r="D51" s="35"/>
      <c r="E51" s="35"/>
      <c r="F51" s="28" t="str">
        <f>E15</f>
        <v>Město Ostrov</v>
      </c>
      <c r="G51" s="35"/>
      <c r="H51" s="35"/>
      <c r="I51" s="108" t="s">
        <v>35</v>
      </c>
      <c r="J51" s="28" t="str">
        <f>E21</f>
        <v>BPO spol. s r.o.</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102</v>
      </c>
      <c r="D54" s="121"/>
      <c r="E54" s="121"/>
      <c r="F54" s="121"/>
      <c r="G54" s="121"/>
      <c r="H54" s="121"/>
      <c r="I54" s="134"/>
      <c r="J54" s="135" t="s">
        <v>103</v>
      </c>
      <c r="K54" s="136"/>
    </row>
    <row r="55" spans="2:11" s="1" customFormat="1" ht="10.35" customHeight="1">
      <c r="B55" s="34"/>
      <c r="C55" s="35"/>
      <c r="D55" s="35"/>
      <c r="E55" s="35"/>
      <c r="F55" s="35"/>
      <c r="G55" s="35"/>
      <c r="H55" s="35"/>
      <c r="I55" s="107"/>
      <c r="J55" s="35"/>
      <c r="K55" s="38"/>
    </row>
    <row r="56" spans="2:47" s="1" customFormat="1" ht="29.25" customHeight="1">
      <c r="B56" s="34"/>
      <c r="C56" s="137" t="s">
        <v>104</v>
      </c>
      <c r="D56" s="35"/>
      <c r="E56" s="35"/>
      <c r="F56" s="35"/>
      <c r="G56" s="35"/>
      <c r="H56" s="35"/>
      <c r="I56" s="107"/>
      <c r="J56" s="117">
        <f>J108</f>
        <v>0</v>
      </c>
      <c r="K56" s="38"/>
      <c r="AU56" s="17" t="s">
        <v>105</v>
      </c>
    </row>
    <row r="57" spans="2:11" s="7" customFormat="1" ht="24.95" customHeight="1">
      <c r="B57" s="138"/>
      <c r="C57" s="139"/>
      <c r="D57" s="140" t="s">
        <v>106</v>
      </c>
      <c r="E57" s="141"/>
      <c r="F57" s="141"/>
      <c r="G57" s="141"/>
      <c r="H57" s="141"/>
      <c r="I57" s="142"/>
      <c r="J57" s="143">
        <f>J109</f>
        <v>0</v>
      </c>
      <c r="K57" s="144"/>
    </row>
    <row r="58" spans="2:11" s="8" customFormat="1" ht="19.9" customHeight="1">
      <c r="B58" s="145"/>
      <c r="C58" s="146"/>
      <c r="D58" s="147" t="s">
        <v>107</v>
      </c>
      <c r="E58" s="148"/>
      <c r="F58" s="148"/>
      <c r="G58" s="148"/>
      <c r="H58" s="148"/>
      <c r="I58" s="149"/>
      <c r="J58" s="150">
        <f>J110</f>
        <v>0</v>
      </c>
      <c r="K58" s="151"/>
    </row>
    <row r="59" spans="2:11" s="8" customFormat="1" ht="19.9" customHeight="1">
      <c r="B59" s="145"/>
      <c r="C59" s="146"/>
      <c r="D59" s="147" t="s">
        <v>108</v>
      </c>
      <c r="E59" s="148"/>
      <c r="F59" s="148"/>
      <c r="G59" s="148"/>
      <c r="H59" s="148"/>
      <c r="I59" s="149"/>
      <c r="J59" s="150">
        <f>J182</f>
        <v>0</v>
      </c>
      <c r="K59" s="151"/>
    </row>
    <row r="60" spans="2:11" s="8" customFormat="1" ht="19.9" customHeight="1">
      <c r="B60" s="145"/>
      <c r="C60" s="146"/>
      <c r="D60" s="147" t="s">
        <v>109</v>
      </c>
      <c r="E60" s="148"/>
      <c r="F60" s="148"/>
      <c r="G60" s="148"/>
      <c r="H60" s="148"/>
      <c r="I60" s="149"/>
      <c r="J60" s="150">
        <f>J243</f>
        <v>0</v>
      </c>
      <c r="K60" s="151"/>
    </row>
    <row r="61" spans="2:11" s="8" customFormat="1" ht="19.9" customHeight="1">
      <c r="B61" s="145"/>
      <c r="C61" s="146"/>
      <c r="D61" s="147" t="s">
        <v>110</v>
      </c>
      <c r="E61" s="148"/>
      <c r="F61" s="148"/>
      <c r="G61" s="148"/>
      <c r="H61" s="148"/>
      <c r="I61" s="149"/>
      <c r="J61" s="150">
        <f>J407</f>
        <v>0</v>
      </c>
      <c r="K61" s="151"/>
    </row>
    <row r="62" spans="2:11" s="8" customFormat="1" ht="19.9" customHeight="1">
      <c r="B62" s="145"/>
      <c r="C62" s="146"/>
      <c r="D62" s="147" t="s">
        <v>111</v>
      </c>
      <c r="E62" s="148"/>
      <c r="F62" s="148"/>
      <c r="G62" s="148"/>
      <c r="H62" s="148"/>
      <c r="I62" s="149"/>
      <c r="J62" s="150">
        <f>J491</f>
        <v>0</v>
      </c>
      <c r="K62" s="151"/>
    </row>
    <row r="63" spans="2:11" s="8" customFormat="1" ht="19.9" customHeight="1">
      <c r="B63" s="145"/>
      <c r="C63" s="146"/>
      <c r="D63" s="147" t="s">
        <v>112</v>
      </c>
      <c r="E63" s="148"/>
      <c r="F63" s="148"/>
      <c r="G63" s="148"/>
      <c r="H63" s="148"/>
      <c r="I63" s="149"/>
      <c r="J63" s="150">
        <f>J511</f>
        <v>0</v>
      </c>
      <c r="K63" s="151"/>
    </row>
    <row r="64" spans="2:11" s="8" customFormat="1" ht="19.9" customHeight="1">
      <c r="B64" s="145"/>
      <c r="C64" s="146"/>
      <c r="D64" s="147" t="s">
        <v>113</v>
      </c>
      <c r="E64" s="148"/>
      <c r="F64" s="148"/>
      <c r="G64" s="148"/>
      <c r="H64" s="148"/>
      <c r="I64" s="149"/>
      <c r="J64" s="150">
        <f>J768</f>
        <v>0</v>
      </c>
      <c r="K64" s="151"/>
    </row>
    <row r="65" spans="2:11" s="8" customFormat="1" ht="14.85" customHeight="1">
      <c r="B65" s="145"/>
      <c r="C65" s="146"/>
      <c r="D65" s="147" t="s">
        <v>114</v>
      </c>
      <c r="E65" s="148"/>
      <c r="F65" s="148"/>
      <c r="G65" s="148"/>
      <c r="H65" s="148"/>
      <c r="I65" s="149"/>
      <c r="J65" s="150">
        <f>J769</f>
        <v>0</v>
      </c>
      <c r="K65" s="151"/>
    </row>
    <row r="66" spans="2:11" s="8" customFormat="1" ht="14.85" customHeight="1">
      <c r="B66" s="145"/>
      <c r="C66" s="146"/>
      <c r="D66" s="147" t="s">
        <v>115</v>
      </c>
      <c r="E66" s="148"/>
      <c r="F66" s="148"/>
      <c r="G66" s="148"/>
      <c r="H66" s="148"/>
      <c r="I66" s="149"/>
      <c r="J66" s="150">
        <f>J796</f>
        <v>0</v>
      </c>
      <c r="K66" s="151"/>
    </row>
    <row r="67" spans="2:11" s="8" customFormat="1" ht="14.85" customHeight="1">
      <c r="B67" s="145"/>
      <c r="C67" s="146"/>
      <c r="D67" s="147" t="s">
        <v>116</v>
      </c>
      <c r="E67" s="148"/>
      <c r="F67" s="148"/>
      <c r="G67" s="148"/>
      <c r="H67" s="148"/>
      <c r="I67" s="149"/>
      <c r="J67" s="150">
        <f>J852</f>
        <v>0</v>
      </c>
      <c r="K67" s="151"/>
    </row>
    <row r="68" spans="2:11" s="8" customFormat="1" ht="14.85" customHeight="1">
      <c r="B68" s="145"/>
      <c r="C68" s="146"/>
      <c r="D68" s="147" t="s">
        <v>117</v>
      </c>
      <c r="E68" s="148"/>
      <c r="F68" s="148"/>
      <c r="G68" s="148"/>
      <c r="H68" s="148"/>
      <c r="I68" s="149"/>
      <c r="J68" s="150">
        <f>J931</f>
        <v>0</v>
      </c>
      <c r="K68" s="151"/>
    </row>
    <row r="69" spans="2:11" s="8" customFormat="1" ht="19.9" customHeight="1">
      <c r="B69" s="145"/>
      <c r="C69" s="146"/>
      <c r="D69" s="147" t="s">
        <v>118</v>
      </c>
      <c r="E69" s="148"/>
      <c r="F69" s="148"/>
      <c r="G69" s="148"/>
      <c r="H69" s="148"/>
      <c r="I69" s="149"/>
      <c r="J69" s="150">
        <f>J936</f>
        <v>0</v>
      </c>
      <c r="K69" s="151"/>
    </row>
    <row r="70" spans="2:11" s="8" customFormat="1" ht="19.9" customHeight="1">
      <c r="B70" s="145"/>
      <c r="C70" s="146"/>
      <c r="D70" s="147" t="s">
        <v>119</v>
      </c>
      <c r="E70" s="148"/>
      <c r="F70" s="148"/>
      <c r="G70" s="148"/>
      <c r="H70" s="148"/>
      <c r="I70" s="149"/>
      <c r="J70" s="150">
        <f>J950</f>
        <v>0</v>
      </c>
      <c r="K70" s="151"/>
    </row>
    <row r="71" spans="2:11" s="7" customFormat="1" ht="24.95" customHeight="1">
      <c r="B71" s="138"/>
      <c r="C71" s="139"/>
      <c r="D71" s="140" t="s">
        <v>120</v>
      </c>
      <c r="E71" s="141"/>
      <c r="F71" s="141"/>
      <c r="G71" s="141"/>
      <c r="H71" s="141"/>
      <c r="I71" s="142"/>
      <c r="J71" s="143">
        <f>J954</f>
        <v>0</v>
      </c>
      <c r="K71" s="144"/>
    </row>
    <row r="72" spans="2:11" s="8" customFormat="1" ht="19.9" customHeight="1">
      <c r="B72" s="145"/>
      <c r="C72" s="146"/>
      <c r="D72" s="147" t="s">
        <v>121</v>
      </c>
      <c r="E72" s="148"/>
      <c r="F72" s="148"/>
      <c r="G72" s="148"/>
      <c r="H72" s="148"/>
      <c r="I72" s="149"/>
      <c r="J72" s="150">
        <f>J955</f>
        <v>0</v>
      </c>
      <c r="K72" s="151"/>
    </row>
    <row r="73" spans="2:11" s="8" customFormat="1" ht="19.9" customHeight="1">
      <c r="B73" s="145"/>
      <c r="C73" s="146"/>
      <c r="D73" s="147" t="s">
        <v>122</v>
      </c>
      <c r="E73" s="148"/>
      <c r="F73" s="148"/>
      <c r="G73" s="148"/>
      <c r="H73" s="148"/>
      <c r="I73" s="149"/>
      <c r="J73" s="150">
        <f>J1069</f>
        <v>0</v>
      </c>
      <c r="K73" s="151"/>
    </row>
    <row r="74" spans="2:11" s="8" customFormat="1" ht="19.9" customHeight="1">
      <c r="B74" s="145"/>
      <c r="C74" s="146"/>
      <c r="D74" s="147" t="s">
        <v>123</v>
      </c>
      <c r="E74" s="148"/>
      <c r="F74" s="148"/>
      <c r="G74" s="148"/>
      <c r="H74" s="148"/>
      <c r="I74" s="149"/>
      <c r="J74" s="150">
        <f>J1156</f>
        <v>0</v>
      </c>
      <c r="K74" s="151"/>
    </row>
    <row r="75" spans="2:11" s="8" customFormat="1" ht="19.9" customHeight="1">
      <c r="B75" s="145"/>
      <c r="C75" s="146"/>
      <c r="D75" s="147" t="s">
        <v>124</v>
      </c>
      <c r="E75" s="148"/>
      <c r="F75" s="148"/>
      <c r="G75" s="148"/>
      <c r="H75" s="148"/>
      <c r="I75" s="149"/>
      <c r="J75" s="150">
        <f>J1221</f>
        <v>0</v>
      </c>
      <c r="K75" s="151"/>
    </row>
    <row r="76" spans="2:11" s="8" customFormat="1" ht="19.9" customHeight="1">
      <c r="B76" s="145"/>
      <c r="C76" s="146"/>
      <c r="D76" s="147" t="s">
        <v>125</v>
      </c>
      <c r="E76" s="148"/>
      <c r="F76" s="148"/>
      <c r="G76" s="148"/>
      <c r="H76" s="148"/>
      <c r="I76" s="149"/>
      <c r="J76" s="150">
        <f>J1258</f>
        <v>0</v>
      </c>
      <c r="K76" s="151"/>
    </row>
    <row r="77" spans="2:11" s="8" customFormat="1" ht="19.9" customHeight="1">
      <c r="B77" s="145"/>
      <c r="C77" s="146"/>
      <c r="D77" s="147" t="s">
        <v>126</v>
      </c>
      <c r="E77" s="148"/>
      <c r="F77" s="148"/>
      <c r="G77" s="148"/>
      <c r="H77" s="148"/>
      <c r="I77" s="149"/>
      <c r="J77" s="150">
        <f>J1294</f>
        <v>0</v>
      </c>
      <c r="K77" s="151"/>
    </row>
    <row r="78" spans="2:11" s="8" customFormat="1" ht="19.9" customHeight="1">
      <c r="B78" s="145"/>
      <c r="C78" s="146"/>
      <c r="D78" s="147" t="s">
        <v>127</v>
      </c>
      <c r="E78" s="148"/>
      <c r="F78" s="148"/>
      <c r="G78" s="148"/>
      <c r="H78" s="148"/>
      <c r="I78" s="149"/>
      <c r="J78" s="150">
        <f>J1341</f>
        <v>0</v>
      </c>
      <c r="K78" s="151"/>
    </row>
    <row r="79" spans="2:11" s="8" customFormat="1" ht="19.9" customHeight="1">
      <c r="B79" s="145"/>
      <c r="C79" s="146"/>
      <c r="D79" s="147" t="s">
        <v>128</v>
      </c>
      <c r="E79" s="148"/>
      <c r="F79" s="148"/>
      <c r="G79" s="148"/>
      <c r="H79" s="148"/>
      <c r="I79" s="149"/>
      <c r="J79" s="150">
        <f>J1389</f>
        <v>0</v>
      </c>
      <c r="K79" s="151"/>
    </row>
    <row r="80" spans="2:11" s="8" customFormat="1" ht="19.9" customHeight="1">
      <c r="B80" s="145"/>
      <c r="C80" s="146"/>
      <c r="D80" s="147" t="s">
        <v>129</v>
      </c>
      <c r="E80" s="148"/>
      <c r="F80" s="148"/>
      <c r="G80" s="148"/>
      <c r="H80" s="148"/>
      <c r="I80" s="149"/>
      <c r="J80" s="150">
        <f>J1440</f>
        <v>0</v>
      </c>
      <c r="K80" s="151"/>
    </row>
    <row r="81" spans="2:11" s="8" customFormat="1" ht="19.9" customHeight="1">
      <c r="B81" s="145"/>
      <c r="C81" s="146"/>
      <c r="D81" s="147" t="s">
        <v>130</v>
      </c>
      <c r="E81" s="148"/>
      <c r="F81" s="148"/>
      <c r="G81" s="148"/>
      <c r="H81" s="148"/>
      <c r="I81" s="149"/>
      <c r="J81" s="150">
        <f>J1476</f>
        <v>0</v>
      </c>
      <c r="K81" s="151"/>
    </row>
    <row r="82" spans="2:11" s="8" customFormat="1" ht="19.9" customHeight="1">
      <c r="B82" s="145"/>
      <c r="C82" s="146"/>
      <c r="D82" s="147" t="s">
        <v>131</v>
      </c>
      <c r="E82" s="148"/>
      <c r="F82" s="148"/>
      <c r="G82" s="148"/>
      <c r="H82" s="148"/>
      <c r="I82" s="149"/>
      <c r="J82" s="150">
        <f>J1495</f>
        <v>0</v>
      </c>
      <c r="K82" s="151"/>
    </row>
    <row r="83" spans="2:11" s="8" customFormat="1" ht="19.9" customHeight="1">
      <c r="B83" s="145"/>
      <c r="C83" s="146"/>
      <c r="D83" s="147" t="s">
        <v>132</v>
      </c>
      <c r="E83" s="148"/>
      <c r="F83" s="148"/>
      <c r="G83" s="148"/>
      <c r="H83" s="148"/>
      <c r="I83" s="149"/>
      <c r="J83" s="150">
        <f>J1518</f>
        <v>0</v>
      </c>
      <c r="K83" s="151"/>
    </row>
    <row r="84" spans="2:11" s="8" customFormat="1" ht="19.9" customHeight="1">
      <c r="B84" s="145"/>
      <c r="C84" s="146"/>
      <c r="D84" s="147" t="s">
        <v>133</v>
      </c>
      <c r="E84" s="148"/>
      <c r="F84" s="148"/>
      <c r="G84" s="148"/>
      <c r="H84" s="148"/>
      <c r="I84" s="149"/>
      <c r="J84" s="150">
        <f>J1547</f>
        <v>0</v>
      </c>
      <c r="K84" s="151"/>
    </row>
    <row r="85" spans="2:11" s="8" customFormat="1" ht="19.9" customHeight="1">
      <c r="B85" s="145"/>
      <c r="C85" s="146"/>
      <c r="D85" s="147" t="s">
        <v>134</v>
      </c>
      <c r="E85" s="148"/>
      <c r="F85" s="148"/>
      <c r="G85" s="148"/>
      <c r="H85" s="148"/>
      <c r="I85" s="149"/>
      <c r="J85" s="150">
        <f>J1581</f>
        <v>0</v>
      </c>
      <c r="K85" s="151"/>
    </row>
    <row r="86" spans="2:11" s="7" customFormat="1" ht="24.95" customHeight="1">
      <c r="B86" s="138"/>
      <c r="C86" s="139"/>
      <c r="D86" s="140" t="s">
        <v>135</v>
      </c>
      <c r="E86" s="141"/>
      <c r="F86" s="141"/>
      <c r="G86" s="141"/>
      <c r="H86" s="141"/>
      <c r="I86" s="142"/>
      <c r="J86" s="143">
        <f>J1590</f>
        <v>0</v>
      </c>
      <c r="K86" s="144"/>
    </row>
    <row r="87" spans="2:11" s="8" customFormat="1" ht="19.9" customHeight="1">
      <c r="B87" s="145"/>
      <c r="C87" s="146"/>
      <c r="D87" s="147" t="s">
        <v>136</v>
      </c>
      <c r="E87" s="148"/>
      <c r="F87" s="148"/>
      <c r="G87" s="148"/>
      <c r="H87" s="148"/>
      <c r="I87" s="149"/>
      <c r="J87" s="150">
        <f>J1591</f>
        <v>0</v>
      </c>
      <c r="K87" s="151"/>
    </row>
    <row r="88" spans="2:11" s="7" customFormat="1" ht="24.95" customHeight="1">
      <c r="B88" s="138"/>
      <c r="C88" s="139"/>
      <c r="D88" s="140" t="s">
        <v>137</v>
      </c>
      <c r="E88" s="141"/>
      <c r="F88" s="141"/>
      <c r="G88" s="141"/>
      <c r="H88" s="141"/>
      <c r="I88" s="142"/>
      <c r="J88" s="143">
        <f>J1596</f>
        <v>0</v>
      </c>
      <c r="K88" s="144"/>
    </row>
    <row r="89" spans="2:11" s="1" customFormat="1" ht="21.75" customHeight="1">
      <c r="B89" s="34"/>
      <c r="C89" s="35"/>
      <c r="D89" s="35"/>
      <c r="E89" s="35"/>
      <c r="F89" s="35"/>
      <c r="G89" s="35"/>
      <c r="H89" s="35"/>
      <c r="I89" s="107"/>
      <c r="J89" s="35"/>
      <c r="K89" s="38"/>
    </row>
    <row r="90" spans="2:11" s="1" customFormat="1" ht="6.95" customHeight="1">
      <c r="B90" s="49"/>
      <c r="C90" s="50"/>
      <c r="D90" s="50"/>
      <c r="E90" s="50"/>
      <c r="F90" s="50"/>
      <c r="G90" s="50"/>
      <c r="H90" s="50"/>
      <c r="I90" s="128"/>
      <c r="J90" s="50"/>
      <c r="K90" s="51"/>
    </row>
    <row r="94" spans="2:12" s="1" customFormat="1" ht="6.95" customHeight="1">
      <c r="B94" s="52"/>
      <c r="C94" s="53"/>
      <c r="D94" s="53"/>
      <c r="E94" s="53"/>
      <c r="F94" s="53"/>
      <c r="G94" s="53"/>
      <c r="H94" s="53"/>
      <c r="I94" s="131"/>
      <c r="J94" s="53"/>
      <c r="K94" s="53"/>
      <c r="L94" s="54"/>
    </row>
    <row r="95" spans="2:12" s="1" customFormat="1" ht="36.95" customHeight="1">
      <c r="B95" s="34"/>
      <c r="C95" s="55" t="s">
        <v>138</v>
      </c>
      <c r="D95" s="56"/>
      <c r="E95" s="56"/>
      <c r="F95" s="56"/>
      <c r="G95" s="56"/>
      <c r="H95" s="56"/>
      <c r="I95" s="152"/>
      <c r="J95" s="56"/>
      <c r="K95" s="56"/>
      <c r="L95" s="54"/>
    </row>
    <row r="96" spans="2:12" s="1" customFormat="1" ht="6.95" customHeight="1">
      <c r="B96" s="34"/>
      <c r="C96" s="56"/>
      <c r="D96" s="56"/>
      <c r="E96" s="56"/>
      <c r="F96" s="56"/>
      <c r="G96" s="56"/>
      <c r="H96" s="56"/>
      <c r="I96" s="152"/>
      <c r="J96" s="56"/>
      <c r="K96" s="56"/>
      <c r="L96" s="54"/>
    </row>
    <row r="97" spans="2:12" s="1" customFormat="1" ht="14.45" customHeight="1">
      <c r="B97" s="34"/>
      <c r="C97" s="58" t="s">
        <v>16</v>
      </c>
      <c r="D97" s="56"/>
      <c r="E97" s="56"/>
      <c r="F97" s="56"/>
      <c r="G97" s="56"/>
      <c r="H97" s="56"/>
      <c r="I97" s="152"/>
      <c r="J97" s="56"/>
      <c r="K97" s="56"/>
      <c r="L97" s="54"/>
    </row>
    <row r="98" spans="2:12" s="1" customFormat="1" ht="22.5" customHeight="1">
      <c r="B98" s="34"/>
      <c r="C98" s="56"/>
      <c r="D98" s="56"/>
      <c r="E98" s="305" t="str">
        <f>E7</f>
        <v>ZŠ Májová, Ostrov - výstavba učebny technických a řemeslných oborů ve vazbě na zajištění bezbarierovosti školy</v>
      </c>
      <c r="F98" s="298"/>
      <c r="G98" s="298"/>
      <c r="H98" s="298"/>
      <c r="I98" s="152"/>
      <c r="J98" s="56"/>
      <c r="K98" s="56"/>
      <c r="L98" s="54"/>
    </row>
    <row r="99" spans="2:12" s="1" customFormat="1" ht="14.45" customHeight="1">
      <c r="B99" s="34"/>
      <c r="C99" s="58" t="s">
        <v>99</v>
      </c>
      <c r="D99" s="56"/>
      <c r="E99" s="56"/>
      <c r="F99" s="56"/>
      <c r="G99" s="56"/>
      <c r="H99" s="56"/>
      <c r="I99" s="152"/>
      <c r="J99" s="56"/>
      <c r="K99" s="56"/>
      <c r="L99" s="54"/>
    </row>
    <row r="100" spans="2:12" s="1" customFormat="1" ht="23.25" customHeight="1">
      <c r="B100" s="34"/>
      <c r="C100" s="56"/>
      <c r="D100" s="56"/>
      <c r="E100" s="295" t="str">
        <f>E9</f>
        <v>01 - Výstavba učebny techn.a řemesl.oborů a bezbarierovost</v>
      </c>
      <c r="F100" s="298"/>
      <c r="G100" s="298"/>
      <c r="H100" s="298"/>
      <c r="I100" s="152"/>
      <c r="J100" s="56"/>
      <c r="K100" s="56"/>
      <c r="L100" s="54"/>
    </row>
    <row r="101" spans="2:12" s="1" customFormat="1" ht="6.95" customHeight="1">
      <c r="B101" s="34"/>
      <c r="C101" s="56"/>
      <c r="D101" s="56"/>
      <c r="E101" s="56"/>
      <c r="F101" s="56"/>
      <c r="G101" s="56"/>
      <c r="H101" s="56"/>
      <c r="I101" s="152"/>
      <c r="J101" s="56"/>
      <c r="K101" s="56"/>
      <c r="L101" s="54"/>
    </row>
    <row r="102" spans="2:12" s="1" customFormat="1" ht="18" customHeight="1">
      <c r="B102" s="34"/>
      <c r="C102" s="58" t="s">
        <v>23</v>
      </c>
      <c r="D102" s="56"/>
      <c r="E102" s="56"/>
      <c r="F102" s="153" t="str">
        <f>F12</f>
        <v>Ostrov</v>
      </c>
      <c r="G102" s="56"/>
      <c r="H102" s="56"/>
      <c r="I102" s="154" t="s">
        <v>25</v>
      </c>
      <c r="J102" s="66" t="str">
        <f>IF(J12="","",J12)</f>
        <v>9.1.2017</v>
      </c>
      <c r="K102" s="56"/>
      <c r="L102" s="54"/>
    </row>
    <row r="103" spans="2:12" s="1" customFormat="1" ht="6.95" customHeight="1">
      <c r="B103" s="34"/>
      <c r="C103" s="56"/>
      <c r="D103" s="56"/>
      <c r="E103" s="56"/>
      <c r="F103" s="56"/>
      <c r="G103" s="56"/>
      <c r="H103" s="56"/>
      <c r="I103" s="152"/>
      <c r="J103" s="56"/>
      <c r="K103" s="56"/>
      <c r="L103" s="54"/>
    </row>
    <row r="104" spans="2:12" s="1" customFormat="1" ht="15">
      <c r="B104" s="34"/>
      <c r="C104" s="58" t="s">
        <v>29</v>
      </c>
      <c r="D104" s="56"/>
      <c r="E104" s="56"/>
      <c r="F104" s="153" t="str">
        <f>E15</f>
        <v>Město Ostrov</v>
      </c>
      <c r="G104" s="56"/>
      <c r="H104" s="56"/>
      <c r="I104" s="154" t="s">
        <v>35</v>
      </c>
      <c r="J104" s="153" t="str">
        <f>E21</f>
        <v>BPO spol. s r.o.</v>
      </c>
      <c r="K104" s="56"/>
      <c r="L104" s="54"/>
    </row>
    <row r="105" spans="2:12" s="1" customFormat="1" ht="14.45" customHeight="1">
      <c r="B105" s="34"/>
      <c r="C105" s="58" t="s">
        <v>33</v>
      </c>
      <c r="D105" s="56"/>
      <c r="E105" s="56"/>
      <c r="F105" s="153" t="str">
        <f>IF(E18="","",E18)</f>
        <v/>
      </c>
      <c r="G105" s="56"/>
      <c r="H105" s="56"/>
      <c r="I105" s="152"/>
      <c r="J105" s="56"/>
      <c r="K105" s="56"/>
      <c r="L105" s="54"/>
    </row>
    <row r="106" spans="2:12" s="1" customFormat="1" ht="10.35" customHeight="1">
      <c r="B106" s="34"/>
      <c r="C106" s="56"/>
      <c r="D106" s="56"/>
      <c r="E106" s="56"/>
      <c r="F106" s="56"/>
      <c r="G106" s="56"/>
      <c r="H106" s="56"/>
      <c r="I106" s="152"/>
      <c r="J106" s="56"/>
      <c r="K106" s="56"/>
      <c r="L106" s="54"/>
    </row>
    <row r="107" spans="2:20" s="9" customFormat="1" ht="29.25" customHeight="1">
      <c r="B107" s="155"/>
      <c r="C107" s="156" t="s">
        <v>139</v>
      </c>
      <c r="D107" s="157" t="s">
        <v>58</v>
      </c>
      <c r="E107" s="157" t="s">
        <v>54</v>
      </c>
      <c r="F107" s="157" t="s">
        <v>140</v>
      </c>
      <c r="G107" s="157" t="s">
        <v>141</v>
      </c>
      <c r="H107" s="157" t="s">
        <v>142</v>
      </c>
      <c r="I107" s="158" t="s">
        <v>143</v>
      </c>
      <c r="J107" s="157" t="s">
        <v>103</v>
      </c>
      <c r="K107" s="159" t="s">
        <v>144</v>
      </c>
      <c r="L107" s="160"/>
      <c r="M107" s="75" t="s">
        <v>145</v>
      </c>
      <c r="N107" s="76" t="s">
        <v>43</v>
      </c>
      <c r="O107" s="76" t="s">
        <v>146</v>
      </c>
      <c r="P107" s="76" t="s">
        <v>147</v>
      </c>
      <c r="Q107" s="76" t="s">
        <v>148</v>
      </c>
      <c r="R107" s="76" t="s">
        <v>149</v>
      </c>
      <c r="S107" s="76" t="s">
        <v>150</v>
      </c>
      <c r="T107" s="77" t="s">
        <v>151</v>
      </c>
    </row>
    <row r="108" spans="2:63" s="1" customFormat="1" ht="29.25" customHeight="1">
      <c r="B108" s="34"/>
      <c r="C108" s="81" t="s">
        <v>104</v>
      </c>
      <c r="D108" s="56"/>
      <c r="E108" s="56"/>
      <c r="F108" s="56"/>
      <c r="G108" s="56"/>
      <c r="H108" s="56"/>
      <c r="I108" s="152"/>
      <c r="J108" s="161">
        <f>BK108</f>
        <v>0</v>
      </c>
      <c r="K108" s="56"/>
      <c r="L108" s="54"/>
      <c r="M108" s="78"/>
      <c r="N108" s="79"/>
      <c r="O108" s="79"/>
      <c r="P108" s="162">
        <f>P109+P954+P1590+P1596</f>
        <v>0</v>
      </c>
      <c r="Q108" s="79"/>
      <c r="R108" s="162">
        <f>R109+R954+R1590+R1596</f>
        <v>313.5980206826544</v>
      </c>
      <c r="S108" s="79"/>
      <c r="T108" s="163">
        <f>T109+T954+T1590+T1596</f>
        <v>88.67104040000004</v>
      </c>
      <c r="AT108" s="17" t="s">
        <v>72</v>
      </c>
      <c r="AU108" s="17" t="s">
        <v>105</v>
      </c>
      <c r="BK108" s="164">
        <f>BK109+BK954+BK1590+BK1596</f>
        <v>0</v>
      </c>
    </row>
    <row r="109" spans="2:63" s="10" customFormat="1" ht="37.35" customHeight="1">
      <c r="B109" s="165"/>
      <c r="C109" s="166"/>
      <c r="D109" s="167" t="s">
        <v>72</v>
      </c>
      <c r="E109" s="168" t="s">
        <v>152</v>
      </c>
      <c r="F109" s="168" t="s">
        <v>153</v>
      </c>
      <c r="G109" s="166"/>
      <c r="H109" s="166"/>
      <c r="I109" s="169"/>
      <c r="J109" s="170">
        <f>BK109</f>
        <v>0</v>
      </c>
      <c r="K109" s="166"/>
      <c r="L109" s="171"/>
      <c r="M109" s="172"/>
      <c r="N109" s="173"/>
      <c r="O109" s="173"/>
      <c r="P109" s="174">
        <f>P110+P182+P243+P407+P491+P511+P768+P936+P950</f>
        <v>0</v>
      </c>
      <c r="Q109" s="173"/>
      <c r="R109" s="174">
        <f>R110+R182+R243+R407+R491+R511+R768+R936+R950</f>
        <v>300.0225535142564</v>
      </c>
      <c r="S109" s="173"/>
      <c r="T109" s="175">
        <f>T110+T182+T243+T407+T491+T511+T768+T936+T950</f>
        <v>87.00118000000003</v>
      </c>
      <c r="AR109" s="176" t="s">
        <v>22</v>
      </c>
      <c r="AT109" s="177" t="s">
        <v>72</v>
      </c>
      <c r="AU109" s="177" t="s">
        <v>73</v>
      </c>
      <c r="AY109" s="176" t="s">
        <v>154</v>
      </c>
      <c r="BK109" s="178">
        <f>BK110+BK182+BK243+BK407+BK491+BK511+BK768+BK936+BK950</f>
        <v>0</v>
      </c>
    </row>
    <row r="110" spans="2:63" s="10" customFormat="1" ht="19.9" customHeight="1">
      <c r="B110" s="165"/>
      <c r="C110" s="166"/>
      <c r="D110" s="179" t="s">
        <v>72</v>
      </c>
      <c r="E110" s="180" t="s">
        <v>22</v>
      </c>
      <c r="F110" s="180" t="s">
        <v>155</v>
      </c>
      <c r="G110" s="166"/>
      <c r="H110" s="166"/>
      <c r="I110" s="169"/>
      <c r="J110" s="181">
        <f>BK110</f>
        <v>0</v>
      </c>
      <c r="K110" s="166"/>
      <c r="L110" s="171"/>
      <c r="M110" s="172"/>
      <c r="N110" s="173"/>
      <c r="O110" s="173"/>
      <c r="P110" s="174">
        <f>SUM(P111:P181)</f>
        <v>0</v>
      </c>
      <c r="Q110" s="173"/>
      <c r="R110" s="174">
        <f>SUM(R111:R181)</f>
        <v>32.953</v>
      </c>
      <c r="S110" s="173"/>
      <c r="T110" s="175">
        <f>SUM(T111:T181)</f>
        <v>0.7293000000000001</v>
      </c>
      <c r="AR110" s="176" t="s">
        <v>22</v>
      </c>
      <c r="AT110" s="177" t="s">
        <v>72</v>
      </c>
      <c r="AU110" s="177" t="s">
        <v>22</v>
      </c>
      <c r="AY110" s="176" t="s">
        <v>154</v>
      </c>
      <c r="BK110" s="178">
        <f>SUM(BK111:BK181)</f>
        <v>0</v>
      </c>
    </row>
    <row r="111" spans="2:65" s="1" customFormat="1" ht="22.5" customHeight="1">
      <c r="B111" s="34"/>
      <c r="C111" s="182" t="s">
        <v>22</v>
      </c>
      <c r="D111" s="182" t="s">
        <v>156</v>
      </c>
      <c r="E111" s="183" t="s">
        <v>157</v>
      </c>
      <c r="F111" s="184" t="s">
        <v>158</v>
      </c>
      <c r="G111" s="185" t="s">
        <v>159</v>
      </c>
      <c r="H111" s="186">
        <v>2.805</v>
      </c>
      <c r="I111" s="187">
        <v>0</v>
      </c>
      <c r="J111" s="188">
        <f>ROUND(I111*H111,2)</f>
        <v>0</v>
      </c>
      <c r="K111" s="184" t="s">
        <v>160</v>
      </c>
      <c r="L111" s="54"/>
      <c r="M111" s="189" t="s">
        <v>20</v>
      </c>
      <c r="N111" s="190" t="s">
        <v>44</v>
      </c>
      <c r="O111" s="35"/>
      <c r="P111" s="191">
        <f>O111*H111</f>
        <v>0</v>
      </c>
      <c r="Q111" s="191">
        <v>0</v>
      </c>
      <c r="R111" s="191">
        <f>Q111*H111</f>
        <v>0</v>
      </c>
      <c r="S111" s="191">
        <v>0.26</v>
      </c>
      <c r="T111" s="192">
        <f>S111*H111</f>
        <v>0.7293000000000001</v>
      </c>
      <c r="AR111" s="17" t="s">
        <v>161</v>
      </c>
      <c r="AT111" s="17" t="s">
        <v>156</v>
      </c>
      <c r="AU111" s="17" t="s">
        <v>81</v>
      </c>
      <c r="AY111" s="17" t="s">
        <v>154</v>
      </c>
      <c r="BE111" s="193">
        <f>IF(N111="základní",J111,0)</f>
        <v>0</v>
      </c>
      <c r="BF111" s="193">
        <f>IF(N111="snížená",J111,0)</f>
        <v>0</v>
      </c>
      <c r="BG111" s="193">
        <f>IF(N111="zákl. přenesená",J111,0)</f>
        <v>0</v>
      </c>
      <c r="BH111" s="193">
        <f>IF(N111="sníž. přenesená",J111,0)</f>
        <v>0</v>
      </c>
      <c r="BI111" s="193">
        <f>IF(N111="nulová",J111,0)</f>
        <v>0</v>
      </c>
      <c r="BJ111" s="17" t="s">
        <v>22</v>
      </c>
      <c r="BK111" s="193">
        <f>ROUND(I111*H111,2)</f>
        <v>0</v>
      </c>
      <c r="BL111" s="17" t="s">
        <v>161</v>
      </c>
      <c r="BM111" s="17" t="s">
        <v>162</v>
      </c>
    </row>
    <row r="112" spans="2:47" s="1" customFormat="1" ht="40.5">
      <c r="B112" s="34"/>
      <c r="C112" s="56"/>
      <c r="D112" s="194" t="s">
        <v>163</v>
      </c>
      <c r="E112" s="56"/>
      <c r="F112" s="195" t="s">
        <v>164</v>
      </c>
      <c r="G112" s="56"/>
      <c r="H112" s="56"/>
      <c r="I112" s="152"/>
      <c r="J112" s="56"/>
      <c r="K112" s="56"/>
      <c r="L112" s="54"/>
      <c r="M112" s="71"/>
      <c r="N112" s="35"/>
      <c r="O112" s="35"/>
      <c r="P112" s="35"/>
      <c r="Q112" s="35"/>
      <c r="R112" s="35"/>
      <c r="S112" s="35"/>
      <c r="T112" s="72"/>
      <c r="AT112" s="17" t="s">
        <v>163</v>
      </c>
      <c r="AU112" s="17" t="s">
        <v>81</v>
      </c>
    </row>
    <row r="113" spans="2:47" s="1" customFormat="1" ht="175.5">
      <c r="B113" s="34"/>
      <c r="C113" s="56"/>
      <c r="D113" s="194" t="s">
        <v>165</v>
      </c>
      <c r="E113" s="56"/>
      <c r="F113" s="196" t="s">
        <v>166</v>
      </c>
      <c r="G113" s="56"/>
      <c r="H113" s="56"/>
      <c r="I113" s="152"/>
      <c r="J113" s="56"/>
      <c r="K113" s="56"/>
      <c r="L113" s="54"/>
      <c r="M113" s="71"/>
      <c r="N113" s="35"/>
      <c r="O113" s="35"/>
      <c r="P113" s="35"/>
      <c r="Q113" s="35"/>
      <c r="R113" s="35"/>
      <c r="S113" s="35"/>
      <c r="T113" s="72"/>
      <c r="AT113" s="17" t="s">
        <v>165</v>
      </c>
      <c r="AU113" s="17" t="s">
        <v>81</v>
      </c>
    </row>
    <row r="114" spans="2:51" s="11" customFormat="1" ht="13.5">
      <c r="B114" s="197"/>
      <c r="C114" s="198"/>
      <c r="D114" s="199" t="s">
        <v>167</v>
      </c>
      <c r="E114" s="200" t="s">
        <v>20</v>
      </c>
      <c r="F114" s="201" t="s">
        <v>168</v>
      </c>
      <c r="G114" s="198"/>
      <c r="H114" s="202">
        <v>2.805</v>
      </c>
      <c r="I114" s="203"/>
      <c r="J114" s="198"/>
      <c r="K114" s="198"/>
      <c r="L114" s="204"/>
      <c r="M114" s="205"/>
      <c r="N114" s="206"/>
      <c r="O114" s="206"/>
      <c r="P114" s="206"/>
      <c r="Q114" s="206"/>
      <c r="R114" s="206"/>
      <c r="S114" s="206"/>
      <c r="T114" s="207"/>
      <c r="AT114" s="208" t="s">
        <v>167</v>
      </c>
      <c r="AU114" s="208" t="s">
        <v>81</v>
      </c>
      <c r="AV114" s="11" t="s">
        <v>81</v>
      </c>
      <c r="AW114" s="11" t="s">
        <v>169</v>
      </c>
      <c r="AX114" s="11" t="s">
        <v>73</v>
      </c>
      <c r="AY114" s="208" t="s">
        <v>154</v>
      </c>
    </row>
    <row r="115" spans="2:65" s="1" customFormat="1" ht="22.5" customHeight="1">
      <c r="B115" s="34"/>
      <c r="C115" s="182" t="s">
        <v>81</v>
      </c>
      <c r="D115" s="182" t="s">
        <v>156</v>
      </c>
      <c r="E115" s="183" t="s">
        <v>170</v>
      </c>
      <c r="F115" s="184" t="s">
        <v>171</v>
      </c>
      <c r="G115" s="185" t="s">
        <v>172</v>
      </c>
      <c r="H115" s="186">
        <v>7.2</v>
      </c>
      <c r="I115" s="187"/>
      <c r="J115" s="188">
        <f>ROUND(I115*H115,2)</f>
        <v>0</v>
      </c>
      <c r="K115" s="184" t="s">
        <v>160</v>
      </c>
      <c r="L115" s="54"/>
      <c r="M115" s="189" t="s">
        <v>20</v>
      </c>
      <c r="N115" s="190" t="s">
        <v>44</v>
      </c>
      <c r="O115" s="35"/>
      <c r="P115" s="191">
        <f>O115*H115</f>
        <v>0</v>
      </c>
      <c r="Q115" s="191">
        <v>0</v>
      </c>
      <c r="R115" s="191">
        <f>Q115*H115</f>
        <v>0</v>
      </c>
      <c r="S115" s="191">
        <v>0</v>
      </c>
      <c r="T115" s="192">
        <f>S115*H115</f>
        <v>0</v>
      </c>
      <c r="AR115" s="17" t="s">
        <v>161</v>
      </c>
      <c r="AT115" s="17" t="s">
        <v>156</v>
      </c>
      <c r="AU115" s="17" t="s">
        <v>81</v>
      </c>
      <c r="AY115" s="17" t="s">
        <v>154</v>
      </c>
      <c r="BE115" s="193">
        <f>IF(N115="základní",J115,0)</f>
        <v>0</v>
      </c>
      <c r="BF115" s="193">
        <f>IF(N115="snížená",J115,0)</f>
        <v>0</v>
      </c>
      <c r="BG115" s="193">
        <f>IF(N115="zákl. přenesená",J115,0)</f>
        <v>0</v>
      </c>
      <c r="BH115" s="193">
        <f>IF(N115="sníž. přenesená",J115,0)</f>
        <v>0</v>
      </c>
      <c r="BI115" s="193">
        <f>IF(N115="nulová",J115,0)</f>
        <v>0</v>
      </c>
      <c r="BJ115" s="17" t="s">
        <v>22</v>
      </c>
      <c r="BK115" s="193">
        <f>ROUND(I115*H115,2)</f>
        <v>0</v>
      </c>
      <c r="BL115" s="17" t="s">
        <v>161</v>
      </c>
      <c r="BM115" s="17" t="s">
        <v>173</v>
      </c>
    </row>
    <row r="116" spans="2:47" s="1" customFormat="1" ht="27">
      <c r="B116" s="34"/>
      <c r="C116" s="56"/>
      <c r="D116" s="194" t="s">
        <v>163</v>
      </c>
      <c r="E116" s="56"/>
      <c r="F116" s="195" t="s">
        <v>174</v>
      </c>
      <c r="G116" s="56"/>
      <c r="H116" s="56"/>
      <c r="I116" s="152"/>
      <c r="J116" s="56"/>
      <c r="K116" s="56"/>
      <c r="L116" s="54"/>
      <c r="M116" s="71"/>
      <c r="N116" s="35"/>
      <c r="O116" s="35"/>
      <c r="P116" s="35"/>
      <c r="Q116" s="35"/>
      <c r="R116" s="35"/>
      <c r="S116" s="35"/>
      <c r="T116" s="72"/>
      <c r="AT116" s="17" t="s">
        <v>163</v>
      </c>
      <c r="AU116" s="17" t="s">
        <v>81</v>
      </c>
    </row>
    <row r="117" spans="2:47" s="1" customFormat="1" ht="108">
      <c r="B117" s="34"/>
      <c r="C117" s="56"/>
      <c r="D117" s="194" t="s">
        <v>165</v>
      </c>
      <c r="E117" s="56"/>
      <c r="F117" s="196" t="s">
        <v>175</v>
      </c>
      <c r="G117" s="56"/>
      <c r="H117" s="56"/>
      <c r="I117" s="152"/>
      <c r="J117" s="56"/>
      <c r="K117" s="56"/>
      <c r="L117" s="54"/>
      <c r="M117" s="71"/>
      <c r="N117" s="35"/>
      <c r="O117" s="35"/>
      <c r="P117" s="35"/>
      <c r="Q117" s="35"/>
      <c r="R117" s="35"/>
      <c r="S117" s="35"/>
      <c r="T117" s="72"/>
      <c r="AT117" s="17" t="s">
        <v>165</v>
      </c>
      <c r="AU117" s="17" t="s">
        <v>81</v>
      </c>
    </row>
    <row r="118" spans="2:51" s="11" customFormat="1" ht="13.5">
      <c r="B118" s="197"/>
      <c r="C118" s="198"/>
      <c r="D118" s="199" t="s">
        <v>167</v>
      </c>
      <c r="E118" s="200" t="s">
        <v>20</v>
      </c>
      <c r="F118" s="201" t="s">
        <v>176</v>
      </c>
      <c r="G118" s="198"/>
      <c r="H118" s="202">
        <v>7.2</v>
      </c>
      <c r="I118" s="203"/>
      <c r="J118" s="198"/>
      <c r="K118" s="198"/>
      <c r="L118" s="204"/>
      <c r="M118" s="205"/>
      <c r="N118" s="206"/>
      <c r="O118" s="206"/>
      <c r="P118" s="206"/>
      <c r="Q118" s="206"/>
      <c r="R118" s="206"/>
      <c r="S118" s="206"/>
      <c r="T118" s="207"/>
      <c r="AT118" s="208" t="s">
        <v>167</v>
      </c>
      <c r="AU118" s="208" t="s">
        <v>81</v>
      </c>
      <c r="AV118" s="11" t="s">
        <v>81</v>
      </c>
      <c r="AW118" s="11" t="s">
        <v>169</v>
      </c>
      <c r="AX118" s="11" t="s">
        <v>73</v>
      </c>
      <c r="AY118" s="208" t="s">
        <v>154</v>
      </c>
    </row>
    <row r="119" spans="2:65" s="1" customFormat="1" ht="22.5" customHeight="1">
      <c r="B119" s="34"/>
      <c r="C119" s="182" t="s">
        <v>177</v>
      </c>
      <c r="D119" s="182" t="s">
        <v>156</v>
      </c>
      <c r="E119" s="183" t="s">
        <v>178</v>
      </c>
      <c r="F119" s="184" t="s">
        <v>179</v>
      </c>
      <c r="G119" s="185" t="s">
        <v>172</v>
      </c>
      <c r="H119" s="186">
        <v>58.359</v>
      </c>
      <c r="I119" s="187"/>
      <c r="J119" s="188">
        <f>ROUND(I119*H119,2)</f>
        <v>0</v>
      </c>
      <c r="K119" s="184" t="s">
        <v>160</v>
      </c>
      <c r="L119" s="54"/>
      <c r="M119" s="189" t="s">
        <v>20</v>
      </c>
      <c r="N119" s="190" t="s">
        <v>44</v>
      </c>
      <c r="O119" s="35"/>
      <c r="P119" s="191">
        <f>O119*H119</f>
        <v>0</v>
      </c>
      <c r="Q119" s="191">
        <v>0</v>
      </c>
      <c r="R119" s="191">
        <f>Q119*H119</f>
        <v>0</v>
      </c>
      <c r="S119" s="191">
        <v>0</v>
      </c>
      <c r="T119" s="192">
        <f>S119*H119</f>
        <v>0</v>
      </c>
      <c r="AR119" s="17" t="s">
        <v>161</v>
      </c>
      <c r="AT119" s="17" t="s">
        <v>156</v>
      </c>
      <c r="AU119" s="17" t="s">
        <v>81</v>
      </c>
      <c r="AY119" s="17" t="s">
        <v>154</v>
      </c>
      <c r="BE119" s="193">
        <f>IF(N119="základní",J119,0)</f>
        <v>0</v>
      </c>
      <c r="BF119" s="193">
        <f>IF(N119="snížená",J119,0)</f>
        <v>0</v>
      </c>
      <c r="BG119" s="193">
        <f>IF(N119="zákl. přenesená",J119,0)</f>
        <v>0</v>
      </c>
      <c r="BH119" s="193">
        <f>IF(N119="sníž. přenesená",J119,0)</f>
        <v>0</v>
      </c>
      <c r="BI119" s="193">
        <f>IF(N119="nulová",J119,0)</f>
        <v>0</v>
      </c>
      <c r="BJ119" s="17" t="s">
        <v>22</v>
      </c>
      <c r="BK119" s="193">
        <f>ROUND(I119*H119,2)</f>
        <v>0</v>
      </c>
      <c r="BL119" s="17" t="s">
        <v>161</v>
      </c>
      <c r="BM119" s="17" t="s">
        <v>180</v>
      </c>
    </row>
    <row r="120" spans="2:47" s="1" customFormat="1" ht="27">
      <c r="B120" s="34"/>
      <c r="C120" s="56"/>
      <c r="D120" s="194" t="s">
        <v>163</v>
      </c>
      <c r="E120" s="56"/>
      <c r="F120" s="195" t="s">
        <v>181</v>
      </c>
      <c r="G120" s="56"/>
      <c r="H120" s="56"/>
      <c r="I120" s="152"/>
      <c r="J120" s="56"/>
      <c r="K120" s="56"/>
      <c r="L120" s="54"/>
      <c r="M120" s="71"/>
      <c r="N120" s="35"/>
      <c r="O120" s="35"/>
      <c r="P120" s="35"/>
      <c r="Q120" s="35"/>
      <c r="R120" s="35"/>
      <c r="S120" s="35"/>
      <c r="T120" s="72"/>
      <c r="AT120" s="17" t="s">
        <v>163</v>
      </c>
      <c r="AU120" s="17" t="s">
        <v>81</v>
      </c>
    </row>
    <row r="121" spans="2:47" s="1" customFormat="1" ht="175.5">
      <c r="B121" s="34"/>
      <c r="C121" s="56"/>
      <c r="D121" s="194" t="s">
        <v>165</v>
      </c>
      <c r="E121" s="56"/>
      <c r="F121" s="196" t="s">
        <v>182</v>
      </c>
      <c r="G121" s="56"/>
      <c r="H121" s="56"/>
      <c r="I121" s="152"/>
      <c r="J121" s="56"/>
      <c r="K121" s="56"/>
      <c r="L121" s="54"/>
      <c r="M121" s="71"/>
      <c r="N121" s="35"/>
      <c r="O121" s="35"/>
      <c r="P121" s="35"/>
      <c r="Q121" s="35"/>
      <c r="R121" s="35"/>
      <c r="S121" s="35"/>
      <c r="T121" s="72"/>
      <c r="AT121" s="17" t="s">
        <v>165</v>
      </c>
      <c r="AU121" s="17" t="s">
        <v>81</v>
      </c>
    </row>
    <row r="122" spans="2:51" s="11" customFormat="1" ht="13.5">
      <c r="B122" s="197"/>
      <c r="C122" s="198"/>
      <c r="D122" s="194" t="s">
        <v>167</v>
      </c>
      <c r="E122" s="209" t="s">
        <v>20</v>
      </c>
      <c r="F122" s="210" t="s">
        <v>183</v>
      </c>
      <c r="G122" s="198"/>
      <c r="H122" s="211">
        <v>39.15</v>
      </c>
      <c r="I122" s="203"/>
      <c r="J122" s="198"/>
      <c r="K122" s="198"/>
      <c r="L122" s="204"/>
      <c r="M122" s="205"/>
      <c r="N122" s="206"/>
      <c r="O122" s="206"/>
      <c r="P122" s="206"/>
      <c r="Q122" s="206"/>
      <c r="R122" s="206"/>
      <c r="S122" s="206"/>
      <c r="T122" s="207"/>
      <c r="AT122" s="208" t="s">
        <v>167</v>
      </c>
      <c r="AU122" s="208" t="s">
        <v>81</v>
      </c>
      <c r="AV122" s="11" t="s">
        <v>81</v>
      </c>
      <c r="AW122" s="11" t="s">
        <v>169</v>
      </c>
      <c r="AX122" s="11" t="s">
        <v>73</v>
      </c>
      <c r="AY122" s="208" t="s">
        <v>154</v>
      </c>
    </row>
    <row r="123" spans="2:51" s="11" customFormat="1" ht="13.5">
      <c r="B123" s="197"/>
      <c r="C123" s="198"/>
      <c r="D123" s="194" t="s">
        <v>167</v>
      </c>
      <c r="E123" s="209" t="s">
        <v>20</v>
      </c>
      <c r="F123" s="210" t="s">
        <v>184</v>
      </c>
      <c r="G123" s="198"/>
      <c r="H123" s="211">
        <v>15.56295</v>
      </c>
      <c r="I123" s="203"/>
      <c r="J123" s="198"/>
      <c r="K123" s="198"/>
      <c r="L123" s="204"/>
      <c r="M123" s="205"/>
      <c r="N123" s="206"/>
      <c r="O123" s="206"/>
      <c r="P123" s="206"/>
      <c r="Q123" s="206"/>
      <c r="R123" s="206"/>
      <c r="S123" s="206"/>
      <c r="T123" s="207"/>
      <c r="AT123" s="208" t="s">
        <v>167</v>
      </c>
      <c r="AU123" s="208" t="s">
        <v>81</v>
      </c>
      <c r="AV123" s="11" t="s">
        <v>81</v>
      </c>
      <c r="AW123" s="11" t="s">
        <v>169</v>
      </c>
      <c r="AX123" s="11" t="s">
        <v>73</v>
      </c>
      <c r="AY123" s="208" t="s">
        <v>154</v>
      </c>
    </row>
    <row r="124" spans="2:51" s="11" customFormat="1" ht="13.5">
      <c r="B124" s="197"/>
      <c r="C124" s="198"/>
      <c r="D124" s="199" t="s">
        <v>167</v>
      </c>
      <c r="E124" s="200" t="s">
        <v>20</v>
      </c>
      <c r="F124" s="201" t="s">
        <v>185</v>
      </c>
      <c r="G124" s="198"/>
      <c r="H124" s="202">
        <v>3.6465</v>
      </c>
      <c r="I124" s="203"/>
      <c r="J124" s="198"/>
      <c r="K124" s="198"/>
      <c r="L124" s="204"/>
      <c r="M124" s="205"/>
      <c r="N124" s="206"/>
      <c r="O124" s="206"/>
      <c r="P124" s="206"/>
      <c r="Q124" s="206"/>
      <c r="R124" s="206"/>
      <c r="S124" s="206"/>
      <c r="T124" s="207"/>
      <c r="AT124" s="208" t="s">
        <v>167</v>
      </c>
      <c r="AU124" s="208" t="s">
        <v>81</v>
      </c>
      <c r="AV124" s="11" t="s">
        <v>81</v>
      </c>
      <c r="AW124" s="11" t="s">
        <v>169</v>
      </c>
      <c r="AX124" s="11" t="s">
        <v>73</v>
      </c>
      <c r="AY124" s="208" t="s">
        <v>154</v>
      </c>
    </row>
    <row r="125" spans="2:65" s="1" customFormat="1" ht="22.5" customHeight="1">
      <c r="B125" s="34"/>
      <c r="C125" s="182" t="s">
        <v>161</v>
      </c>
      <c r="D125" s="182" t="s">
        <v>156</v>
      </c>
      <c r="E125" s="183" t="s">
        <v>186</v>
      </c>
      <c r="F125" s="184" t="s">
        <v>187</v>
      </c>
      <c r="G125" s="185" t="s">
        <v>172</v>
      </c>
      <c r="H125" s="186">
        <v>3.025</v>
      </c>
      <c r="I125" s="187"/>
      <c r="J125" s="188">
        <f>ROUND(I125*H125,2)</f>
        <v>0</v>
      </c>
      <c r="K125" s="184" t="s">
        <v>160</v>
      </c>
      <c r="L125" s="54"/>
      <c r="M125" s="189" t="s">
        <v>20</v>
      </c>
      <c r="N125" s="190" t="s">
        <v>44</v>
      </c>
      <c r="O125" s="35"/>
      <c r="P125" s="191">
        <f>O125*H125</f>
        <v>0</v>
      </c>
      <c r="Q125" s="191">
        <v>0</v>
      </c>
      <c r="R125" s="191">
        <f>Q125*H125</f>
        <v>0</v>
      </c>
      <c r="S125" s="191">
        <v>0</v>
      </c>
      <c r="T125" s="192">
        <f>S125*H125</f>
        <v>0</v>
      </c>
      <c r="AR125" s="17" t="s">
        <v>161</v>
      </c>
      <c r="AT125" s="17" t="s">
        <v>156</v>
      </c>
      <c r="AU125" s="17" t="s">
        <v>81</v>
      </c>
      <c r="AY125" s="17" t="s">
        <v>154</v>
      </c>
      <c r="BE125" s="193">
        <f>IF(N125="základní",J125,0)</f>
        <v>0</v>
      </c>
      <c r="BF125" s="193">
        <f>IF(N125="snížená",J125,0)</f>
        <v>0</v>
      </c>
      <c r="BG125" s="193">
        <f>IF(N125="zákl. přenesená",J125,0)</f>
        <v>0</v>
      </c>
      <c r="BH125" s="193">
        <f>IF(N125="sníž. přenesená",J125,0)</f>
        <v>0</v>
      </c>
      <c r="BI125" s="193">
        <f>IF(N125="nulová",J125,0)</f>
        <v>0</v>
      </c>
      <c r="BJ125" s="17" t="s">
        <v>22</v>
      </c>
      <c r="BK125" s="193">
        <f>ROUND(I125*H125,2)</f>
        <v>0</v>
      </c>
      <c r="BL125" s="17" t="s">
        <v>161</v>
      </c>
      <c r="BM125" s="17" t="s">
        <v>188</v>
      </c>
    </row>
    <row r="126" spans="2:47" s="1" customFormat="1" ht="27">
      <c r="B126" s="34"/>
      <c r="C126" s="56"/>
      <c r="D126" s="194" t="s">
        <v>163</v>
      </c>
      <c r="E126" s="56"/>
      <c r="F126" s="195" t="s">
        <v>189</v>
      </c>
      <c r="G126" s="56"/>
      <c r="H126" s="56"/>
      <c r="I126" s="152"/>
      <c r="J126" s="56"/>
      <c r="K126" s="56"/>
      <c r="L126" s="54"/>
      <c r="M126" s="71"/>
      <c r="N126" s="35"/>
      <c r="O126" s="35"/>
      <c r="P126" s="35"/>
      <c r="Q126" s="35"/>
      <c r="R126" s="35"/>
      <c r="S126" s="35"/>
      <c r="T126" s="72"/>
      <c r="AT126" s="17" t="s">
        <v>163</v>
      </c>
      <c r="AU126" s="17" t="s">
        <v>81</v>
      </c>
    </row>
    <row r="127" spans="2:47" s="1" customFormat="1" ht="94.5">
      <c r="B127" s="34"/>
      <c r="C127" s="56"/>
      <c r="D127" s="194" t="s">
        <v>165</v>
      </c>
      <c r="E127" s="56"/>
      <c r="F127" s="196" t="s">
        <v>190</v>
      </c>
      <c r="G127" s="56"/>
      <c r="H127" s="56"/>
      <c r="I127" s="152"/>
      <c r="J127" s="56"/>
      <c r="K127" s="56"/>
      <c r="L127" s="54"/>
      <c r="M127" s="71"/>
      <c r="N127" s="35"/>
      <c r="O127" s="35"/>
      <c r="P127" s="35"/>
      <c r="Q127" s="35"/>
      <c r="R127" s="35"/>
      <c r="S127" s="35"/>
      <c r="T127" s="72"/>
      <c r="AT127" s="17" t="s">
        <v>165</v>
      </c>
      <c r="AU127" s="17" t="s">
        <v>81</v>
      </c>
    </row>
    <row r="128" spans="2:51" s="11" customFormat="1" ht="13.5">
      <c r="B128" s="197"/>
      <c r="C128" s="198"/>
      <c r="D128" s="194" t="s">
        <v>167</v>
      </c>
      <c r="E128" s="209" t="s">
        <v>20</v>
      </c>
      <c r="F128" s="210" t="s">
        <v>191</v>
      </c>
      <c r="G128" s="198"/>
      <c r="H128" s="211">
        <v>2.65</v>
      </c>
      <c r="I128" s="203"/>
      <c r="J128" s="198"/>
      <c r="K128" s="198"/>
      <c r="L128" s="204"/>
      <c r="M128" s="205"/>
      <c r="N128" s="206"/>
      <c r="O128" s="206"/>
      <c r="P128" s="206"/>
      <c r="Q128" s="206"/>
      <c r="R128" s="206"/>
      <c r="S128" s="206"/>
      <c r="T128" s="207"/>
      <c r="AT128" s="208" t="s">
        <v>167</v>
      </c>
      <c r="AU128" s="208" t="s">
        <v>81</v>
      </c>
      <c r="AV128" s="11" t="s">
        <v>81</v>
      </c>
      <c r="AW128" s="11" t="s">
        <v>169</v>
      </c>
      <c r="AX128" s="11" t="s">
        <v>73</v>
      </c>
      <c r="AY128" s="208" t="s">
        <v>154</v>
      </c>
    </row>
    <row r="129" spans="2:51" s="11" customFormat="1" ht="13.5">
      <c r="B129" s="197"/>
      <c r="C129" s="198"/>
      <c r="D129" s="199" t="s">
        <v>167</v>
      </c>
      <c r="E129" s="200" t="s">
        <v>20</v>
      </c>
      <c r="F129" s="201" t="s">
        <v>192</v>
      </c>
      <c r="G129" s="198"/>
      <c r="H129" s="202">
        <v>0.375</v>
      </c>
      <c r="I129" s="203"/>
      <c r="J129" s="198"/>
      <c r="K129" s="198"/>
      <c r="L129" s="204"/>
      <c r="M129" s="205"/>
      <c r="N129" s="206"/>
      <c r="O129" s="206"/>
      <c r="P129" s="206"/>
      <c r="Q129" s="206"/>
      <c r="R129" s="206"/>
      <c r="S129" s="206"/>
      <c r="T129" s="207"/>
      <c r="AT129" s="208" t="s">
        <v>167</v>
      </c>
      <c r="AU129" s="208" t="s">
        <v>81</v>
      </c>
      <c r="AV129" s="11" t="s">
        <v>81</v>
      </c>
      <c r="AW129" s="11" t="s">
        <v>169</v>
      </c>
      <c r="AX129" s="11" t="s">
        <v>73</v>
      </c>
      <c r="AY129" s="208" t="s">
        <v>154</v>
      </c>
    </row>
    <row r="130" spans="2:65" s="1" customFormat="1" ht="22.5" customHeight="1">
      <c r="B130" s="34"/>
      <c r="C130" s="182" t="s">
        <v>193</v>
      </c>
      <c r="D130" s="182" t="s">
        <v>156</v>
      </c>
      <c r="E130" s="183" t="s">
        <v>194</v>
      </c>
      <c r="F130" s="184" t="s">
        <v>195</v>
      </c>
      <c r="G130" s="185" t="s">
        <v>172</v>
      </c>
      <c r="H130" s="186">
        <v>0.27</v>
      </c>
      <c r="I130" s="187"/>
      <c r="J130" s="188">
        <f>ROUND(I130*H130,2)</f>
        <v>0</v>
      </c>
      <c r="K130" s="184" t="s">
        <v>160</v>
      </c>
      <c r="L130" s="54"/>
      <c r="M130" s="189" t="s">
        <v>20</v>
      </c>
      <c r="N130" s="190" t="s">
        <v>44</v>
      </c>
      <c r="O130" s="35"/>
      <c r="P130" s="191">
        <f>O130*H130</f>
        <v>0</v>
      </c>
      <c r="Q130" s="191">
        <v>0</v>
      </c>
      <c r="R130" s="191">
        <f>Q130*H130</f>
        <v>0</v>
      </c>
      <c r="S130" s="191">
        <v>0</v>
      </c>
      <c r="T130" s="192">
        <f>S130*H130</f>
        <v>0</v>
      </c>
      <c r="AR130" s="17" t="s">
        <v>161</v>
      </c>
      <c r="AT130" s="17" t="s">
        <v>156</v>
      </c>
      <c r="AU130" s="17" t="s">
        <v>81</v>
      </c>
      <c r="AY130" s="17" t="s">
        <v>154</v>
      </c>
      <c r="BE130" s="193">
        <f>IF(N130="základní",J130,0)</f>
        <v>0</v>
      </c>
      <c r="BF130" s="193">
        <f>IF(N130="snížená",J130,0)</f>
        <v>0</v>
      </c>
      <c r="BG130" s="193">
        <f>IF(N130="zákl. přenesená",J130,0)</f>
        <v>0</v>
      </c>
      <c r="BH130" s="193">
        <f>IF(N130="sníž. přenesená",J130,0)</f>
        <v>0</v>
      </c>
      <c r="BI130" s="193">
        <f>IF(N130="nulová",J130,0)</f>
        <v>0</v>
      </c>
      <c r="BJ130" s="17" t="s">
        <v>22</v>
      </c>
      <c r="BK130" s="193">
        <f>ROUND(I130*H130,2)</f>
        <v>0</v>
      </c>
      <c r="BL130" s="17" t="s">
        <v>161</v>
      </c>
      <c r="BM130" s="17" t="s">
        <v>196</v>
      </c>
    </row>
    <row r="131" spans="2:47" s="1" customFormat="1" ht="27">
      <c r="B131" s="34"/>
      <c r="C131" s="56"/>
      <c r="D131" s="194" t="s">
        <v>163</v>
      </c>
      <c r="E131" s="56"/>
      <c r="F131" s="195" t="s">
        <v>197</v>
      </c>
      <c r="G131" s="56"/>
      <c r="H131" s="56"/>
      <c r="I131" s="152"/>
      <c r="J131" s="56"/>
      <c r="K131" s="56"/>
      <c r="L131" s="54"/>
      <c r="M131" s="71"/>
      <c r="N131" s="35"/>
      <c r="O131" s="35"/>
      <c r="P131" s="35"/>
      <c r="Q131" s="35"/>
      <c r="R131" s="35"/>
      <c r="S131" s="35"/>
      <c r="T131" s="72"/>
      <c r="AT131" s="17" t="s">
        <v>163</v>
      </c>
      <c r="AU131" s="17" t="s">
        <v>81</v>
      </c>
    </row>
    <row r="132" spans="2:47" s="1" customFormat="1" ht="27">
      <c r="B132" s="34"/>
      <c r="C132" s="56"/>
      <c r="D132" s="194" t="s">
        <v>165</v>
      </c>
      <c r="E132" s="56"/>
      <c r="F132" s="196" t="s">
        <v>198</v>
      </c>
      <c r="G132" s="56"/>
      <c r="H132" s="56"/>
      <c r="I132" s="152"/>
      <c r="J132" s="56"/>
      <c r="K132" s="56"/>
      <c r="L132" s="54"/>
      <c r="M132" s="71"/>
      <c r="N132" s="35"/>
      <c r="O132" s="35"/>
      <c r="P132" s="35"/>
      <c r="Q132" s="35"/>
      <c r="R132" s="35"/>
      <c r="S132" s="35"/>
      <c r="T132" s="72"/>
      <c r="AT132" s="17" t="s">
        <v>165</v>
      </c>
      <c r="AU132" s="17" t="s">
        <v>81</v>
      </c>
    </row>
    <row r="133" spans="2:51" s="11" customFormat="1" ht="13.5">
      <c r="B133" s="197"/>
      <c r="C133" s="198"/>
      <c r="D133" s="199" t="s">
        <v>167</v>
      </c>
      <c r="E133" s="200" t="s">
        <v>20</v>
      </c>
      <c r="F133" s="201" t="s">
        <v>199</v>
      </c>
      <c r="G133" s="198"/>
      <c r="H133" s="202">
        <v>0.27</v>
      </c>
      <c r="I133" s="203"/>
      <c r="J133" s="198"/>
      <c r="K133" s="198"/>
      <c r="L133" s="204"/>
      <c r="M133" s="205"/>
      <c r="N133" s="206"/>
      <c r="O133" s="206"/>
      <c r="P133" s="206"/>
      <c r="Q133" s="206"/>
      <c r="R133" s="206"/>
      <c r="S133" s="206"/>
      <c r="T133" s="207"/>
      <c r="AT133" s="208" t="s">
        <v>167</v>
      </c>
      <c r="AU133" s="208" t="s">
        <v>81</v>
      </c>
      <c r="AV133" s="11" t="s">
        <v>81</v>
      </c>
      <c r="AW133" s="11" t="s">
        <v>169</v>
      </c>
      <c r="AX133" s="11" t="s">
        <v>73</v>
      </c>
      <c r="AY133" s="208" t="s">
        <v>154</v>
      </c>
    </row>
    <row r="134" spans="2:65" s="1" customFormat="1" ht="22.5" customHeight="1">
      <c r="B134" s="34"/>
      <c r="C134" s="182" t="s">
        <v>200</v>
      </c>
      <c r="D134" s="182" t="s">
        <v>156</v>
      </c>
      <c r="E134" s="183" t="s">
        <v>201</v>
      </c>
      <c r="F134" s="184" t="s">
        <v>202</v>
      </c>
      <c r="G134" s="185" t="s">
        <v>172</v>
      </c>
      <c r="H134" s="186">
        <v>1.752</v>
      </c>
      <c r="I134" s="187"/>
      <c r="J134" s="188">
        <f>ROUND(I134*H134,2)</f>
        <v>0</v>
      </c>
      <c r="K134" s="184" t="s">
        <v>160</v>
      </c>
      <c r="L134" s="54"/>
      <c r="M134" s="189" t="s">
        <v>20</v>
      </c>
      <c r="N134" s="190" t="s">
        <v>44</v>
      </c>
      <c r="O134" s="35"/>
      <c r="P134" s="191">
        <f>O134*H134</f>
        <v>0</v>
      </c>
      <c r="Q134" s="191">
        <v>0</v>
      </c>
      <c r="R134" s="191">
        <f>Q134*H134</f>
        <v>0</v>
      </c>
      <c r="S134" s="191">
        <v>0</v>
      </c>
      <c r="T134" s="192">
        <f>S134*H134</f>
        <v>0</v>
      </c>
      <c r="AR134" s="17" t="s">
        <v>161</v>
      </c>
      <c r="AT134" s="17" t="s">
        <v>156</v>
      </c>
      <c r="AU134" s="17" t="s">
        <v>81</v>
      </c>
      <c r="AY134" s="17" t="s">
        <v>154</v>
      </c>
      <c r="BE134" s="193">
        <f>IF(N134="základní",J134,0)</f>
        <v>0</v>
      </c>
      <c r="BF134" s="193">
        <f>IF(N134="snížená",J134,0)</f>
        <v>0</v>
      </c>
      <c r="BG134" s="193">
        <f>IF(N134="zákl. přenesená",J134,0)</f>
        <v>0</v>
      </c>
      <c r="BH134" s="193">
        <f>IF(N134="sníž. přenesená",J134,0)</f>
        <v>0</v>
      </c>
      <c r="BI134" s="193">
        <f>IF(N134="nulová",J134,0)</f>
        <v>0</v>
      </c>
      <c r="BJ134" s="17" t="s">
        <v>22</v>
      </c>
      <c r="BK134" s="193">
        <f>ROUND(I134*H134,2)</f>
        <v>0</v>
      </c>
      <c r="BL134" s="17" t="s">
        <v>161</v>
      </c>
      <c r="BM134" s="17" t="s">
        <v>203</v>
      </c>
    </row>
    <row r="135" spans="2:47" s="1" customFormat="1" ht="27">
      <c r="B135" s="34"/>
      <c r="C135" s="56"/>
      <c r="D135" s="194" t="s">
        <v>163</v>
      </c>
      <c r="E135" s="56"/>
      <c r="F135" s="195" t="s">
        <v>204</v>
      </c>
      <c r="G135" s="56"/>
      <c r="H135" s="56"/>
      <c r="I135" s="152"/>
      <c r="J135" s="56"/>
      <c r="K135" s="56"/>
      <c r="L135" s="54"/>
      <c r="M135" s="71"/>
      <c r="N135" s="35"/>
      <c r="O135" s="35"/>
      <c r="P135" s="35"/>
      <c r="Q135" s="35"/>
      <c r="R135" s="35"/>
      <c r="S135" s="35"/>
      <c r="T135" s="72"/>
      <c r="AT135" s="17" t="s">
        <v>163</v>
      </c>
      <c r="AU135" s="17" t="s">
        <v>81</v>
      </c>
    </row>
    <row r="136" spans="2:47" s="1" customFormat="1" ht="40.5">
      <c r="B136" s="34"/>
      <c r="C136" s="56"/>
      <c r="D136" s="194" t="s">
        <v>165</v>
      </c>
      <c r="E136" s="56"/>
      <c r="F136" s="196" t="s">
        <v>205</v>
      </c>
      <c r="G136" s="56"/>
      <c r="H136" s="56"/>
      <c r="I136" s="152"/>
      <c r="J136" s="56"/>
      <c r="K136" s="56"/>
      <c r="L136" s="54"/>
      <c r="M136" s="71"/>
      <c r="N136" s="35"/>
      <c r="O136" s="35"/>
      <c r="P136" s="35"/>
      <c r="Q136" s="35"/>
      <c r="R136" s="35"/>
      <c r="S136" s="35"/>
      <c r="T136" s="72"/>
      <c r="AT136" s="17" t="s">
        <v>165</v>
      </c>
      <c r="AU136" s="17" t="s">
        <v>81</v>
      </c>
    </row>
    <row r="137" spans="2:51" s="11" customFormat="1" ht="13.5">
      <c r="B137" s="197"/>
      <c r="C137" s="198"/>
      <c r="D137" s="199" t="s">
        <v>167</v>
      </c>
      <c r="E137" s="200" t="s">
        <v>20</v>
      </c>
      <c r="F137" s="201" t="s">
        <v>206</v>
      </c>
      <c r="G137" s="198"/>
      <c r="H137" s="202">
        <v>1.752</v>
      </c>
      <c r="I137" s="203"/>
      <c r="J137" s="198"/>
      <c r="K137" s="198"/>
      <c r="L137" s="204"/>
      <c r="M137" s="205"/>
      <c r="N137" s="206"/>
      <c r="O137" s="206"/>
      <c r="P137" s="206"/>
      <c r="Q137" s="206"/>
      <c r="R137" s="206"/>
      <c r="S137" s="206"/>
      <c r="T137" s="207"/>
      <c r="AT137" s="208" t="s">
        <v>167</v>
      </c>
      <c r="AU137" s="208" t="s">
        <v>81</v>
      </c>
      <c r="AV137" s="11" t="s">
        <v>81</v>
      </c>
      <c r="AW137" s="11" t="s">
        <v>169</v>
      </c>
      <c r="AX137" s="11" t="s">
        <v>73</v>
      </c>
      <c r="AY137" s="208" t="s">
        <v>154</v>
      </c>
    </row>
    <row r="138" spans="2:65" s="1" customFormat="1" ht="22.5" customHeight="1">
      <c r="B138" s="34"/>
      <c r="C138" s="182" t="s">
        <v>207</v>
      </c>
      <c r="D138" s="182" t="s">
        <v>156</v>
      </c>
      <c r="E138" s="183" t="s">
        <v>208</v>
      </c>
      <c r="F138" s="184" t="s">
        <v>209</v>
      </c>
      <c r="G138" s="185" t="s">
        <v>172</v>
      </c>
      <c r="H138" s="186">
        <v>58.629</v>
      </c>
      <c r="I138" s="187"/>
      <c r="J138" s="188">
        <f>ROUND(I138*H138,2)</f>
        <v>0</v>
      </c>
      <c r="K138" s="184" t="s">
        <v>160</v>
      </c>
      <c r="L138" s="54"/>
      <c r="M138" s="189" t="s">
        <v>20</v>
      </c>
      <c r="N138" s="190" t="s">
        <v>44</v>
      </c>
      <c r="O138" s="35"/>
      <c r="P138" s="191">
        <f>O138*H138</f>
        <v>0</v>
      </c>
      <c r="Q138" s="191">
        <v>0</v>
      </c>
      <c r="R138" s="191">
        <f>Q138*H138</f>
        <v>0</v>
      </c>
      <c r="S138" s="191">
        <v>0</v>
      </c>
      <c r="T138" s="192">
        <f>S138*H138</f>
        <v>0</v>
      </c>
      <c r="AR138" s="17" t="s">
        <v>161</v>
      </c>
      <c r="AT138" s="17" t="s">
        <v>156</v>
      </c>
      <c r="AU138" s="17" t="s">
        <v>81</v>
      </c>
      <c r="AY138" s="17" t="s">
        <v>154</v>
      </c>
      <c r="BE138" s="193">
        <f>IF(N138="základní",J138,0)</f>
        <v>0</v>
      </c>
      <c r="BF138" s="193">
        <f>IF(N138="snížená",J138,0)</f>
        <v>0</v>
      </c>
      <c r="BG138" s="193">
        <f>IF(N138="zákl. přenesená",J138,0)</f>
        <v>0</v>
      </c>
      <c r="BH138" s="193">
        <f>IF(N138="sníž. přenesená",J138,0)</f>
        <v>0</v>
      </c>
      <c r="BI138" s="193">
        <f>IF(N138="nulová",J138,0)</f>
        <v>0</v>
      </c>
      <c r="BJ138" s="17" t="s">
        <v>22</v>
      </c>
      <c r="BK138" s="193">
        <f>ROUND(I138*H138,2)</f>
        <v>0</v>
      </c>
      <c r="BL138" s="17" t="s">
        <v>161</v>
      </c>
      <c r="BM138" s="17" t="s">
        <v>210</v>
      </c>
    </row>
    <row r="139" spans="2:47" s="1" customFormat="1" ht="40.5">
      <c r="B139" s="34"/>
      <c r="C139" s="56"/>
      <c r="D139" s="194" t="s">
        <v>163</v>
      </c>
      <c r="E139" s="56"/>
      <c r="F139" s="195" t="s">
        <v>211</v>
      </c>
      <c r="G139" s="56"/>
      <c r="H139" s="56"/>
      <c r="I139" s="152"/>
      <c r="J139" s="56"/>
      <c r="K139" s="56"/>
      <c r="L139" s="54"/>
      <c r="M139" s="71"/>
      <c r="N139" s="35"/>
      <c r="O139" s="35"/>
      <c r="P139" s="35"/>
      <c r="Q139" s="35"/>
      <c r="R139" s="35"/>
      <c r="S139" s="35"/>
      <c r="T139" s="72"/>
      <c r="AT139" s="17" t="s">
        <v>163</v>
      </c>
      <c r="AU139" s="17" t="s">
        <v>81</v>
      </c>
    </row>
    <row r="140" spans="2:47" s="1" customFormat="1" ht="94.5">
      <c r="B140" s="34"/>
      <c r="C140" s="56"/>
      <c r="D140" s="194" t="s">
        <v>165</v>
      </c>
      <c r="E140" s="56"/>
      <c r="F140" s="196" t="s">
        <v>212</v>
      </c>
      <c r="G140" s="56"/>
      <c r="H140" s="56"/>
      <c r="I140" s="152"/>
      <c r="J140" s="56"/>
      <c r="K140" s="56"/>
      <c r="L140" s="54"/>
      <c r="M140" s="71"/>
      <c r="N140" s="35"/>
      <c r="O140" s="35"/>
      <c r="P140" s="35"/>
      <c r="Q140" s="35"/>
      <c r="R140" s="35"/>
      <c r="S140" s="35"/>
      <c r="T140" s="72"/>
      <c r="AT140" s="17" t="s">
        <v>165</v>
      </c>
      <c r="AU140" s="17" t="s">
        <v>81</v>
      </c>
    </row>
    <row r="141" spans="2:51" s="11" customFormat="1" ht="13.5">
      <c r="B141" s="197"/>
      <c r="C141" s="198"/>
      <c r="D141" s="194" t="s">
        <v>167</v>
      </c>
      <c r="E141" s="209" t="s">
        <v>20</v>
      </c>
      <c r="F141" s="210" t="s">
        <v>183</v>
      </c>
      <c r="G141" s="198"/>
      <c r="H141" s="211">
        <v>39.15</v>
      </c>
      <c r="I141" s="203"/>
      <c r="J141" s="198"/>
      <c r="K141" s="198"/>
      <c r="L141" s="204"/>
      <c r="M141" s="205"/>
      <c r="N141" s="206"/>
      <c r="O141" s="206"/>
      <c r="P141" s="206"/>
      <c r="Q141" s="206"/>
      <c r="R141" s="206"/>
      <c r="S141" s="206"/>
      <c r="T141" s="207"/>
      <c r="AT141" s="208" t="s">
        <v>167</v>
      </c>
      <c r="AU141" s="208" t="s">
        <v>81</v>
      </c>
      <c r="AV141" s="11" t="s">
        <v>81</v>
      </c>
      <c r="AW141" s="11" t="s">
        <v>169</v>
      </c>
      <c r="AX141" s="11" t="s">
        <v>73</v>
      </c>
      <c r="AY141" s="208" t="s">
        <v>154</v>
      </c>
    </row>
    <row r="142" spans="2:51" s="11" customFormat="1" ht="13.5">
      <c r="B142" s="197"/>
      <c r="C142" s="198"/>
      <c r="D142" s="194" t="s">
        <v>167</v>
      </c>
      <c r="E142" s="209" t="s">
        <v>20</v>
      </c>
      <c r="F142" s="210" t="s">
        <v>184</v>
      </c>
      <c r="G142" s="198"/>
      <c r="H142" s="211">
        <v>15.56295</v>
      </c>
      <c r="I142" s="203"/>
      <c r="J142" s="198"/>
      <c r="K142" s="198"/>
      <c r="L142" s="204"/>
      <c r="M142" s="205"/>
      <c r="N142" s="206"/>
      <c r="O142" s="206"/>
      <c r="P142" s="206"/>
      <c r="Q142" s="206"/>
      <c r="R142" s="206"/>
      <c r="S142" s="206"/>
      <c r="T142" s="207"/>
      <c r="AT142" s="208" t="s">
        <v>167</v>
      </c>
      <c r="AU142" s="208" t="s">
        <v>81</v>
      </c>
      <c r="AV142" s="11" t="s">
        <v>81</v>
      </c>
      <c r="AW142" s="11" t="s">
        <v>169</v>
      </c>
      <c r="AX142" s="11" t="s">
        <v>73</v>
      </c>
      <c r="AY142" s="208" t="s">
        <v>154</v>
      </c>
    </row>
    <row r="143" spans="2:51" s="11" customFormat="1" ht="13.5">
      <c r="B143" s="197"/>
      <c r="C143" s="198"/>
      <c r="D143" s="194" t="s">
        <v>167</v>
      </c>
      <c r="E143" s="209" t="s">
        <v>20</v>
      </c>
      <c r="F143" s="210" t="s">
        <v>185</v>
      </c>
      <c r="G143" s="198"/>
      <c r="H143" s="211">
        <v>3.6465</v>
      </c>
      <c r="I143" s="203"/>
      <c r="J143" s="198"/>
      <c r="K143" s="198"/>
      <c r="L143" s="204"/>
      <c r="M143" s="205"/>
      <c r="N143" s="206"/>
      <c r="O143" s="206"/>
      <c r="P143" s="206"/>
      <c r="Q143" s="206"/>
      <c r="R143" s="206"/>
      <c r="S143" s="206"/>
      <c r="T143" s="207"/>
      <c r="AT143" s="208" t="s">
        <v>167</v>
      </c>
      <c r="AU143" s="208" t="s">
        <v>81</v>
      </c>
      <c r="AV143" s="11" t="s">
        <v>81</v>
      </c>
      <c r="AW143" s="11" t="s">
        <v>169</v>
      </c>
      <c r="AX143" s="11" t="s">
        <v>73</v>
      </c>
      <c r="AY143" s="208" t="s">
        <v>154</v>
      </c>
    </row>
    <row r="144" spans="2:51" s="11" customFormat="1" ht="13.5">
      <c r="B144" s="197"/>
      <c r="C144" s="198"/>
      <c r="D144" s="199" t="s">
        <v>167</v>
      </c>
      <c r="E144" s="200" t="s">
        <v>20</v>
      </c>
      <c r="F144" s="201" t="s">
        <v>199</v>
      </c>
      <c r="G144" s="198"/>
      <c r="H144" s="202">
        <v>0.27</v>
      </c>
      <c r="I144" s="203"/>
      <c r="J144" s="198"/>
      <c r="K144" s="198"/>
      <c r="L144" s="204"/>
      <c r="M144" s="205"/>
      <c r="N144" s="206"/>
      <c r="O144" s="206"/>
      <c r="P144" s="206"/>
      <c r="Q144" s="206"/>
      <c r="R144" s="206"/>
      <c r="S144" s="206"/>
      <c r="T144" s="207"/>
      <c r="AT144" s="208" t="s">
        <v>167</v>
      </c>
      <c r="AU144" s="208" t="s">
        <v>81</v>
      </c>
      <c r="AV144" s="11" t="s">
        <v>81</v>
      </c>
      <c r="AW144" s="11" t="s">
        <v>169</v>
      </c>
      <c r="AX144" s="11" t="s">
        <v>73</v>
      </c>
      <c r="AY144" s="208" t="s">
        <v>154</v>
      </c>
    </row>
    <row r="145" spans="2:65" s="1" customFormat="1" ht="22.5" customHeight="1">
      <c r="B145" s="34"/>
      <c r="C145" s="182" t="s">
        <v>213</v>
      </c>
      <c r="D145" s="182" t="s">
        <v>156</v>
      </c>
      <c r="E145" s="183" t="s">
        <v>214</v>
      </c>
      <c r="F145" s="184" t="s">
        <v>215</v>
      </c>
      <c r="G145" s="185" t="s">
        <v>172</v>
      </c>
      <c r="H145" s="186">
        <v>1.752</v>
      </c>
      <c r="I145" s="187"/>
      <c r="J145" s="188">
        <f>ROUND(I145*H145,2)</f>
        <v>0</v>
      </c>
      <c r="K145" s="184" t="s">
        <v>160</v>
      </c>
      <c r="L145" s="54"/>
      <c r="M145" s="189" t="s">
        <v>20</v>
      </c>
      <c r="N145" s="190" t="s">
        <v>44</v>
      </c>
      <c r="O145" s="35"/>
      <c r="P145" s="191">
        <f>O145*H145</f>
        <v>0</v>
      </c>
      <c r="Q145" s="191">
        <v>0</v>
      </c>
      <c r="R145" s="191">
        <f>Q145*H145</f>
        <v>0</v>
      </c>
      <c r="S145" s="191">
        <v>0</v>
      </c>
      <c r="T145" s="192">
        <f>S145*H145</f>
        <v>0</v>
      </c>
      <c r="AR145" s="17" t="s">
        <v>161</v>
      </c>
      <c r="AT145" s="17" t="s">
        <v>156</v>
      </c>
      <c r="AU145" s="17" t="s">
        <v>81</v>
      </c>
      <c r="AY145" s="17" t="s">
        <v>154</v>
      </c>
      <c r="BE145" s="193">
        <f>IF(N145="základní",J145,0)</f>
        <v>0</v>
      </c>
      <c r="BF145" s="193">
        <f>IF(N145="snížená",J145,0)</f>
        <v>0</v>
      </c>
      <c r="BG145" s="193">
        <f>IF(N145="zákl. přenesená",J145,0)</f>
        <v>0</v>
      </c>
      <c r="BH145" s="193">
        <f>IF(N145="sníž. přenesená",J145,0)</f>
        <v>0</v>
      </c>
      <c r="BI145" s="193">
        <f>IF(N145="nulová",J145,0)</f>
        <v>0</v>
      </c>
      <c r="BJ145" s="17" t="s">
        <v>22</v>
      </c>
      <c r="BK145" s="193">
        <f>ROUND(I145*H145,2)</f>
        <v>0</v>
      </c>
      <c r="BL145" s="17" t="s">
        <v>161</v>
      </c>
      <c r="BM145" s="17" t="s">
        <v>216</v>
      </c>
    </row>
    <row r="146" spans="2:47" s="1" customFormat="1" ht="27">
      <c r="B146" s="34"/>
      <c r="C146" s="56"/>
      <c r="D146" s="194" t="s">
        <v>163</v>
      </c>
      <c r="E146" s="56"/>
      <c r="F146" s="195" t="s">
        <v>217</v>
      </c>
      <c r="G146" s="56"/>
      <c r="H146" s="56"/>
      <c r="I146" s="152"/>
      <c r="J146" s="56"/>
      <c r="K146" s="56"/>
      <c r="L146" s="54"/>
      <c r="M146" s="71"/>
      <c r="N146" s="35"/>
      <c r="O146" s="35"/>
      <c r="P146" s="35"/>
      <c r="Q146" s="35"/>
      <c r="R146" s="35"/>
      <c r="S146" s="35"/>
      <c r="T146" s="72"/>
      <c r="AT146" s="17" t="s">
        <v>163</v>
      </c>
      <c r="AU146" s="17" t="s">
        <v>81</v>
      </c>
    </row>
    <row r="147" spans="2:51" s="11" customFormat="1" ht="13.5">
      <c r="B147" s="197"/>
      <c r="C147" s="198"/>
      <c r="D147" s="199" t="s">
        <v>167</v>
      </c>
      <c r="E147" s="200" t="s">
        <v>20</v>
      </c>
      <c r="F147" s="201" t="s">
        <v>206</v>
      </c>
      <c r="G147" s="198"/>
      <c r="H147" s="202">
        <v>1.752</v>
      </c>
      <c r="I147" s="203"/>
      <c r="J147" s="198"/>
      <c r="K147" s="198"/>
      <c r="L147" s="204"/>
      <c r="M147" s="205"/>
      <c r="N147" s="206"/>
      <c r="O147" s="206"/>
      <c r="P147" s="206"/>
      <c r="Q147" s="206"/>
      <c r="R147" s="206"/>
      <c r="S147" s="206"/>
      <c r="T147" s="207"/>
      <c r="AT147" s="208" t="s">
        <v>167</v>
      </c>
      <c r="AU147" s="208" t="s">
        <v>81</v>
      </c>
      <c r="AV147" s="11" t="s">
        <v>81</v>
      </c>
      <c r="AW147" s="11" t="s">
        <v>169</v>
      </c>
      <c r="AX147" s="11" t="s">
        <v>73</v>
      </c>
      <c r="AY147" s="208" t="s">
        <v>154</v>
      </c>
    </row>
    <row r="148" spans="2:65" s="1" customFormat="1" ht="22.5" customHeight="1">
      <c r="B148" s="34"/>
      <c r="C148" s="182" t="s">
        <v>218</v>
      </c>
      <c r="D148" s="182" t="s">
        <v>156</v>
      </c>
      <c r="E148" s="183" t="s">
        <v>219</v>
      </c>
      <c r="F148" s="184" t="s">
        <v>220</v>
      </c>
      <c r="G148" s="185" t="s">
        <v>172</v>
      </c>
      <c r="H148" s="186">
        <v>34.311</v>
      </c>
      <c r="I148" s="187"/>
      <c r="J148" s="188">
        <f>ROUND(I148*H148,2)</f>
        <v>0</v>
      </c>
      <c r="K148" s="184" t="s">
        <v>160</v>
      </c>
      <c r="L148" s="54"/>
      <c r="M148" s="189" t="s">
        <v>20</v>
      </c>
      <c r="N148" s="190" t="s">
        <v>44</v>
      </c>
      <c r="O148" s="35"/>
      <c r="P148" s="191">
        <f>O148*H148</f>
        <v>0</v>
      </c>
      <c r="Q148" s="191">
        <v>0</v>
      </c>
      <c r="R148" s="191">
        <f>Q148*H148</f>
        <v>0</v>
      </c>
      <c r="S148" s="191">
        <v>0</v>
      </c>
      <c r="T148" s="192">
        <f>S148*H148</f>
        <v>0</v>
      </c>
      <c r="AR148" s="17" t="s">
        <v>161</v>
      </c>
      <c r="AT148" s="17" t="s">
        <v>156</v>
      </c>
      <c r="AU148" s="17" t="s">
        <v>81</v>
      </c>
      <c r="AY148" s="17" t="s">
        <v>154</v>
      </c>
      <c r="BE148" s="193">
        <f>IF(N148="základní",J148,0)</f>
        <v>0</v>
      </c>
      <c r="BF148" s="193">
        <f>IF(N148="snížená",J148,0)</f>
        <v>0</v>
      </c>
      <c r="BG148" s="193">
        <f>IF(N148="zákl. přenesená",J148,0)</f>
        <v>0</v>
      </c>
      <c r="BH148" s="193">
        <f>IF(N148="sníž. přenesená",J148,0)</f>
        <v>0</v>
      </c>
      <c r="BI148" s="193">
        <f>IF(N148="nulová",J148,0)</f>
        <v>0</v>
      </c>
      <c r="BJ148" s="17" t="s">
        <v>22</v>
      </c>
      <c r="BK148" s="193">
        <f>ROUND(I148*H148,2)</f>
        <v>0</v>
      </c>
      <c r="BL148" s="17" t="s">
        <v>161</v>
      </c>
      <c r="BM148" s="17" t="s">
        <v>221</v>
      </c>
    </row>
    <row r="149" spans="2:47" s="1" customFormat="1" ht="40.5">
      <c r="B149" s="34"/>
      <c r="C149" s="56"/>
      <c r="D149" s="194" t="s">
        <v>163</v>
      </c>
      <c r="E149" s="56"/>
      <c r="F149" s="195" t="s">
        <v>222</v>
      </c>
      <c r="G149" s="56"/>
      <c r="H149" s="56"/>
      <c r="I149" s="152"/>
      <c r="J149" s="56"/>
      <c r="K149" s="56"/>
      <c r="L149" s="54"/>
      <c r="M149" s="71"/>
      <c r="N149" s="35"/>
      <c r="O149" s="35"/>
      <c r="P149" s="35"/>
      <c r="Q149" s="35"/>
      <c r="R149" s="35"/>
      <c r="S149" s="35"/>
      <c r="T149" s="72"/>
      <c r="AT149" s="17" t="s">
        <v>163</v>
      </c>
      <c r="AU149" s="17" t="s">
        <v>81</v>
      </c>
    </row>
    <row r="150" spans="2:47" s="1" customFormat="1" ht="189">
      <c r="B150" s="34"/>
      <c r="C150" s="56"/>
      <c r="D150" s="194" t="s">
        <v>165</v>
      </c>
      <c r="E150" s="56"/>
      <c r="F150" s="196" t="s">
        <v>223</v>
      </c>
      <c r="G150" s="56"/>
      <c r="H150" s="56"/>
      <c r="I150" s="152"/>
      <c r="J150" s="56"/>
      <c r="K150" s="56"/>
      <c r="L150" s="54"/>
      <c r="M150" s="71"/>
      <c r="N150" s="35"/>
      <c r="O150" s="35"/>
      <c r="P150" s="35"/>
      <c r="Q150" s="35"/>
      <c r="R150" s="35"/>
      <c r="S150" s="35"/>
      <c r="T150" s="72"/>
      <c r="AT150" s="17" t="s">
        <v>165</v>
      </c>
      <c r="AU150" s="17" t="s">
        <v>81</v>
      </c>
    </row>
    <row r="151" spans="2:51" s="11" customFormat="1" ht="13.5">
      <c r="B151" s="197"/>
      <c r="C151" s="198"/>
      <c r="D151" s="194" t="s">
        <v>167</v>
      </c>
      <c r="E151" s="209" t="s">
        <v>20</v>
      </c>
      <c r="F151" s="210" t="s">
        <v>224</v>
      </c>
      <c r="G151" s="198"/>
      <c r="H151" s="211">
        <v>70.607</v>
      </c>
      <c r="I151" s="203"/>
      <c r="J151" s="198"/>
      <c r="K151" s="198"/>
      <c r="L151" s="204"/>
      <c r="M151" s="205"/>
      <c r="N151" s="206"/>
      <c r="O151" s="206"/>
      <c r="P151" s="206"/>
      <c r="Q151" s="206"/>
      <c r="R151" s="206"/>
      <c r="S151" s="206"/>
      <c r="T151" s="207"/>
      <c r="AT151" s="208" t="s">
        <v>167</v>
      </c>
      <c r="AU151" s="208" t="s">
        <v>81</v>
      </c>
      <c r="AV151" s="11" t="s">
        <v>81</v>
      </c>
      <c r="AW151" s="11" t="s">
        <v>169</v>
      </c>
      <c r="AX151" s="11" t="s">
        <v>73</v>
      </c>
      <c r="AY151" s="208" t="s">
        <v>154</v>
      </c>
    </row>
    <row r="152" spans="2:51" s="11" customFormat="1" ht="13.5">
      <c r="B152" s="197"/>
      <c r="C152" s="198"/>
      <c r="D152" s="199" t="s">
        <v>167</v>
      </c>
      <c r="E152" s="200" t="s">
        <v>20</v>
      </c>
      <c r="F152" s="201" t="s">
        <v>225</v>
      </c>
      <c r="G152" s="198"/>
      <c r="H152" s="202">
        <v>-36.296</v>
      </c>
      <c r="I152" s="203"/>
      <c r="J152" s="198"/>
      <c r="K152" s="198"/>
      <c r="L152" s="204"/>
      <c r="M152" s="205"/>
      <c r="N152" s="206"/>
      <c r="O152" s="206"/>
      <c r="P152" s="206"/>
      <c r="Q152" s="206"/>
      <c r="R152" s="206"/>
      <c r="S152" s="206"/>
      <c r="T152" s="207"/>
      <c r="AT152" s="208" t="s">
        <v>167</v>
      </c>
      <c r="AU152" s="208" t="s">
        <v>81</v>
      </c>
      <c r="AV152" s="11" t="s">
        <v>81</v>
      </c>
      <c r="AW152" s="11" t="s">
        <v>169</v>
      </c>
      <c r="AX152" s="11" t="s">
        <v>73</v>
      </c>
      <c r="AY152" s="208" t="s">
        <v>154</v>
      </c>
    </row>
    <row r="153" spans="2:65" s="1" customFormat="1" ht="31.5" customHeight="1">
      <c r="B153" s="34"/>
      <c r="C153" s="182" t="s">
        <v>27</v>
      </c>
      <c r="D153" s="182" t="s">
        <v>156</v>
      </c>
      <c r="E153" s="183" t="s">
        <v>226</v>
      </c>
      <c r="F153" s="184" t="s">
        <v>227</v>
      </c>
      <c r="G153" s="185" t="s">
        <v>172</v>
      </c>
      <c r="H153" s="186">
        <v>480.354</v>
      </c>
      <c r="I153" s="187"/>
      <c r="J153" s="188">
        <f>ROUND(I153*H153,2)</f>
        <v>0</v>
      </c>
      <c r="K153" s="184" t="s">
        <v>160</v>
      </c>
      <c r="L153" s="54"/>
      <c r="M153" s="189" t="s">
        <v>20</v>
      </c>
      <c r="N153" s="190" t="s">
        <v>44</v>
      </c>
      <c r="O153" s="35"/>
      <c r="P153" s="191">
        <f>O153*H153</f>
        <v>0</v>
      </c>
      <c r="Q153" s="191">
        <v>0</v>
      </c>
      <c r="R153" s="191">
        <f>Q153*H153</f>
        <v>0</v>
      </c>
      <c r="S153" s="191">
        <v>0</v>
      </c>
      <c r="T153" s="192">
        <f>S153*H153</f>
        <v>0</v>
      </c>
      <c r="AR153" s="17" t="s">
        <v>161</v>
      </c>
      <c r="AT153" s="17" t="s">
        <v>156</v>
      </c>
      <c r="AU153" s="17" t="s">
        <v>81</v>
      </c>
      <c r="AY153" s="17" t="s">
        <v>154</v>
      </c>
      <c r="BE153" s="193">
        <f>IF(N153="základní",J153,0)</f>
        <v>0</v>
      </c>
      <c r="BF153" s="193">
        <f>IF(N153="snížená",J153,0)</f>
        <v>0</v>
      </c>
      <c r="BG153" s="193">
        <f>IF(N153="zákl. přenesená",J153,0)</f>
        <v>0</v>
      </c>
      <c r="BH153" s="193">
        <f>IF(N153="sníž. přenesená",J153,0)</f>
        <v>0</v>
      </c>
      <c r="BI153" s="193">
        <f>IF(N153="nulová",J153,0)</f>
        <v>0</v>
      </c>
      <c r="BJ153" s="17" t="s">
        <v>22</v>
      </c>
      <c r="BK153" s="193">
        <f>ROUND(I153*H153,2)</f>
        <v>0</v>
      </c>
      <c r="BL153" s="17" t="s">
        <v>161</v>
      </c>
      <c r="BM153" s="17" t="s">
        <v>228</v>
      </c>
    </row>
    <row r="154" spans="2:47" s="1" customFormat="1" ht="40.5">
      <c r="B154" s="34"/>
      <c r="C154" s="56"/>
      <c r="D154" s="194" t="s">
        <v>163</v>
      </c>
      <c r="E154" s="56"/>
      <c r="F154" s="195" t="s">
        <v>229</v>
      </c>
      <c r="G154" s="56"/>
      <c r="H154" s="56"/>
      <c r="I154" s="152"/>
      <c r="J154" s="56"/>
      <c r="K154" s="56"/>
      <c r="L154" s="54"/>
      <c r="M154" s="71"/>
      <c r="N154" s="35"/>
      <c r="O154" s="35"/>
      <c r="P154" s="35"/>
      <c r="Q154" s="35"/>
      <c r="R154" s="35"/>
      <c r="S154" s="35"/>
      <c r="T154" s="72"/>
      <c r="AT154" s="17" t="s">
        <v>163</v>
      </c>
      <c r="AU154" s="17" t="s">
        <v>81</v>
      </c>
    </row>
    <row r="155" spans="2:47" s="1" customFormat="1" ht="189">
      <c r="B155" s="34"/>
      <c r="C155" s="56"/>
      <c r="D155" s="194" t="s">
        <v>165</v>
      </c>
      <c r="E155" s="56"/>
      <c r="F155" s="196" t="s">
        <v>223</v>
      </c>
      <c r="G155" s="56"/>
      <c r="H155" s="56"/>
      <c r="I155" s="152"/>
      <c r="J155" s="56"/>
      <c r="K155" s="56"/>
      <c r="L155" s="54"/>
      <c r="M155" s="71"/>
      <c r="N155" s="35"/>
      <c r="O155" s="35"/>
      <c r="P155" s="35"/>
      <c r="Q155" s="35"/>
      <c r="R155" s="35"/>
      <c r="S155" s="35"/>
      <c r="T155" s="72"/>
      <c r="AT155" s="17" t="s">
        <v>165</v>
      </c>
      <c r="AU155" s="17" t="s">
        <v>81</v>
      </c>
    </row>
    <row r="156" spans="2:51" s="11" customFormat="1" ht="13.5">
      <c r="B156" s="197"/>
      <c r="C156" s="198"/>
      <c r="D156" s="199" t="s">
        <v>167</v>
      </c>
      <c r="E156" s="198"/>
      <c r="F156" s="201" t="s">
        <v>230</v>
      </c>
      <c r="G156" s="198"/>
      <c r="H156" s="202">
        <v>480.354</v>
      </c>
      <c r="I156" s="203"/>
      <c r="J156" s="198"/>
      <c r="K156" s="198"/>
      <c r="L156" s="204"/>
      <c r="M156" s="205"/>
      <c r="N156" s="206"/>
      <c r="O156" s="206"/>
      <c r="P156" s="206"/>
      <c r="Q156" s="206"/>
      <c r="R156" s="206"/>
      <c r="S156" s="206"/>
      <c r="T156" s="207"/>
      <c r="AT156" s="208" t="s">
        <v>167</v>
      </c>
      <c r="AU156" s="208" t="s">
        <v>81</v>
      </c>
      <c r="AV156" s="11" t="s">
        <v>81</v>
      </c>
      <c r="AW156" s="11" t="s">
        <v>4</v>
      </c>
      <c r="AX156" s="11" t="s">
        <v>22</v>
      </c>
      <c r="AY156" s="208" t="s">
        <v>154</v>
      </c>
    </row>
    <row r="157" spans="2:65" s="1" customFormat="1" ht="22.5" customHeight="1">
      <c r="B157" s="34"/>
      <c r="C157" s="182" t="s">
        <v>231</v>
      </c>
      <c r="D157" s="182" t="s">
        <v>156</v>
      </c>
      <c r="E157" s="183" t="s">
        <v>232</v>
      </c>
      <c r="F157" s="184" t="s">
        <v>233</v>
      </c>
      <c r="G157" s="185" t="s">
        <v>172</v>
      </c>
      <c r="H157" s="186">
        <v>34.311</v>
      </c>
      <c r="I157" s="187"/>
      <c r="J157" s="188">
        <f>ROUND(I157*H157,2)</f>
        <v>0</v>
      </c>
      <c r="K157" s="184" t="s">
        <v>160</v>
      </c>
      <c r="L157" s="54"/>
      <c r="M157" s="189" t="s">
        <v>20</v>
      </c>
      <c r="N157" s="190" t="s">
        <v>44</v>
      </c>
      <c r="O157" s="35"/>
      <c r="P157" s="191">
        <f>O157*H157</f>
        <v>0</v>
      </c>
      <c r="Q157" s="191">
        <v>0</v>
      </c>
      <c r="R157" s="191">
        <f>Q157*H157</f>
        <v>0</v>
      </c>
      <c r="S157" s="191">
        <v>0</v>
      </c>
      <c r="T157" s="192">
        <f>S157*H157</f>
        <v>0</v>
      </c>
      <c r="AR157" s="17" t="s">
        <v>161</v>
      </c>
      <c r="AT157" s="17" t="s">
        <v>156</v>
      </c>
      <c r="AU157" s="17" t="s">
        <v>81</v>
      </c>
      <c r="AY157" s="17" t="s">
        <v>154</v>
      </c>
      <c r="BE157" s="193">
        <f>IF(N157="základní",J157,0)</f>
        <v>0</v>
      </c>
      <c r="BF157" s="193">
        <f>IF(N157="snížená",J157,0)</f>
        <v>0</v>
      </c>
      <c r="BG157" s="193">
        <f>IF(N157="zákl. přenesená",J157,0)</f>
        <v>0</v>
      </c>
      <c r="BH157" s="193">
        <f>IF(N157="sníž. přenesená",J157,0)</f>
        <v>0</v>
      </c>
      <c r="BI157" s="193">
        <f>IF(N157="nulová",J157,0)</f>
        <v>0</v>
      </c>
      <c r="BJ157" s="17" t="s">
        <v>22</v>
      </c>
      <c r="BK157" s="193">
        <f>ROUND(I157*H157,2)</f>
        <v>0</v>
      </c>
      <c r="BL157" s="17" t="s">
        <v>161</v>
      </c>
      <c r="BM157" s="17" t="s">
        <v>234</v>
      </c>
    </row>
    <row r="158" spans="2:47" s="1" customFormat="1" ht="13.5">
      <c r="B158" s="34"/>
      <c r="C158" s="56"/>
      <c r="D158" s="194" t="s">
        <v>163</v>
      </c>
      <c r="E158" s="56"/>
      <c r="F158" s="195" t="s">
        <v>233</v>
      </c>
      <c r="G158" s="56"/>
      <c r="H158" s="56"/>
      <c r="I158" s="152"/>
      <c r="J158" s="56"/>
      <c r="K158" s="56"/>
      <c r="L158" s="54"/>
      <c r="M158" s="71"/>
      <c r="N158" s="35"/>
      <c r="O158" s="35"/>
      <c r="P158" s="35"/>
      <c r="Q158" s="35"/>
      <c r="R158" s="35"/>
      <c r="S158" s="35"/>
      <c r="T158" s="72"/>
      <c r="AT158" s="17" t="s">
        <v>163</v>
      </c>
      <c r="AU158" s="17" t="s">
        <v>81</v>
      </c>
    </row>
    <row r="159" spans="2:47" s="1" customFormat="1" ht="297">
      <c r="B159" s="34"/>
      <c r="C159" s="56"/>
      <c r="D159" s="199" t="s">
        <v>165</v>
      </c>
      <c r="E159" s="56"/>
      <c r="F159" s="212" t="s">
        <v>235</v>
      </c>
      <c r="G159" s="56"/>
      <c r="H159" s="56"/>
      <c r="I159" s="152"/>
      <c r="J159" s="56"/>
      <c r="K159" s="56"/>
      <c r="L159" s="54"/>
      <c r="M159" s="71"/>
      <c r="N159" s="35"/>
      <c r="O159" s="35"/>
      <c r="P159" s="35"/>
      <c r="Q159" s="35"/>
      <c r="R159" s="35"/>
      <c r="S159" s="35"/>
      <c r="T159" s="72"/>
      <c r="AT159" s="17" t="s">
        <v>165</v>
      </c>
      <c r="AU159" s="17" t="s">
        <v>81</v>
      </c>
    </row>
    <row r="160" spans="2:65" s="1" customFormat="1" ht="22.5" customHeight="1">
      <c r="B160" s="34"/>
      <c r="C160" s="182" t="s">
        <v>236</v>
      </c>
      <c r="D160" s="182" t="s">
        <v>156</v>
      </c>
      <c r="E160" s="183" t="s">
        <v>237</v>
      </c>
      <c r="F160" s="184" t="s">
        <v>238</v>
      </c>
      <c r="G160" s="185" t="s">
        <v>239</v>
      </c>
      <c r="H160" s="186">
        <v>68.622</v>
      </c>
      <c r="I160" s="187"/>
      <c r="J160" s="188">
        <f>ROUND(I160*H160,2)</f>
        <v>0</v>
      </c>
      <c r="K160" s="184" t="s">
        <v>160</v>
      </c>
      <c r="L160" s="54"/>
      <c r="M160" s="189" t="s">
        <v>20</v>
      </c>
      <c r="N160" s="190" t="s">
        <v>44</v>
      </c>
      <c r="O160" s="35"/>
      <c r="P160" s="191">
        <f>O160*H160</f>
        <v>0</v>
      </c>
      <c r="Q160" s="191">
        <v>0</v>
      </c>
      <c r="R160" s="191">
        <f>Q160*H160</f>
        <v>0</v>
      </c>
      <c r="S160" s="191">
        <v>0</v>
      </c>
      <c r="T160" s="192">
        <f>S160*H160</f>
        <v>0</v>
      </c>
      <c r="AR160" s="17" t="s">
        <v>161</v>
      </c>
      <c r="AT160" s="17" t="s">
        <v>156</v>
      </c>
      <c r="AU160" s="17" t="s">
        <v>81</v>
      </c>
      <c r="AY160" s="17" t="s">
        <v>154</v>
      </c>
      <c r="BE160" s="193">
        <f>IF(N160="základní",J160,0)</f>
        <v>0</v>
      </c>
      <c r="BF160" s="193">
        <f>IF(N160="snížená",J160,0)</f>
        <v>0</v>
      </c>
      <c r="BG160" s="193">
        <f>IF(N160="zákl. přenesená",J160,0)</f>
        <v>0</v>
      </c>
      <c r="BH160" s="193">
        <f>IF(N160="sníž. přenesená",J160,0)</f>
        <v>0</v>
      </c>
      <c r="BI160" s="193">
        <f>IF(N160="nulová",J160,0)</f>
        <v>0</v>
      </c>
      <c r="BJ160" s="17" t="s">
        <v>22</v>
      </c>
      <c r="BK160" s="193">
        <f>ROUND(I160*H160,2)</f>
        <v>0</v>
      </c>
      <c r="BL160" s="17" t="s">
        <v>161</v>
      </c>
      <c r="BM160" s="17" t="s">
        <v>240</v>
      </c>
    </row>
    <row r="161" spans="2:47" s="1" customFormat="1" ht="13.5">
      <c r="B161" s="34"/>
      <c r="C161" s="56"/>
      <c r="D161" s="194" t="s">
        <v>163</v>
      </c>
      <c r="E161" s="56"/>
      <c r="F161" s="195" t="s">
        <v>241</v>
      </c>
      <c r="G161" s="56"/>
      <c r="H161" s="56"/>
      <c r="I161" s="152"/>
      <c r="J161" s="56"/>
      <c r="K161" s="56"/>
      <c r="L161" s="54"/>
      <c r="M161" s="71"/>
      <c r="N161" s="35"/>
      <c r="O161" s="35"/>
      <c r="P161" s="35"/>
      <c r="Q161" s="35"/>
      <c r="R161" s="35"/>
      <c r="S161" s="35"/>
      <c r="T161" s="72"/>
      <c r="AT161" s="17" t="s">
        <v>163</v>
      </c>
      <c r="AU161" s="17" t="s">
        <v>81</v>
      </c>
    </row>
    <row r="162" spans="2:47" s="1" customFormat="1" ht="297">
      <c r="B162" s="34"/>
      <c r="C162" s="56"/>
      <c r="D162" s="194" t="s">
        <v>165</v>
      </c>
      <c r="E162" s="56"/>
      <c r="F162" s="196" t="s">
        <v>235</v>
      </c>
      <c r="G162" s="56"/>
      <c r="H162" s="56"/>
      <c r="I162" s="152"/>
      <c r="J162" s="56"/>
      <c r="K162" s="56"/>
      <c r="L162" s="54"/>
      <c r="M162" s="71"/>
      <c r="N162" s="35"/>
      <c r="O162" s="35"/>
      <c r="P162" s="35"/>
      <c r="Q162" s="35"/>
      <c r="R162" s="35"/>
      <c r="S162" s="35"/>
      <c r="T162" s="72"/>
      <c r="AT162" s="17" t="s">
        <v>165</v>
      </c>
      <c r="AU162" s="17" t="s">
        <v>81</v>
      </c>
    </row>
    <row r="163" spans="2:51" s="11" customFormat="1" ht="13.5">
      <c r="B163" s="197"/>
      <c r="C163" s="198"/>
      <c r="D163" s="199" t="s">
        <v>167</v>
      </c>
      <c r="E163" s="200" t="s">
        <v>20</v>
      </c>
      <c r="F163" s="201" t="s">
        <v>242</v>
      </c>
      <c r="G163" s="198"/>
      <c r="H163" s="202">
        <v>68.622</v>
      </c>
      <c r="I163" s="203"/>
      <c r="J163" s="198"/>
      <c r="K163" s="198"/>
      <c r="L163" s="204"/>
      <c r="M163" s="205"/>
      <c r="N163" s="206"/>
      <c r="O163" s="206"/>
      <c r="P163" s="206"/>
      <c r="Q163" s="206"/>
      <c r="R163" s="206"/>
      <c r="S163" s="206"/>
      <c r="T163" s="207"/>
      <c r="AT163" s="208" t="s">
        <v>167</v>
      </c>
      <c r="AU163" s="208" t="s">
        <v>81</v>
      </c>
      <c r="AV163" s="11" t="s">
        <v>81</v>
      </c>
      <c r="AW163" s="11" t="s">
        <v>169</v>
      </c>
      <c r="AX163" s="11" t="s">
        <v>73</v>
      </c>
      <c r="AY163" s="208" t="s">
        <v>154</v>
      </c>
    </row>
    <row r="164" spans="2:65" s="1" customFormat="1" ht="22.5" customHeight="1">
      <c r="B164" s="34"/>
      <c r="C164" s="182" t="s">
        <v>243</v>
      </c>
      <c r="D164" s="182" t="s">
        <v>156</v>
      </c>
      <c r="E164" s="183" t="s">
        <v>244</v>
      </c>
      <c r="F164" s="184" t="s">
        <v>245</v>
      </c>
      <c r="G164" s="185" t="s">
        <v>172</v>
      </c>
      <c r="H164" s="186">
        <v>40.482</v>
      </c>
      <c r="I164" s="187"/>
      <c r="J164" s="188">
        <f>ROUND(I164*H164,2)</f>
        <v>0</v>
      </c>
      <c r="K164" s="184" t="s">
        <v>160</v>
      </c>
      <c r="L164" s="54"/>
      <c r="M164" s="189" t="s">
        <v>20</v>
      </c>
      <c r="N164" s="190" t="s">
        <v>44</v>
      </c>
      <c r="O164" s="35"/>
      <c r="P164" s="191">
        <f>O164*H164</f>
        <v>0</v>
      </c>
      <c r="Q164" s="191">
        <v>0</v>
      </c>
      <c r="R164" s="191">
        <f>Q164*H164</f>
        <v>0</v>
      </c>
      <c r="S164" s="191">
        <v>0</v>
      </c>
      <c r="T164" s="192">
        <f>S164*H164</f>
        <v>0</v>
      </c>
      <c r="AR164" s="17" t="s">
        <v>161</v>
      </c>
      <c r="AT164" s="17" t="s">
        <v>156</v>
      </c>
      <c r="AU164" s="17" t="s">
        <v>81</v>
      </c>
      <c r="AY164" s="17" t="s">
        <v>154</v>
      </c>
      <c r="BE164" s="193">
        <f>IF(N164="základní",J164,0)</f>
        <v>0</v>
      </c>
      <c r="BF164" s="193">
        <f>IF(N164="snížená",J164,0)</f>
        <v>0</v>
      </c>
      <c r="BG164" s="193">
        <f>IF(N164="zákl. přenesená",J164,0)</f>
        <v>0</v>
      </c>
      <c r="BH164" s="193">
        <f>IF(N164="sníž. přenesená",J164,0)</f>
        <v>0</v>
      </c>
      <c r="BI164" s="193">
        <f>IF(N164="nulová",J164,0)</f>
        <v>0</v>
      </c>
      <c r="BJ164" s="17" t="s">
        <v>22</v>
      </c>
      <c r="BK164" s="193">
        <f>ROUND(I164*H164,2)</f>
        <v>0</v>
      </c>
      <c r="BL164" s="17" t="s">
        <v>161</v>
      </c>
      <c r="BM164" s="17" t="s">
        <v>246</v>
      </c>
    </row>
    <row r="165" spans="2:47" s="1" customFormat="1" ht="27">
      <c r="B165" s="34"/>
      <c r="C165" s="56"/>
      <c r="D165" s="194" t="s">
        <v>163</v>
      </c>
      <c r="E165" s="56"/>
      <c r="F165" s="195" t="s">
        <v>247</v>
      </c>
      <c r="G165" s="56"/>
      <c r="H165" s="56"/>
      <c r="I165" s="152"/>
      <c r="J165" s="56"/>
      <c r="K165" s="56"/>
      <c r="L165" s="54"/>
      <c r="M165" s="71"/>
      <c r="N165" s="35"/>
      <c r="O165" s="35"/>
      <c r="P165" s="35"/>
      <c r="Q165" s="35"/>
      <c r="R165" s="35"/>
      <c r="S165" s="35"/>
      <c r="T165" s="72"/>
      <c r="AT165" s="17" t="s">
        <v>163</v>
      </c>
      <c r="AU165" s="17" t="s">
        <v>81</v>
      </c>
    </row>
    <row r="166" spans="2:47" s="1" customFormat="1" ht="409.5">
      <c r="B166" s="34"/>
      <c r="C166" s="56"/>
      <c r="D166" s="194" t="s">
        <v>165</v>
      </c>
      <c r="E166" s="56"/>
      <c r="F166" s="196" t="s">
        <v>248</v>
      </c>
      <c r="G166" s="56"/>
      <c r="H166" s="56"/>
      <c r="I166" s="152"/>
      <c r="J166" s="56"/>
      <c r="K166" s="56"/>
      <c r="L166" s="54"/>
      <c r="M166" s="71"/>
      <c r="N166" s="35"/>
      <c r="O166" s="35"/>
      <c r="P166" s="35"/>
      <c r="Q166" s="35"/>
      <c r="R166" s="35"/>
      <c r="S166" s="35"/>
      <c r="T166" s="72"/>
      <c r="AT166" s="17" t="s">
        <v>165</v>
      </c>
      <c r="AU166" s="17" t="s">
        <v>81</v>
      </c>
    </row>
    <row r="167" spans="2:51" s="12" customFormat="1" ht="13.5">
      <c r="B167" s="213"/>
      <c r="C167" s="214"/>
      <c r="D167" s="194" t="s">
        <v>167</v>
      </c>
      <c r="E167" s="215" t="s">
        <v>20</v>
      </c>
      <c r="F167" s="216" t="s">
        <v>249</v>
      </c>
      <c r="G167" s="214"/>
      <c r="H167" s="217" t="s">
        <v>20</v>
      </c>
      <c r="I167" s="218"/>
      <c r="J167" s="214"/>
      <c r="K167" s="214"/>
      <c r="L167" s="219"/>
      <c r="M167" s="220"/>
      <c r="N167" s="221"/>
      <c r="O167" s="221"/>
      <c r="P167" s="221"/>
      <c r="Q167" s="221"/>
      <c r="R167" s="221"/>
      <c r="S167" s="221"/>
      <c r="T167" s="222"/>
      <c r="AT167" s="223" t="s">
        <v>167</v>
      </c>
      <c r="AU167" s="223" t="s">
        <v>81</v>
      </c>
      <c r="AV167" s="12" t="s">
        <v>22</v>
      </c>
      <c r="AW167" s="12" t="s">
        <v>169</v>
      </c>
      <c r="AX167" s="12" t="s">
        <v>73</v>
      </c>
      <c r="AY167" s="223" t="s">
        <v>154</v>
      </c>
    </row>
    <row r="168" spans="2:51" s="11" customFormat="1" ht="13.5">
      <c r="B168" s="197"/>
      <c r="C168" s="198"/>
      <c r="D168" s="194" t="s">
        <v>167</v>
      </c>
      <c r="E168" s="209" t="s">
        <v>20</v>
      </c>
      <c r="F168" s="210" t="s">
        <v>250</v>
      </c>
      <c r="G168" s="198"/>
      <c r="H168" s="211">
        <v>20.86795</v>
      </c>
      <c r="I168" s="203"/>
      <c r="J168" s="198"/>
      <c r="K168" s="198"/>
      <c r="L168" s="204"/>
      <c r="M168" s="205"/>
      <c r="N168" s="206"/>
      <c r="O168" s="206"/>
      <c r="P168" s="206"/>
      <c r="Q168" s="206"/>
      <c r="R168" s="206"/>
      <c r="S168" s="206"/>
      <c r="T168" s="207"/>
      <c r="AT168" s="208" t="s">
        <v>167</v>
      </c>
      <c r="AU168" s="208" t="s">
        <v>81</v>
      </c>
      <c r="AV168" s="11" t="s">
        <v>81</v>
      </c>
      <c r="AW168" s="11" t="s">
        <v>169</v>
      </c>
      <c r="AX168" s="11" t="s">
        <v>73</v>
      </c>
      <c r="AY168" s="208" t="s">
        <v>154</v>
      </c>
    </row>
    <row r="169" spans="2:51" s="11" customFormat="1" ht="27">
      <c r="B169" s="197"/>
      <c r="C169" s="198"/>
      <c r="D169" s="194" t="s">
        <v>167</v>
      </c>
      <c r="E169" s="209" t="s">
        <v>20</v>
      </c>
      <c r="F169" s="210" t="s">
        <v>251</v>
      </c>
      <c r="G169" s="198"/>
      <c r="H169" s="211">
        <v>12.58195</v>
      </c>
      <c r="I169" s="203"/>
      <c r="J169" s="198"/>
      <c r="K169" s="198"/>
      <c r="L169" s="204"/>
      <c r="M169" s="205"/>
      <c r="N169" s="206"/>
      <c r="O169" s="206"/>
      <c r="P169" s="206"/>
      <c r="Q169" s="206"/>
      <c r="R169" s="206"/>
      <c r="S169" s="206"/>
      <c r="T169" s="207"/>
      <c r="AT169" s="208" t="s">
        <v>167</v>
      </c>
      <c r="AU169" s="208" t="s">
        <v>81</v>
      </c>
      <c r="AV169" s="11" t="s">
        <v>81</v>
      </c>
      <c r="AW169" s="11" t="s">
        <v>169</v>
      </c>
      <c r="AX169" s="11" t="s">
        <v>73</v>
      </c>
      <c r="AY169" s="208" t="s">
        <v>154</v>
      </c>
    </row>
    <row r="170" spans="2:51" s="11" customFormat="1" ht="13.5">
      <c r="B170" s="197"/>
      <c r="C170" s="198"/>
      <c r="D170" s="194" t="s">
        <v>167</v>
      </c>
      <c r="E170" s="209" t="s">
        <v>20</v>
      </c>
      <c r="F170" s="210" t="s">
        <v>252</v>
      </c>
      <c r="G170" s="198"/>
      <c r="H170" s="211">
        <v>2.84625</v>
      </c>
      <c r="I170" s="203"/>
      <c r="J170" s="198"/>
      <c r="K170" s="198"/>
      <c r="L170" s="204"/>
      <c r="M170" s="205"/>
      <c r="N170" s="206"/>
      <c r="O170" s="206"/>
      <c r="P170" s="206"/>
      <c r="Q170" s="206"/>
      <c r="R170" s="206"/>
      <c r="S170" s="206"/>
      <c r="T170" s="207"/>
      <c r="AT170" s="208" t="s">
        <v>167</v>
      </c>
      <c r="AU170" s="208" t="s">
        <v>81</v>
      </c>
      <c r="AV170" s="11" t="s">
        <v>81</v>
      </c>
      <c r="AW170" s="11" t="s">
        <v>169</v>
      </c>
      <c r="AX170" s="11" t="s">
        <v>73</v>
      </c>
      <c r="AY170" s="208" t="s">
        <v>154</v>
      </c>
    </row>
    <row r="171" spans="2:51" s="12" customFormat="1" ht="13.5">
      <c r="B171" s="213"/>
      <c r="C171" s="214"/>
      <c r="D171" s="194" t="s">
        <v>167</v>
      </c>
      <c r="E171" s="215" t="s">
        <v>20</v>
      </c>
      <c r="F171" s="216" t="s">
        <v>253</v>
      </c>
      <c r="G171" s="214"/>
      <c r="H171" s="217" t="s">
        <v>20</v>
      </c>
      <c r="I171" s="218"/>
      <c r="J171" s="214"/>
      <c r="K171" s="214"/>
      <c r="L171" s="219"/>
      <c r="M171" s="220"/>
      <c r="N171" s="221"/>
      <c r="O171" s="221"/>
      <c r="P171" s="221"/>
      <c r="Q171" s="221"/>
      <c r="R171" s="221"/>
      <c r="S171" s="221"/>
      <c r="T171" s="222"/>
      <c r="AT171" s="223" t="s">
        <v>167</v>
      </c>
      <c r="AU171" s="223" t="s">
        <v>81</v>
      </c>
      <c r="AV171" s="12" t="s">
        <v>22</v>
      </c>
      <c r="AW171" s="12" t="s">
        <v>169</v>
      </c>
      <c r="AX171" s="12" t="s">
        <v>73</v>
      </c>
      <c r="AY171" s="223" t="s">
        <v>154</v>
      </c>
    </row>
    <row r="172" spans="2:51" s="11" customFormat="1" ht="27">
      <c r="B172" s="197"/>
      <c r="C172" s="198"/>
      <c r="D172" s="199" t="s">
        <v>167</v>
      </c>
      <c r="E172" s="200" t="s">
        <v>20</v>
      </c>
      <c r="F172" s="201" t="s">
        <v>254</v>
      </c>
      <c r="G172" s="198"/>
      <c r="H172" s="202">
        <v>4.185675</v>
      </c>
      <c r="I172" s="203"/>
      <c r="J172" s="198"/>
      <c r="K172" s="198"/>
      <c r="L172" s="204"/>
      <c r="M172" s="205"/>
      <c r="N172" s="206"/>
      <c r="O172" s="206"/>
      <c r="P172" s="206"/>
      <c r="Q172" s="206"/>
      <c r="R172" s="206"/>
      <c r="S172" s="206"/>
      <c r="T172" s="207"/>
      <c r="AT172" s="208" t="s">
        <v>167</v>
      </c>
      <c r="AU172" s="208" t="s">
        <v>81</v>
      </c>
      <c r="AV172" s="11" t="s">
        <v>81</v>
      </c>
      <c r="AW172" s="11" t="s">
        <v>169</v>
      </c>
      <c r="AX172" s="11" t="s">
        <v>73</v>
      </c>
      <c r="AY172" s="208" t="s">
        <v>154</v>
      </c>
    </row>
    <row r="173" spans="2:65" s="1" customFormat="1" ht="22.5" customHeight="1">
      <c r="B173" s="34"/>
      <c r="C173" s="182" t="s">
        <v>255</v>
      </c>
      <c r="D173" s="182" t="s">
        <v>156</v>
      </c>
      <c r="E173" s="183" t="s">
        <v>256</v>
      </c>
      <c r="F173" s="184" t="s">
        <v>257</v>
      </c>
      <c r="G173" s="185" t="s">
        <v>172</v>
      </c>
      <c r="H173" s="186">
        <v>14.741</v>
      </c>
      <c r="I173" s="187"/>
      <c r="J173" s="188">
        <f>ROUND(I173*H173,2)</f>
        <v>0</v>
      </c>
      <c r="K173" s="184" t="s">
        <v>160</v>
      </c>
      <c r="L173" s="54"/>
      <c r="M173" s="189" t="s">
        <v>20</v>
      </c>
      <c r="N173" s="190" t="s">
        <v>44</v>
      </c>
      <c r="O173" s="35"/>
      <c r="P173" s="191">
        <f>O173*H173</f>
        <v>0</v>
      </c>
      <c r="Q173" s="191">
        <v>0</v>
      </c>
      <c r="R173" s="191">
        <f>Q173*H173</f>
        <v>0</v>
      </c>
      <c r="S173" s="191">
        <v>0</v>
      </c>
      <c r="T173" s="192">
        <f>S173*H173</f>
        <v>0</v>
      </c>
      <c r="AR173" s="17" t="s">
        <v>161</v>
      </c>
      <c r="AT173" s="17" t="s">
        <v>156</v>
      </c>
      <c r="AU173" s="17" t="s">
        <v>81</v>
      </c>
      <c r="AY173" s="17" t="s">
        <v>154</v>
      </c>
      <c r="BE173" s="193">
        <f>IF(N173="základní",J173,0)</f>
        <v>0</v>
      </c>
      <c r="BF173" s="193">
        <f>IF(N173="snížená",J173,0)</f>
        <v>0</v>
      </c>
      <c r="BG173" s="193">
        <f>IF(N173="zákl. přenesená",J173,0)</f>
        <v>0</v>
      </c>
      <c r="BH173" s="193">
        <f>IF(N173="sníž. přenesená",J173,0)</f>
        <v>0</v>
      </c>
      <c r="BI173" s="193">
        <f>IF(N173="nulová",J173,0)</f>
        <v>0</v>
      </c>
      <c r="BJ173" s="17" t="s">
        <v>22</v>
      </c>
      <c r="BK173" s="193">
        <f>ROUND(I173*H173,2)</f>
        <v>0</v>
      </c>
      <c r="BL173" s="17" t="s">
        <v>161</v>
      </c>
      <c r="BM173" s="17" t="s">
        <v>258</v>
      </c>
    </row>
    <row r="174" spans="2:47" s="1" customFormat="1" ht="27">
      <c r="B174" s="34"/>
      <c r="C174" s="56"/>
      <c r="D174" s="194" t="s">
        <v>163</v>
      </c>
      <c r="E174" s="56"/>
      <c r="F174" s="195" t="s">
        <v>259</v>
      </c>
      <c r="G174" s="56"/>
      <c r="H174" s="56"/>
      <c r="I174" s="152"/>
      <c r="J174" s="56"/>
      <c r="K174" s="56"/>
      <c r="L174" s="54"/>
      <c r="M174" s="71"/>
      <c r="N174" s="35"/>
      <c r="O174" s="35"/>
      <c r="P174" s="35"/>
      <c r="Q174" s="35"/>
      <c r="R174" s="35"/>
      <c r="S174" s="35"/>
      <c r="T174" s="72"/>
      <c r="AT174" s="17" t="s">
        <v>163</v>
      </c>
      <c r="AU174" s="17" t="s">
        <v>81</v>
      </c>
    </row>
    <row r="175" spans="2:47" s="1" customFormat="1" ht="409.5">
      <c r="B175" s="34"/>
      <c r="C175" s="56"/>
      <c r="D175" s="194" t="s">
        <v>165</v>
      </c>
      <c r="E175" s="56"/>
      <c r="F175" s="196" t="s">
        <v>248</v>
      </c>
      <c r="G175" s="56"/>
      <c r="H175" s="56"/>
      <c r="I175" s="152"/>
      <c r="J175" s="56"/>
      <c r="K175" s="56"/>
      <c r="L175" s="54"/>
      <c r="M175" s="71"/>
      <c r="N175" s="35"/>
      <c r="O175" s="35"/>
      <c r="P175" s="35"/>
      <c r="Q175" s="35"/>
      <c r="R175" s="35"/>
      <c r="S175" s="35"/>
      <c r="T175" s="72"/>
      <c r="AT175" s="17" t="s">
        <v>165</v>
      </c>
      <c r="AU175" s="17" t="s">
        <v>81</v>
      </c>
    </row>
    <row r="176" spans="2:51" s="11" customFormat="1" ht="13.5">
      <c r="B176" s="197"/>
      <c r="C176" s="198"/>
      <c r="D176" s="199" t="s">
        <v>167</v>
      </c>
      <c r="E176" s="200" t="s">
        <v>20</v>
      </c>
      <c r="F176" s="201" t="s">
        <v>260</v>
      </c>
      <c r="G176" s="198"/>
      <c r="H176" s="202">
        <v>14.741</v>
      </c>
      <c r="I176" s="203"/>
      <c r="J176" s="198"/>
      <c r="K176" s="198"/>
      <c r="L176" s="204"/>
      <c r="M176" s="205"/>
      <c r="N176" s="206"/>
      <c r="O176" s="206"/>
      <c r="P176" s="206"/>
      <c r="Q176" s="206"/>
      <c r="R176" s="206"/>
      <c r="S176" s="206"/>
      <c r="T176" s="207"/>
      <c r="AT176" s="208" t="s">
        <v>167</v>
      </c>
      <c r="AU176" s="208" t="s">
        <v>81</v>
      </c>
      <c r="AV176" s="11" t="s">
        <v>81</v>
      </c>
      <c r="AW176" s="11" t="s">
        <v>169</v>
      </c>
      <c r="AX176" s="11" t="s">
        <v>73</v>
      </c>
      <c r="AY176" s="208" t="s">
        <v>154</v>
      </c>
    </row>
    <row r="177" spans="2:65" s="1" customFormat="1" ht="22.5" customHeight="1">
      <c r="B177" s="34"/>
      <c r="C177" s="224" t="s">
        <v>8</v>
      </c>
      <c r="D177" s="224" t="s">
        <v>261</v>
      </c>
      <c r="E177" s="225" t="s">
        <v>262</v>
      </c>
      <c r="F177" s="226" t="s">
        <v>263</v>
      </c>
      <c r="G177" s="227" t="s">
        <v>239</v>
      </c>
      <c r="H177" s="228">
        <v>32.953</v>
      </c>
      <c r="I177" s="229"/>
      <c r="J177" s="230">
        <f>ROUND(I177*H177,2)</f>
        <v>0</v>
      </c>
      <c r="K177" s="226" t="s">
        <v>160</v>
      </c>
      <c r="L177" s="231"/>
      <c r="M177" s="232" t="s">
        <v>20</v>
      </c>
      <c r="N177" s="233" t="s">
        <v>44</v>
      </c>
      <c r="O177" s="35"/>
      <c r="P177" s="191">
        <f>O177*H177</f>
        <v>0</v>
      </c>
      <c r="Q177" s="191">
        <v>1</v>
      </c>
      <c r="R177" s="191">
        <f>Q177*H177</f>
        <v>32.953</v>
      </c>
      <c r="S177" s="191">
        <v>0</v>
      </c>
      <c r="T177" s="192">
        <f>S177*H177</f>
        <v>0</v>
      </c>
      <c r="AR177" s="17" t="s">
        <v>213</v>
      </c>
      <c r="AT177" s="17" t="s">
        <v>261</v>
      </c>
      <c r="AU177" s="17" t="s">
        <v>81</v>
      </c>
      <c r="AY177" s="17" t="s">
        <v>154</v>
      </c>
      <c r="BE177" s="193">
        <f>IF(N177="základní",J177,0)</f>
        <v>0</v>
      </c>
      <c r="BF177" s="193">
        <f>IF(N177="snížená",J177,0)</f>
        <v>0</v>
      </c>
      <c r="BG177" s="193">
        <f>IF(N177="zákl. přenesená",J177,0)</f>
        <v>0</v>
      </c>
      <c r="BH177" s="193">
        <f>IF(N177="sníž. přenesená",J177,0)</f>
        <v>0</v>
      </c>
      <c r="BI177" s="193">
        <f>IF(N177="nulová",J177,0)</f>
        <v>0</v>
      </c>
      <c r="BJ177" s="17" t="s">
        <v>22</v>
      </c>
      <c r="BK177" s="193">
        <f>ROUND(I177*H177,2)</f>
        <v>0</v>
      </c>
      <c r="BL177" s="17" t="s">
        <v>161</v>
      </c>
      <c r="BM177" s="17" t="s">
        <v>264</v>
      </c>
    </row>
    <row r="178" spans="2:47" s="1" customFormat="1" ht="13.5">
      <c r="B178" s="34"/>
      <c r="C178" s="56"/>
      <c r="D178" s="194" t="s">
        <v>163</v>
      </c>
      <c r="E178" s="56"/>
      <c r="F178" s="195" t="s">
        <v>265</v>
      </c>
      <c r="G178" s="56"/>
      <c r="H178" s="56"/>
      <c r="I178" s="152"/>
      <c r="J178" s="56"/>
      <c r="K178" s="56"/>
      <c r="L178" s="54"/>
      <c r="M178" s="71"/>
      <c r="N178" s="35"/>
      <c r="O178" s="35"/>
      <c r="P178" s="35"/>
      <c r="Q178" s="35"/>
      <c r="R178" s="35"/>
      <c r="S178" s="35"/>
      <c r="T178" s="72"/>
      <c r="AT178" s="17" t="s">
        <v>163</v>
      </c>
      <c r="AU178" s="17" t="s">
        <v>81</v>
      </c>
    </row>
    <row r="179" spans="2:51" s="11" customFormat="1" ht="27">
      <c r="B179" s="197"/>
      <c r="C179" s="198"/>
      <c r="D179" s="194" t="s">
        <v>167</v>
      </c>
      <c r="E179" s="209" t="s">
        <v>20</v>
      </c>
      <c r="F179" s="210" t="s">
        <v>266</v>
      </c>
      <c r="G179" s="198"/>
      <c r="H179" s="211">
        <v>25.1098194</v>
      </c>
      <c r="I179" s="203"/>
      <c r="J179" s="198"/>
      <c r="K179" s="198"/>
      <c r="L179" s="204"/>
      <c r="M179" s="205"/>
      <c r="N179" s="206"/>
      <c r="O179" s="206"/>
      <c r="P179" s="206"/>
      <c r="Q179" s="206"/>
      <c r="R179" s="206"/>
      <c r="S179" s="206"/>
      <c r="T179" s="207"/>
      <c r="AT179" s="208" t="s">
        <v>167</v>
      </c>
      <c r="AU179" s="208" t="s">
        <v>81</v>
      </c>
      <c r="AV179" s="11" t="s">
        <v>81</v>
      </c>
      <c r="AW179" s="11" t="s">
        <v>169</v>
      </c>
      <c r="AX179" s="11" t="s">
        <v>73</v>
      </c>
      <c r="AY179" s="208" t="s">
        <v>154</v>
      </c>
    </row>
    <row r="180" spans="2:51" s="12" customFormat="1" ht="13.5">
      <c r="B180" s="213"/>
      <c r="C180" s="214"/>
      <c r="D180" s="194" t="s">
        <v>167</v>
      </c>
      <c r="E180" s="215" t="s">
        <v>20</v>
      </c>
      <c r="F180" s="216" t="s">
        <v>253</v>
      </c>
      <c r="G180" s="214"/>
      <c r="H180" s="217" t="s">
        <v>20</v>
      </c>
      <c r="I180" s="218"/>
      <c r="J180" s="214"/>
      <c r="K180" s="214"/>
      <c r="L180" s="219"/>
      <c r="M180" s="220"/>
      <c r="N180" s="221"/>
      <c r="O180" s="221"/>
      <c r="P180" s="221"/>
      <c r="Q180" s="221"/>
      <c r="R180" s="221"/>
      <c r="S180" s="221"/>
      <c r="T180" s="222"/>
      <c r="AT180" s="223" t="s">
        <v>167</v>
      </c>
      <c r="AU180" s="223" t="s">
        <v>81</v>
      </c>
      <c r="AV180" s="12" t="s">
        <v>22</v>
      </c>
      <c r="AW180" s="12" t="s">
        <v>169</v>
      </c>
      <c r="AX180" s="12" t="s">
        <v>73</v>
      </c>
      <c r="AY180" s="223" t="s">
        <v>154</v>
      </c>
    </row>
    <row r="181" spans="2:51" s="11" customFormat="1" ht="27">
      <c r="B181" s="197"/>
      <c r="C181" s="198"/>
      <c r="D181" s="194" t="s">
        <v>167</v>
      </c>
      <c r="E181" s="209" t="s">
        <v>20</v>
      </c>
      <c r="F181" s="210" t="s">
        <v>267</v>
      </c>
      <c r="G181" s="198"/>
      <c r="H181" s="211">
        <v>7.8428666745</v>
      </c>
      <c r="I181" s="203"/>
      <c r="J181" s="198"/>
      <c r="K181" s="198"/>
      <c r="L181" s="204"/>
      <c r="M181" s="205"/>
      <c r="N181" s="206"/>
      <c r="O181" s="206"/>
      <c r="P181" s="206"/>
      <c r="Q181" s="206"/>
      <c r="R181" s="206"/>
      <c r="S181" s="206"/>
      <c r="T181" s="207"/>
      <c r="AT181" s="208" t="s">
        <v>167</v>
      </c>
      <c r="AU181" s="208" t="s">
        <v>81</v>
      </c>
      <c r="AV181" s="11" t="s">
        <v>81</v>
      </c>
      <c r="AW181" s="11" t="s">
        <v>169</v>
      </c>
      <c r="AX181" s="11" t="s">
        <v>73</v>
      </c>
      <c r="AY181" s="208" t="s">
        <v>154</v>
      </c>
    </row>
    <row r="182" spans="2:63" s="10" customFormat="1" ht="29.85" customHeight="1">
      <c r="B182" s="165"/>
      <c r="C182" s="166"/>
      <c r="D182" s="179" t="s">
        <v>72</v>
      </c>
      <c r="E182" s="180" t="s">
        <v>81</v>
      </c>
      <c r="F182" s="180" t="s">
        <v>268</v>
      </c>
      <c r="G182" s="166"/>
      <c r="H182" s="166"/>
      <c r="I182" s="169"/>
      <c r="J182" s="181">
        <f>BK182</f>
        <v>0</v>
      </c>
      <c r="K182" s="166"/>
      <c r="L182" s="171"/>
      <c r="M182" s="172"/>
      <c r="N182" s="173"/>
      <c r="O182" s="173"/>
      <c r="P182" s="174">
        <f>SUM(P183:P242)</f>
        <v>0</v>
      </c>
      <c r="Q182" s="173"/>
      <c r="R182" s="174">
        <f>SUM(R183:R242)</f>
        <v>28.5646825680072</v>
      </c>
      <c r="S182" s="173"/>
      <c r="T182" s="175">
        <f>SUM(T183:T242)</f>
        <v>0</v>
      </c>
      <c r="AR182" s="176" t="s">
        <v>22</v>
      </c>
      <c r="AT182" s="177" t="s">
        <v>72</v>
      </c>
      <c r="AU182" s="177" t="s">
        <v>22</v>
      </c>
      <c r="AY182" s="176" t="s">
        <v>154</v>
      </c>
      <c r="BK182" s="178">
        <f>SUM(BK183:BK242)</f>
        <v>0</v>
      </c>
    </row>
    <row r="183" spans="2:65" s="1" customFormat="1" ht="31.5" customHeight="1">
      <c r="B183" s="34"/>
      <c r="C183" s="182" t="s">
        <v>269</v>
      </c>
      <c r="D183" s="182" t="s">
        <v>156</v>
      </c>
      <c r="E183" s="183" t="s">
        <v>270</v>
      </c>
      <c r="F183" s="184" t="s">
        <v>271</v>
      </c>
      <c r="G183" s="185" t="s">
        <v>172</v>
      </c>
      <c r="H183" s="186">
        <v>0.875</v>
      </c>
      <c r="I183" s="187"/>
      <c r="J183" s="188">
        <f>ROUND(I183*H183,2)</f>
        <v>0</v>
      </c>
      <c r="K183" s="184" t="s">
        <v>160</v>
      </c>
      <c r="L183" s="54"/>
      <c r="M183" s="189" t="s">
        <v>20</v>
      </c>
      <c r="N183" s="190" t="s">
        <v>44</v>
      </c>
      <c r="O183" s="35"/>
      <c r="P183" s="191">
        <f>O183*H183</f>
        <v>0</v>
      </c>
      <c r="Q183" s="191">
        <v>0</v>
      </c>
      <c r="R183" s="191">
        <f>Q183*H183</f>
        <v>0</v>
      </c>
      <c r="S183" s="191">
        <v>0</v>
      </c>
      <c r="T183" s="192">
        <f>S183*H183</f>
        <v>0</v>
      </c>
      <c r="AR183" s="17" t="s">
        <v>161</v>
      </c>
      <c r="AT183" s="17" t="s">
        <v>156</v>
      </c>
      <c r="AU183" s="17" t="s">
        <v>81</v>
      </c>
      <c r="AY183" s="17" t="s">
        <v>154</v>
      </c>
      <c r="BE183" s="193">
        <f>IF(N183="základní",J183,0)</f>
        <v>0</v>
      </c>
      <c r="BF183" s="193">
        <f>IF(N183="snížená",J183,0)</f>
        <v>0</v>
      </c>
      <c r="BG183" s="193">
        <f>IF(N183="zákl. přenesená",J183,0)</f>
        <v>0</v>
      </c>
      <c r="BH183" s="193">
        <f>IF(N183="sníž. přenesená",J183,0)</f>
        <v>0</v>
      </c>
      <c r="BI183" s="193">
        <f>IF(N183="nulová",J183,0)</f>
        <v>0</v>
      </c>
      <c r="BJ183" s="17" t="s">
        <v>22</v>
      </c>
      <c r="BK183" s="193">
        <f>ROUND(I183*H183,2)</f>
        <v>0</v>
      </c>
      <c r="BL183" s="17" t="s">
        <v>161</v>
      </c>
      <c r="BM183" s="17" t="s">
        <v>272</v>
      </c>
    </row>
    <row r="184" spans="2:47" s="1" customFormat="1" ht="27">
      <c r="B184" s="34"/>
      <c r="C184" s="56"/>
      <c r="D184" s="194" t="s">
        <v>163</v>
      </c>
      <c r="E184" s="56"/>
      <c r="F184" s="195" t="s">
        <v>273</v>
      </c>
      <c r="G184" s="56"/>
      <c r="H184" s="56"/>
      <c r="I184" s="152"/>
      <c r="J184" s="56"/>
      <c r="K184" s="56"/>
      <c r="L184" s="54"/>
      <c r="M184" s="71"/>
      <c r="N184" s="35"/>
      <c r="O184" s="35"/>
      <c r="P184" s="35"/>
      <c r="Q184" s="35"/>
      <c r="R184" s="35"/>
      <c r="S184" s="35"/>
      <c r="T184" s="72"/>
      <c r="AT184" s="17" t="s">
        <v>163</v>
      </c>
      <c r="AU184" s="17" t="s">
        <v>81</v>
      </c>
    </row>
    <row r="185" spans="2:47" s="1" customFormat="1" ht="81">
      <c r="B185" s="34"/>
      <c r="C185" s="56"/>
      <c r="D185" s="194" t="s">
        <v>165</v>
      </c>
      <c r="E185" s="56"/>
      <c r="F185" s="196" t="s">
        <v>274</v>
      </c>
      <c r="G185" s="56"/>
      <c r="H185" s="56"/>
      <c r="I185" s="152"/>
      <c r="J185" s="56"/>
      <c r="K185" s="56"/>
      <c r="L185" s="54"/>
      <c r="M185" s="71"/>
      <c r="N185" s="35"/>
      <c r="O185" s="35"/>
      <c r="P185" s="35"/>
      <c r="Q185" s="35"/>
      <c r="R185" s="35"/>
      <c r="S185" s="35"/>
      <c r="T185" s="72"/>
      <c r="AT185" s="17" t="s">
        <v>165</v>
      </c>
      <c r="AU185" s="17" t="s">
        <v>81</v>
      </c>
    </row>
    <row r="186" spans="2:51" s="11" customFormat="1" ht="13.5">
      <c r="B186" s="197"/>
      <c r="C186" s="198"/>
      <c r="D186" s="199" t="s">
        <v>167</v>
      </c>
      <c r="E186" s="200" t="s">
        <v>20</v>
      </c>
      <c r="F186" s="201" t="s">
        <v>275</v>
      </c>
      <c r="G186" s="198"/>
      <c r="H186" s="202">
        <v>0.875</v>
      </c>
      <c r="I186" s="203"/>
      <c r="J186" s="198"/>
      <c r="K186" s="198"/>
      <c r="L186" s="204"/>
      <c r="M186" s="205"/>
      <c r="N186" s="206"/>
      <c r="O186" s="206"/>
      <c r="P186" s="206"/>
      <c r="Q186" s="206"/>
      <c r="R186" s="206"/>
      <c r="S186" s="206"/>
      <c r="T186" s="207"/>
      <c r="AT186" s="208" t="s">
        <v>167</v>
      </c>
      <c r="AU186" s="208" t="s">
        <v>81</v>
      </c>
      <c r="AV186" s="11" t="s">
        <v>81</v>
      </c>
      <c r="AW186" s="11" t="s">
        <v>169</v>
      </c>
      <c r="AX186" s="11" t="s">
        <v>73</v>
      </c>
      <c r="AY186" s="208" t="s">
        <v>154</v>
      </c>
    </row>
    <row r="187" spans="2:65" s="1" customFormat="1" ht="31.5" customHeight="1">
      <c r="B187" s="34"/>
      <c r="C187" s="182" t="s">
        <v>276</v>
      </c>
      <c r="D187" s="182" t="s">
        <v>156</v>
      </c>
      <c r="E187" s="183" t="s">
        <v>277</v>
      </c>
      <c r="F187" s="184" t="s">
        <v>278</v>
      </c>
      <c r="G187" s="185" t="s">
        <v>159</v>
      </c>
      <c r="H187" s="186">
        <v>14.35</v>
      </c>
      <c r="I187" s="187"/>
      <c r="J187" s="188">
        <f>ROUND(I187*H187,2)</f>
        <v>0</v>
      </c>
      <c r="K187" s="184" t="s">
        <v>160</v>
      </c>
      <c r="L187" s="54"/>
      <c r="M187" s="189" t="s">
        <v>20</v>
      </c>
      <c r="N187" s="190" t="s">
        <v>44</v>
      </c>
      <c r="O187" s="35"/>
      <c r="P187" s="191">
        <f>O187*H187</f>
        <v>0</v>
      </c>
      <c r="Q187" s="191">
        <v>0.000266686</v>
      </c>
      <c r="R187" s="191">
        <f>Q187*H187</f>
        <v>0.0038269440999999997</v>
      </c>
      <c r="S187" s="191">
        <v>0</v>
      </c>
      <c r="T187" s="192">
        <f>S187*H187</f>
        <v>0</v>
      </c>
      <c r="AR187" s="17" t="s">
        <v>161</v>
      </c>
      <c r="AT187" s="17" t="s">
        <v>156</v>
      </c>
      <c r="AU187" s="17" t="s">
        <v>81</v>
      </c>
      <c r="AY187" s="17" t="s">
        <v>154</v>
      </c>
      <c r="BE187" s="193">
        <f>IF(N187="základní",J187,0)</f>
        <v>0</v>
      </c>
      <c r="BF187" s="193">
        <f>IF(N187="snížená",J187,0)</f>
        <v>0</v>
      </c>
      <c r="BG187" s="193">
        <f>IF(N187="zákl. přenesená",J187,0)</f>
        <v>0</v>
      </c>
      <c r="BH187" s="193">
        <f>IF(N187="sníž. přenesená",J187,0)</f>
        <v>0</v>
      </c>
      <c r="BI187" s="193">
        <f>IF(N187="nulová",J187,0)</f>
        <v>0</v>
      </c>
      <c r="BJ187" s="17" t="s">
        <v>22</v>
      </c>
      <c r="BK187" s="193">
        <f>ROUND(I187*H187,2)</f>
        <v>0</v>
      </c>
      <c r="BL187" s="17" t="s">
        <v>161</v>
      </c>
      <c r="BM187" s="17" t="s">
        <v>279</v>
      </c>
    </row>
    <row r="188" spans="2:47" s="1" customFormat="1" ht="27">
      <c r="B188" s="34"/>
      <c r="C188" s="56"/>
      <c r="D188" s="194" t="s">
        <v>163</v>
      </c>
      <c r="E188" s="56"/>
      <c r="F188" s="195" t="s">
        <v>280</v>
      </c>
      <c r="G188" s="56"/>
      <c r="H188" s="56"/>
      <c r="I188" s="152"/>
      <c r="J188" s="56"/>
      <c r="K188" s="56"/>
      <c r="L188" s="54"/>
      <c r="M188" s="71"/>
      <c r="N188" s="35"/>
      <c r="O188" s="35"/>
      <c r="P188" s="35"/>
      <c r="Q188" s="35"/>
      <c r="R188" s="35"/>
      <c r="S188" s="35"/>
      <c r="T188" s="72"/>
      <c r="AT188" s="17" t="s">
        <v>163</v>
      </c>
      <c r="AU188" s="17" t="s">
        <v>81</v>
      </c>
    </row>
    <row r="189" spans="2:47" s="1" customFormat="1" ht="189">
      <c r="B189" s="34"/>
      <c r="C189" s="56"/>
      <c r="D189" s="194" t="s">
        <v>165</v>
      </c>
      <c r="E189" s="56"/>
      <c r="F189" s="196" t="s">
        <v>281</v>
      </c>
      <c r="G189" s="56"/>
      <c r="H189" s="56"/>
      <c r="I189" s="152"/>
      <c r="J189" s="56"/>
      <c r="K189" s="56"/>
      <c r="L189" s="54"/>
      <c r="M189" s="71"/>
      <c r="N189" s="35"/>
      <c r="O189" s="35"/>
      <c r="P189" s="35"/>
      <c r="Q189" s="35"/>
      <c r="R189" s="35"/>
      <c r="S189" s="35"/>
      <c r="T189" s="72"/>
      <c r="AT189" s="17" t="s">
        <v>165</v>
      </c>
      <c r="AU189" s="17" t="s">
        <v>81</v>
      </c>
    </row>
    <row r="190" spans="2:51" s="11" customFormat="1" ht="13.5">
      <c r="B190" s="197"/>
      <c r="C190" s="198"/>
      <c r="D190" s="199" t="s">
        <v>167</v>
      </c>
      <c r="E190" s="200" t="s">
        <v>20</v>
      </c>
      <c r="F190" s="201" t="s">
        <v>282</v>
      </c>
      <c r="G190" s="198"/>
      <c r="H190" s="202">
        <v>14.35</v>
      </c>
      <c r="I190" s="203"/>
      <c r="J190" s="198"/>
      <c r="K190" s="198"/>
      <c r="L190" s="204"/>
      <c r="M190" s="205"/>
      <c r="N190" s="206"/>
      <c r="O190" s="206"/>
      <c r="P190" s="206"/>
      <c r="Q190" s="206"/>
      <c r="R190" s="206"/>
      <c r="S190" s="206"/>
      <c r="T190" s="207"/>
      <c r="AT190" s="208" t="s">
        <v>167</v>
      </c>
      <c r="AU190" s="208" t="s">
        <v>81</v>
      </c>
      <c r="AV190" s="11" t="s">
        <v>81</v>
      </c>
      <c r="AW190" s="11" t="s">
        <v>169</v>
      </c>
      <c r="AX190" s="11" t="s">
        <v>73</v>
      </c>
      <c r="AY190" s="208" t="s">
        <v>154</v>
      </c>
    </row>
    <row r="191" spans="2:65" s="1" customFormat="1" ht="22.5" customHeight="1">
      <c r="B191" s="34"/>
      <c r="C191" s="224" t="s">
        <v>283</v>
      </c>
      <c r="D191" s="224" t="s">
        <v>261</v>
      </c>
      <c r="E191" s="225" t="s">
        <v>284</v>
      </c>
      <c r="F191" s="226" t="s">
        <v>285</v>
      </c>
      <c r="G191" s="227" t="s">
        <v>159</v>
      </c>
      <c r="H191" s="228">
        <v>16.503</v>
      </c>
      <c r="I191" s="229"/>
      <c r="J191" s="230">
        <f>ROUND(I191*H191,2)</f>
        <v>0</v>
      </c>
      <c r="K191" s="226" t="s">
        <v>160</v>
      </c>
      <c r="L191" s="231"/>
      <c r="M191" s="232" t="s">
        <v>20</v>
      </c>
      <c r="N191" s="233" t="s">
        <v>44</v>
      </c>
      <c r="O191" s="35"/>
      <c r="P191" s="191">
        <f>O191*H191</f>
        <v>0</v>
      </c>
      <c r="Q191" s="191">
        <v>0.0003</v>
      </c>
      <c r="R191" s="191">
        <f>Q191*H191</f>
        <v>0.004950899999999999</v>
      </c>
      <c r="S191" s="191">
        <v>0</v>
      </c>
      <c r="T191" s="192">
        <f>S191*H191</f>
        <v>0</v>
      </c>
      <c r="AR191" s="17" t="s">
        <v>213</v>
      </c>
      <c r="AT191" s="17" t="s">
        <v>261</v>
      </c>
      <c r="AU191" s="17" t="s">
        <v>81</v>
      </c>
      <c r="AY191" s="17" t="s">
        <v>154</v>
      </c>
      <c r="BE191" s="193">
        <f>IF(N191="základní",J191,0)</f>
        <v>0</v>
      </c>
      <c r="BF191" s="193">
        <f>IF(N191="snížená",J191,0)</f>
        <v>0</v>
      </c>
      <c r="BG191" s="193">
        <f>IF(N191="zákl. přenesená",J191,0)</f>
        <v>0</v>
      </c>
      <c r="BH191" s="193">
        <f>IF(N191="sníž. přenesená",J191,0)</f>
        <v>0</v>
      </c>
      <c r="BI191" s="193">
        <f>IF(N191="nulová",J191,0)</f>
        <v>0</v>
      </c>
      <c r="BJ191" s="17" t="s">
        <v>22</v>
      </c>
      <c r="BK191" s="193">
        <f>ROUND(I191*H191,2)</f>
        <v>0</v>
      </c>
      <c r="BL191" s="17" t="s">
        <v>161</v>
      </c>
      <c r="BM191" s="17" t="s">
        <v>286</v>
      </c>
    </row>
    <row r="192" spans="2:47" s="1" customFormat="1" ht="27">
      <c r="B192" s="34"/>
      <c r="C192" s="56"/>
      <c r="D192" s="194" t="s">
        <v>163</v>
      </c>
      <c r="E192" s="56"/>
      <c r="F192" s="195" t="s">
        <v>287</v>
      </c>
      <c r="G192" s="56"/>
      <c r="H192" s="56"/>
      <c r="I192" s="152"/>
      <c r="J192" s="56"/>
      <c r="K192" s="56"/>
      <c r="L192" s="54"/>
      <c r="M192" s="71"/>
      <c r="N192" s="35"/>
      <c r="O192" s="35"/>
      <c r="P192" s="35"/>
      <c r="Q192" s="35"/>
      <c r="R192" s="35"/>
      <c r="S192" s="35"/>
      <c r="T192" s="72"/>
      <c r="AT192" s="17" t="s">
        <v>163</v>
      </c>
      <c r="AU192" s="17" t="s">
        <v>81</v>
      </c>
    </row>
    <row r="193" spans="2:51" s="11" customFormat="1" ht="13.5">
      <c r="B193" s="197"/>
      <c r="C193" s="198"/>
      <c r="D193" s="199" t="s">
        <v>167</v>
      </c>
      <c r="E193" s="198"/>
      <c r="F193" s="201" t="s">
        <v>288</v>
      </c>
      <c r="G193" s="198"/>
      <c r="H193" s="202">
        <v>16.503</v>
      </c>
      <c r="I193" s="203"/>
      <c r="J193" s="198"/>
      <c r="K193" s="198"/>
      <c r="L193" s="204"/>
      <c r="M193" s="205"/>
      <c r="N193" s="206"/>
      <c r="O193" s="206"/>
      <c r="P193" s="206"/>
      <c r="Q193" s="206"/>
      <c r="R193" s="206"/>
      <c r="S193" s="206"/>
      <c r="T193" s="207"/>
      <c r="AT193" s="208" t="s">
        <v>167</v>
      </c>
      <c r="AU193" s="208" t="s">
        <v>81</v>
      </c>
      <c r="AV193" s="11" t="s">
        <v>81</v>
      </c>
      <c r="AW193" s="11" t="s">
        <v>4</v>
      </c>
      <c r="AX193" s="11" t="s">
        <v>22</v>
      </c>
      <c r="AY193" s="208" t="s">
        <v>154</v>
      </c>
    </row>
    <row r="194" spans="2:65" s="1" customFormat="1" ht="22.5" customHeight="1">
      <c r="B194" s="34"/>
      <c r="C194" s="182" t="s">
        <v>289</v>
      </c>
      <c r="D194" s="182" t="s">
        <v>156</v>
      </c>
      <c r="E194" s="183" t="s">
        <v>290</v>
      </c>
      <c r="F194" s="184" t="s">
        <v>291</v>
      </c>
      <c r="G194" s="185" t="s">
        <v>292</v>
      </c>
      <c r="H194" s="186">
        <v>3.5</v>
      </c>
      <c r="I194" s="187"/>
      <c r="J194" s="188">
        <f>ROUND(I194*H194,2)</f>
        <v>0</v>
      </c>
      <c r="K194" s="184" t="s">
        <v>160</v>
      </c>
      <c r="L194" s="54"/>
      <c r="M194" s="189" t="s">
        <v>20</v>
      </c>
      <c r="N194" s="190" t="s">
        <v>44</v>
      </c>
      <c r="O194" s="35"/>
      <c r="P194" s="191">
        <f>O194*H194</f>
        <v>0</v>
      </c>
      <c r="Q194" s="191">
        <v>0.0004896</v>
      </c>
      <c r="R194" s="191">
        <f>Q194*H194</f>
        <v>0.0017136</v>
      </c>
      <c r="S194" s="191">
        <v>0</v>
      </c>
      <c r="T194" s="192">
        <f>S194*H194</f>
        <v>0</v>
      </c>
      <c r="AR194" s="17" t="s">
        <v>161</v>
      </c>
      <c r="AT194" s="17" t="s">
        <v>156</v>
      </c>
      <c r="AU194" s="17" t="s">
        <v>81</v>
      </c>
      <c r="AY194" s="17" t="s">
        <v>154</v>
      </c>
      <c r="BE194" s="193">
        <f>IF(N194="základní",J194,0)</f>
        <v>0</v>
      </c>
      <c r="BF194" s="193">
        <f>IF(N194="snížená",J194,0)</f>
        <v>0</v>
      </c>
      <c r="BG194" s="193">
        <f>IF(N194="zákl. přenesená",J194,0)</f>
        <v>0</v>
      </c>
      <c r="BH194" s="193">
        <f>IF(N194="sníž. přenesená",J194,0)</f>
        <v>0</v>
      </c>
      <c r="BI194" s="193">
        <f>IF(N194="nulová",J194,0)</f>
        <v>0</v>
      </c>
      <c r="BJ194" s="17" t="s">
        <v>22</v>
      </c>
      <c r="BK194" s="193">
        <f>ROUND(I194*H194,2)</f>
        <v>0</v>
      </c>
      <c r="BL194" s="17" t="s">
        <v>161</v>
      </c>
      <c r="BM194" s="17" t="s">
        <v>293</v>
      </c>
    </row>
    <row r="195" spans="2:47" s="1" customFormat="1" ht="13.5">
      <c r="B195" s="34"/>
      <c r="C195" s="56"/>
      <c r="D195" s="194" t="s">
        <v>163</v>
      </c>
      <c r="E195" s="56"/>
      <c r="F195" s="195" t="s">
        <v>294</v>
      </c>
      <c r="G195" s="56"/>
      <c r="H195" s="56"/>
      <c r="I195" s="152"/>
      <c r="J195" s="56"/>
      <c r="K195" s="56"/>
      <c r="L195" s="54"/>
      <c r="M195" s="71"/>
      <c r="N195" s="35"/>
      <c r="O195" s="35"/>
      <c r="P195" s="35"/>
      <c r="Q195" s="35"/>
      <c r="R195" s="35"/>
      <c r="S195" s="35"/>
      <c r="T195" s="72"/>
      <c r="AT195" s="17" t="s">
        <v>163</v>
      </c>
      <c r="AU195" s="17" t="s">
        <v>81</v>
      </c>
    </row>
    <row r="196" spans="2:47" s="1" customFormat="1" ht="54">
      <c r="B196" s="34"/>
      <c r="C196" s="56"/>
      <c r="D196" s="194" t="s">
        <v>165</v>
      </c>
      <c r="E196" s="56"/>
      <c r="F196" s="196" t="s">
        <v>295</v>
      </c>
      <c r="G196" s="56"/>
      <c r="H196" s="56"/>
      <c r="I196" s="152"/>
      <c r="J196" s="56"/>
      <c r="K196" s="56"/>
      <c r="L196" s="54"/>
      <c r="M196" s="71"/>
      <c r="N196" s="35"/>
      <c r="O196" s="35"/>
      <c r="P196" s="35"/>
      <c r="Q196" s="35"/>
      <c r="R196" s="35"/>
      <c r="S196" s="35"/>
      <c r="T196" s="72"/>
      <c r="AT196" s="17" t="s">
        <v>165</v>
      </c>
      <c r="AU196" s="17" t="s">
        <v>81</v>
      </c>
    </row>
    <row r="197" spans="2:51" s="11" customFormat="1" ht="13.5">
      <c r="B197" s="197"/>
      <c r="C197" s="198"/>
      <c r="D197" s="199" t="s">
        <v>167</v>
      </c>
      <c r="E197" s="200" t="s">
        <v>20</v>
      </c>
      <c r="F197" s="201" t="s">
        <v>296</v>
      </c>
      <c r="G197" s="198"/>
      <c r="H197" s="202">
        <v>3.5</v>
      </c>
      <c r="I197" s="203"/>
      <c r="J197" s="198"/>
      <c r="K197" s="198"/>
      <c r="L197" s="204"/>
      <c r="M197" s="205"/>
      <c r="N197" s="206"/>
      <c r="O197" s="206"/>
      <c r="P197" s="206"/>
      <c r="Q197" s="206"/>
      <c r="R197" s="206"/>
      <c r="S197" s="206"/>
      <c r="T197" s="207"/>
      <c r="AT197" s="208" t="s">
        <v>167</v>
      </c>
      <c r="AU197" s="208" t="s">
        <v>81</v>
      </c>
      <c r="AV197" s="11" t="s">
        <v>81</v>
      </c>
      <c r="AW197" s="11" t="s">
        <v>169</v>
      </c>
      <c r="AX197" s="11" t="s">
        <v>73</v>
      </c>
      <c r="AY197" s="208" t="s">
        <v>154</v>
      </c>
    </row>
    <row r="198" spans="2:65" s="1" customFormat="1" ht="22.5" customHeight="1">
      <c r="B198" s="34"/>
      <c r="C198" s="182" t="s">
        <v>297</v>
      </c>
      <c r="D198" s="182" t="s">
        <v>156</v>
      </c>
      <c r="E198" s="183" t="s">
        <v>298</v>
      </c>
      <c r="F198" s="184" t="s">
        <v>299</v>
      </c>
      <c r="G198" s="185" t="s">
        <v>172</v>
      </c>
      <c r="H198" s="186">
        <v>2.165</v>
      </c>
      <c r="I198" s="187"/>
      <c r="J198" s="188">
        <f>ROUND(I198*H198,2)</f>
        <v>0</v>
      </c>
      <c r="K198" s="184" t="s">
        <v>160</v>
      </c>
      <c r="L198" s="54"/>
      <c r="M198" s="189" t="s">
        <v>20</v>
      </c>
      <c r="N198" s="190" t="s">
        <v>44</v>
      </c>
      <c r="O198" s="35"/>
      <c r="P198" s="191">
        <f>O198*H198</f>
        <v>0</v>
      </c>
      <c r="Q198" s="191">
        <v>2.16</v>
      </c>
      <c r="R198" s="191">
        <f>Q198*H198</f>
        <v>4.6764</v>
      </c>
      <c r="S198" s="191">
        <v>0</v>
      </c>
      <c r="T198" s="192">
        <f>S198*H198</f>
        <v>0</v>
      </c>
      <c r="AR198" s="17" t="s">
        <v>161</v>
      </c>
      <c r="AT198" s="17" t="s">
        <v>156</v>
      </c>
      <c r="AU198" s="17" t="s">
        <v>81</v>
      </c>
      <c r="AY198" s="17" t="s">
        <v>154</v>
      </c>
      <c r="BE198" s="193">
        <f>IF(N198="základní",J198,0)</f>
        <v>0</v>
      </c>
      <c r="BF198" s="193">
        <f>IF(N198="snížená",J198,0)</f>
        <v>0</v>
      </c>
      <c r="BG198" s="193">
        <f>IF(N198="zákl. přenesená",J198,0)</f>
        <v>0</v>
      </c>
      <c r="BH198" s="193">
        <f>IF(N198="sníž. přenesená",J198,0)</f>
        <v>0</v>
      </c>
      <c r="BI198" s="193">
        <f>IF(N198="nulová",J198,0)</f>
        <v>0</v>
      </c>
      <c r="BJ198" s="17" t="s">
        <v>22</v>
      </c>
      <c r="BK198" s="193">
        <f>ROUND(I198*H198,2)</f>
        <v>0</v>
      </c>
      <c r="BL198" s="17" t="s">
        <v>161</v>
      </c>
      <c r="BM198" s="17" t="s">
        <v>300</v>
      </c>
    </row>
    <row r="199" spans="2:47" s="1" customFormat="1" ht="13.5">
      <c r="B199" s="34"/>
      <c r="C199" s="56"/>
      <c r="D199" s="194" t="s">
        <v>163</v>
      </c>
      <c r="E199" s="56"/>
      <c r="F199" s="195" t="s">
        <v>301</v>
      </c>
      <c r="G199" s="56"/>
      <c r="H199" s="56"/>
      <c r="I199" s="152"/>
      <c r="J199" s="56"/>
      <c r="K199" s="56"/>
      <c r="L199" s="54"/>
      <c r="M199" s="71"/>
      <c r="N199" s="35"/>
      <c r="O199" s="35"/>
      <c r="P199" s="35"/>
      <c r="Q199" s="35"/>
      <c r="R199" s="35"/>
      <c r="S199" s="35"/>
      <c r="T199" s="72"/>
      <c r="AT199" s="17" t="s">
        <v>163</v>
      </c>
      <c r="AU199" s="17" t="s">
        <v>81</v>
      </c>
    </row>
    <row r="200" spans="2:47" s="1" customFormat="1" ht="54">
      <c r="B200" s="34"/>
      <c r="C200" s="56"/>
      <c r="D200" s="194" t="s">
        <v>165</v>
      </c>
      <c r="E200" s="56"/>
      <c r="F200" s="196" t="s">
        <v>302</v>
      </c>
      <c r="G200" s="56"/>
      <c r="H200" s="56"/>
      <c r="I200" s="152"/>
      <c r="J200" s="56"/>
      <c r="K200" s="56"/>
      <c r="L200" s="54"/>
      <c r="M200" s="71"/>
      <c r="N200" s="35"/>
      <c r="O200" s="35"/>
      <c r="P200" s="35"/>
      <c r="Q200" s="35"/>
      <c r="R200" s="35"/>
      <c r="S200" s="35"/>
      <c r="T200" s="72"/>
      <c r="AT200" s="17" t="s">
        <v>165</v>
      </c>
      <c r="AU200" s="17" t="s">
        <v>81</v>
      </c>
    </row>
    <row r="201" spans="2:51" s="11" customFormat="1" ht="13.5">
      <c r="B201" s="197"/>
      <c r="C201" s="198"/>
      <c r="D201" s="199" t="s">
        <v>167</v>
      </c>
      <c r="E201" s="200" t="s">
        <v>20</v>
      </c>
      <c r="F201" s="201" t="s">
        <v>303</v>
      </c>
      <c r="G201" s="198"/>
      <c r="H201" s="202">
        <v>2.1648</v>
      </c>
      <c r="I201" s="203"/>
      <c r="J201" s="198"/>
      <c r="K201" s="198"/>
      <c r="L201" s="204"/>
      <c r="M201" s="205"/>
      <c r="N201" s="206"/>
      <c r="O201" s="206"/>
      <c r="P201" s="206"/>
      <c r="Q201" s="206"/>
      <c r="R201" s="206"/>
      <c r="S201" s="206"/>
      <c r="T201" s="207"/>
      <c r="AT201" s="208" t="s">
        <v>167</v>
      </c>
      <c r="AU201" s="208" t="s">
        <v>81</v>
      </c>
      <c r="AV201" s="11" t="s">
        <v>81</v>
      </c>
      <c r="AW201" s="11" t="s">
        <v>169</v>
      </c>
      <c r="AX201" s="11" t="s">
        <v>73</v>
      </c>
      <c r="AY201" s="208" t="s">
        <v>154</v>
      </c>
    </row>
    <row r="202" spans="2:65" s="1" customFormat="1" ht="22.5" customHeight="1">
      <c r="B202" s="34"/>
      <c r="C202" s="182" t="s">
        <v>7</v>
      </c>
      <c r="D202" s="182" t="s">
        <v>156</v>
      </c>
      <c r="E202" s="183" t="s">
        <v>304</v>
      </c>
      <c r="F202" s="184" t="s">
        <v>305</v>
      </c>
      <c r="G202" s="185" t="s">
        <v>172</v>
      </c>
      <c r="H202" s="186">
        <v>2.944</v>
      </c>
      <c r="I202" s="187"/>
      <c r="J202" s="188">
        <f>ROUND(I202*H202,2)</f>
        <v>0</v>
      </c>
      <c r="K202" s="184" t="s">
        <v>160</v>
      </c>
      <c r="L202" s="54"/>
      <c r="M202" s="189" t="s">
        <v>20</v>
      </c>
      <c r="N202" s="190" t="s">
        <v>44</v>
      </c>
      <c r="O202" s="35"/>
      <c r="P202" s="191">
        <f>O202*H202</f>
        <v>0</v>
      </c>
      <c r="Q202" s="191">
        <v>2.453292204</v>
      </c>
      <c r="R202" s="191">
        <f>Q202*H202</f>
        <v>7.222492248576</v>
      </c>
      <c r="S202" s="191">
        <v>0</v>
      </c>
      <c r="T202" s="192">
        <f>S202*H202</f>
        <v>0</v>
      </c>
      <c r="AR202" s="17" t="s">
        <v>161</v>
      </c>
      <c r="AT202" s="17" t="s">
        <v>156</v>
      </c>
      <c r="AU202" s="17" t="s">
        <v>81</v>
      </c>
      <c r="AY202" s="17" t="s">
        <v>154</v>
      </c>
      <c r="BE202" s="193">
        <f>IF(N202="základní",J202,0)</f>
        <v>0</v>
      </c>
      <c r="BF202" s="193">
        <f>IF(N202="snížená",J202,0)</f>
        <v>0</v>
      </c>
      <c r="BG202" s="193">
        <f>IF(N202="zákl. přenesená",J202,0)</f>
        <v>0</v>
      </c>
      <c r="BH202" s="193">
        <f>IF(N202="sníž. přenesená",J202,0)</f>
        <v>0</v>
      </c>
      <c r="BI202" s="193">
        <f>IF(N202="nulová",J202,0)</f>
        <v>0</v>
      </c>
      <c r="BJ202" s="17" t="s">
        <v>22</v>
      </c>
      <c r="BK202" s="193">
        <f>ROUND(I202*H202,2)</f>
        <v>0</v>
      </c>
      <c r="BL202" s="17" t="s">
        <v>161</v>
      </c>
      <c r="BM202" s="17" t="s">
        <v>306</v>
      </c>
    </row>
    <row r="203" spans="2:47" s="1" customFormat="1" ht="27">
      <c r="B203" s="34"/>
      <c r="C203" s="56"/>
      <c r="D203" s="194" t="s">
        <v>163</v>
      </c>
      <c r="E203" s="56"/>
      <c r="F203" s="195" t="s">
        <v>307</v>
      </c>
      <c r="G203" s="56"/>
      <c r="H203" s="56"/>
      <c r="I203" s="152"/>
      <c r="J203" s="56"/>
      <c r="K203" s="56"/>
      <c r="L203" s="54"/>
      <c r="M203" s="71"/>
      <c r="N203" s="35"/>
      <c r="O203" s="35"/>
      <c r="P203" s="35"/>
      <c r="Q203" s="35"/>
      <c r="R203" s="35"/>
      <c r="S203" s="35"/>
      <c r="T203" s="72"/>
      <c r="AT203" s="17" t="s">
        <v>163</v>
      </c>
      <c r="AU203" s="17" t="s">
        <v>81</v>
      </c>
    </row>
    <row r="204" spans="2:47" s="1" customFormat="1" ht="94.5">
      <c r="B204" s="34"/>
      <c r="C204" s="56"/>
      <c r="D204" s="194" t="s">
        <v>165</v>
      </c>
      <c r="E204" s="56"/>
      <c r="F204" s="196" t="s">
        <v>308</v>
      </c>
      <c r="G204" s="56"/>
      <c r="H204" s="56"/>
      <c r="I204" s="152"/>
      <c r="J204" s="56"/>
      <c r="K204" s="56"/>
      <c r="L204" s="54"/>
      <c r="M204" s="71"/>
      <c r="N204" s="35"/>
      <c r="O204" s="35"/>
      <c r="P204" s="35"/>
      <c r="Q204" s="35"/>
      <c r="R204" s="35"/>
      <c r="S204" s="35"/>
      <c r="T204" s="72"/>
      <c r="AT204" s="17" t="s">
        <v>165</v>
      </c>
      <c r="AU204" s="17" t="s">
        <v>81</v>
      </c>
    </row>
    <row r="205" spans="2:51" s="11" customFormat="1" ht="13.5">
      <c r="B205" s="197"/>
      <c r="C205" s="198"/>
      <c r="D205" s="194" t="s">
        <v>167</v>
      </c>
      <c r="E205" s="209" t="s">
        <v>20</v>
      </c>
      <c r="F205" s="210" t="s">
        <v>309</v>
      </c>
      <c r="G205" s="198"/>
      <c r="H205" s="211">
        <v>1.248</v>
      </c>
      <c r="I205" s="203"/>
      <c r="J205" s="198"/>
      <c r="K205" s="198"/>
      <c r="L205" s="204"/>
      <c r="M205" s="205"/>
      <c r="N205" s="206"/>
      <c r="O205" s="206"/>
      <c r="P205" s="206"/>
      <c r="Q205" s="206"/>
      <c r="R205" s="206"/>
      <c r="S205" s="206"/>
      <c r="T205" s="207"/>
      <c r="AT205" s="208" t="s">
        <v>167</v>
      </c>
      <c r="AU205" s="208" t="s">
        <v>81</v>
      </c>
      <c r="AV205" s="11" t="s">
        <v>81</v>
      </c>
      <c r="AW205" s="11" t="s">
        <v>169</v>
      </c>
      <c r="AX205" s="11" t="s">
        <v>73</v>
      </c>
      <c r="AY205" s="208" t="s">
        <v>154</v>
      </c>
    </row>
    <row r="206" spans="2:51" s="11" customFormat="1" ht="13.5">
      <c r="B206" s="197"/>
      <c r="C206" s="198"/>
      <c r="D206" s="194" t="s">
        <v>167</v>
      </c>
      <c r="E206" s="209" t="s">
        <v>20</v>
      </c>
      <c r="F206" s="210" t="s">
        <v>310</v>
      </c>
      <c r="G206" s="198"/>
      <c r="H206" s="211">
        <v>1.0062</v>
      </c>
      <c r="I206" s="203"/>
      <c r="J206" s="198"/>
      <c r="K206" s="198"/>
      <c r="L206" s="204"/>
      <c r="M206" s="205"/>
      <c r="N206" s="206"/>
      <c r="O206" s="206"/>
      <c r="P206" s="206"/>
      <c r="Q206" s="206"/>
      <c r="R206" s="206"/>
      <c r="S206" s="206"/>
      <c r="T206" s="207"/>
      <c r="AT206" s="208" t="s">
        <v>167</v>
      </c>
      <c r="AU206" s="208" t="s">
        <v>81</v>
      </c>
      <c r="AV206" s="11" t="s">
        <v>81</v>
      </c>
      <c r="AW206" s="11" t="s">
        <v>169</v>
      </c>
      <c r="AX206" s="11" t="s">
        <v>73</v>
      </c>
      <c r="AY206" s="208" t="s">
        <v>154</v>
      </c>
    </row>
    <row r="207" spans="2:51" s="11" customFormat="1" ht="13.5">
      <c r="B207" s="197"/>
      <c r="C207" s="198"/>
      <c r="D207" s="199" t="s">
        <v>167</v>
      </c>
      <c r="E207" s="200" t="s">
        <v>20</v>
      </c>
      <c r="F207" s="201" t="s">
        <v>311</v>
      </c>
      <c r="G207" s="198"/>
      <c r="H207" s="202">
        <v>0.69015</v>
      </c>
      <c r="I207" s="203"/>
      <c r="J207" s="198"/>
      <c r="K207" s="198"/>
      <c r="L207" s="204"/>
      <c r="M207" s="205"/>
      <c r="N207" s="206"/>
      <c r="O207" s="206"/>
      <c r="P207" s="206"/>
      <c r="Q207" s="206"/>
      <c r="R207" s="206"/>
      <c r="S207" s="206"/>
      <c r="T207" s="207"/>
      <c r="AT207" s="208" t="s">
        <v>167</v>
      </c>
      <c r="AU207" s="208" t="s">
        <v>81</v>
      </c>
      <c r="AV207" s="11" t="s">
        <v>81</v>
      </c>
      <c r="AW207" s="11" t="s">
        <v>169</v>
      </c>
      <c r="AX207" s="11" t="s">
        <v>73</v>
      </c>
      <c r="AY207" s="208" t="s">
        <v>154</v>
      </c>
    </row>
    <row r="208" spans="2:65" s="1" customFormat="1" ht="22.5" customHeight="1">
      <c r="B208" s="34"/>
      <c r="C208" s="182" t="s">
        <v>312</v>
      </c>
      <c r="D208" s="182" t="s">
        <v>156</v>
      </c>
      <c r="E208" s="183" t="s">
        <v>313</v>
      </c>
      <c r="F208" s="184" t="s">
        <v>314</v>
      </c>
      <c r="G208" s="185" t="s">
        <v>159</v>
      </c>
      <c r="H208" s="186">
        <v>2.219</v>
      </c>
      <c r="I208" s="187"/>
      <c r="J208" s="188">
        <f>ROUND(I208*H208,2)</f>
        <v>0</v>
      </c>
      <c r="K208" s="184" t="s">
        <v>160</v>
      </c>
      <c r="L208" s="54"/>
      <c r="M208" s="189" t="s">
        <v>20</v>
      </c>
      <c r="N208" s="190" t="s">
        <v>44</v>
      </c>
      <c r="O208" s="35"/>
      <c r="P208" s="191">
        <f>O208*H208</f>
        <v>0</v>
      </c>
      <c r="Q208" s="191">
        <v>0.0010259</v>
      </c>
      <c r="R208" s="191">
        <f>Q208*H208</f>
        <v>0.0022764721</v>
      </c>
      <c r="S208" s="191">
        <v>0</v>
      </c>
      <c r="T208" s="192">
        <f>S208*H208</f>
        <v>0</v>
      </c>
      <c r="AR208" s="17" t="s">
        <v>161</v>
      </c>
      <c r="AT208" s="17" t="s">
        <v>156</v>
      </c>
      <c r="AU208" s="17" t="s">
        <v>81</v>
      </c>
      <c r="AY208" s="17" t="s">
        <v>154</v>
      </c>
      <c r="BE208" s="193">
        <f>IF(N208="základní",J208,0)</f>
        <v>0</v>
      </c>
      <c r="BF208" s="193">
        <f>IF(N208="snížená",J208,0)</f>
        <v>0</v>
      </c>
      <c r="BG208" s="193">
        <f>IF(N208="zákl. přenesená",J208,0)</f>
        <v>0</v>
      </c>
      <c r="BH208" s="193">
        <f>IF(N208="sníž. přenesená",J208,0)</f>
        <v>0</v>
      </c>
      <c r="BI208" s="193">
        <f>IF(N208="nulová",J208,0)</f>
        <v>0</v>
      </c>
      <c r="BJ208" s="17" t="s">
        <v>22</v>
      </c>
      <c r="BK208" s="193">
        <f>ROUND(I208*H208,2)</f>
        <v>0</v>
      </c>
      <c r="BL208" s="17" t="s">
        <v>161</v>
      </c>
      <c r="BM208" s="17" t="s">
        <v>315</v>
      </c>
    </row>
    <row r="209" spans="2:47" s="1" customFormat="1" ht="27">
      <c r="B209" s="34"/>
      <c r="C209" s="56"/>
      <c r="D209" s="194" t="s">
        <v>163</v>
      </c>
      <c r="E209" s="56"/>
      <c r="F209" s="195" t="s">
        <v>316</v>
      </c>
      <c r="G209" s="56"/>
      <c r="H209" s="56"/>
      <c r="I209" s="152"/>
      <c r="J209" s="56"/>
      <c r="K209" s="56"/>
      <c r="L209" s="54"/>
      <c r="M209" s="71"/>
      <c r="N209" s="35"/>
      <c r="O209" s="35"/>
      <c r="P209" s="35"/>
      <c r="Q209" s="35"/>
      <c r="R209" s="35"/>
      <c r="S209" s="35"/>
      <c r="T209" s="72"/>
      <c r="AT209" s="17" t="s">
        <v>163</v>
      </c>
      <c r="AU209" s="17" t="s">
        <v>81</v>
      </c>
    </row>
    <row r="210" spans="2:51" s="11" customFormat="1" ht="13.5">
      <c r="B210" s="197"/>
      <c r="C210" s="198"/>
      <c r="D210" s="194" t="s">
        <v>167</v>
      </c>
      <c r="E210" s="209" t="s">
        <v>20</v>
      </c>
      <c r="F210" s="210" t="s">
        <v>317</v>
      </c>
      <c r="G210" s="198"/>
      <c r="H210" s="211">
        <v>1</v>
      </c>
      <c r="I210" s="203"/>
      <c r="J210" s="198"/>
      <c r="K210" s="198"/>
      <c r="L210" s="204"/>
      <c r="M210" s="205"/>
      <c r="N210" s="206"/>
      <c r="O210" s="206"/>
      <c r="P210" s="206"/>
      <c r="Q210" s="206"/>
      <c r="R210" s="206"/>
      <c r="S210" s="206"/>
      <c r="T210" s="207"/>
      <c r="AT210" s="208" t="s">
        <v>167</v>
      </c>
      <c r="AU210" s="208" t="s">
        <v>81</v>
      </c>
      <c r="AV210" s="11" t="s">
        <v>81</v>
      </c>
      <c r="AW210" s="11" t="s">
        <v>169</v>
      </c>
      <c r="AX210" s="11" t="s">
        <v>73</v>
      </c>
      <c r="AY210" s="208" t="s">
        <v>154</v>
      </c>
    </row>
    <row r="211" spans="2:51" s="11" customFormat="1" ht="13.5">
      <c r="B211" s="197"/>
      <c r="C211" s="198"/>
      <c r="D211" s="194" t="s">
        <v>167</v>
      </c>
      <c r="E211" s="209" t="s">
        <v>20</v>
      </c>
      <c r="F211" s="210" t="s">
        <v>318</v>
      </c>
      <c r="G211" s="198"/>
      <c r="H211" s="211">
        <v>0.898</v>
      </c>
      <c r="I211" s="203"/>
      <c r="J211" s="198"/>
      <c r="K211" s="198"/>
      <c r="L211" s="204"/>
      <c r="M211" s="205"/>
      <c r="N211" s="206"/>
      <c r="O211" s="206"/>
      <c r="P211" s="206"/>
      <c r="Q211" s="206"/>
      <c r="R211" s="206"/>
      <c r="S211" s="206"/>
      <c r="T211" s="207"/>
      <c r="AT211" s="208" t="s">
        <v>167</v>
      </c>
      <c r="AU211" s="208" t="s">
        <v>81</v>
      </c>
      <c r="AV211" s="11" t="s">
        <v>81</v>
      </c>
      <c r="AW211" s="11" t="s">
        <v>169</v>
      </c>
      <c r="AX211" s="11" t="s">
        <v>73</v>
      </c>
      <c r="AY211" s="208" t="s">
        <v>154</v>
      </c>
    </row>
    <row r="212" spans="2:51" s="11" customFormat="1" ht="13.5">
      <c r="B212" s="197"/>
      <c r="C212" s="198"/>
      <c r="D212" s="199" t="s">
        <v>167</v>
      </c>
      <c r="E212" s="200" t="s">
        <v>20</v>
      </c>
      <c r="F212" s="201" t="s">
        <v>319</v>
      </c>
      <c r="G212" s="198"/>
      <c r="H212" s="202">
        <v>0.321</v>
      </c>
      <c r="I212" s="203"/>
      <c r="J212" s="198"/>
      <c r="K212" s="198"/>
      <c r="L212" s="204"/>
      <c r="M212" s="205"/>
      <c r="N212" s="206"/>
      <c r="O212" s="206"/>
      <c r="P212" s="206"/>
      <c r="Q212" s="206"/>
      <c r="R212" s="206"/>
      <c r="S212" s="206"/>
      <c r="T212" s="207"/>
      <c r="AT212" s="208" t="s">
        <v>167</v>
      </c>
      <c r="AU212" s="208" t="s">
        <v>81</v>
      </c>
      <c r="AV212" s="11" t="s">
        <v>81</v>
      </c>
      <c r="AW212" s="11" t="s">
        <v>169</v>
      </c>
      <c r="AX212" s="11" t="s">
        <v>73</v>
      </c>
      <c r="AY212" s="208" t="s">
        <v>154</v>
      </c>
    </row>
    <row r="213" spans="2:65" s="1" customFormat="1" ht="22.5" customHeight="1">
      <c r="B213" s="34"/>
      <c r="C213" s="182" t="s">
        <v>320</v>
      </c>
      <c r="D213" s="182" t="s">
        <v>156</v>
      </c>
      <c r="E213" s="183" t="s">
        <v>321</v>
      </c>
      <c r="F213" s="184" t="s">
        <v>322</v>
      </c>
      <c r="G213" s="185" t="s">
        <v>159</v>
      </c>
      <c r="H213" s="186">
        <v>2.219</v>
      </c>
      <c r="I213" s="187"/>
      <c r="J213" s="188">
        <f>ROUND(I213*H213,2)</f>
        <v>0</v>
      </c>
      <c r="K213" s="184" t="s">
        <v>160</v>
      </c>
      <c r="L213" s="54"/>
      <c r="M213" s="189" t="s">
        <v>20</v>
      </c>
      <c r="N213" s="190" t="s">
        <v>44</v>
      </c>
      <c r="O213" s="35"/>
      <c r="P213" s="191">
        <f>O213*H213</f>
        <v>0</v>
      </c>
      <c r="Q213" s="191">
        <v>0</v>
      </c>
      <c r="R213" s="191">
        <f>Q213*H213</f>
        <v>0</v>
      </c>
      <c r="S213" s="191">
        <v>0</v>
      </c>
      <c r="T213" s="192">
        <f>S213*H213</f>
        <v>0</v>
      </c>
      <c r="AR213" s="17" t="s">
        <v>161</v>
      </c>
      <c r="AT213" s="17" t="s">
        <v>156</v>
      </c>
      <c r="AU213" s="17" t="s">
        <v>81</v>
      </c>
      <c r="AY213" s="17" t="s">
        <v>154</v>
      </c>
      <c r="BE213" s="193">
        <f>IF(N213="základní",J213,0)</f>
        <v>0</v>
      </c>
      <c r="BF213" s="193">
        <f>IF(N213="snížená",J213,0)</f>
        <v>0</v>
      </c>
      <c r="BG213" s="193">
        <f>IF(N213="zákl. přenesená",J213,0)</f>
        <v>0</v>
      </c>
      <c r="BH213" s="193">
        <f>IF(N213="sníž. přenesená",J213,0)</f>
        <v>0</v>
      </c>
      <c r="BI213" s="193">
        <f>IF(N213="nulová",J213,0)</f>
        <v>0</v>
      </c>
      <c r="BJ213" s="17" t="s">
        <v>22</v>
      </c>
      <c r="BK213" s="193">
        <f>ROUND(I213*H213,2)</f>
        <v>0</v>
      </c>
      <c r="BL213" s="17" t="s">
        <v>161</v>
      </c>
      <c r="BM213" s="17" t="s">
        <v>323</v>
      </c>
    </row>
    <row r="214" spans="2:47" s="1" customFormat="1" ht="27">
      <c r="B214" s="34"/>
      <c r="C214" s="56"/>
      <c r="D214" s="199" t="s">
        <v>163</v>
      </c>
      <c r="E214" s="56"/>
      <c r="F214" s="234" t="s">
        <v>324</v>
      </c>
      <c r="G214" s="56"/>
      <c r="H214" s="56"/>
      <c r="I214" s="152"/>
      <c r="J214" s="56"/>
      <c r="K214" s="56"/>
      <c r="L214" s="54"/>
      <c r="M214" s="71"/>
      <c r="N214" s="35"/>
      <c r="O214" s="35"/>
      <c r="P214" s="35"/>
      <c r="Q214" s="35"/>
      <c r="R214" s="35"/>
      <c r="S214" s="35"/>
      <c r="T214" s="72"/>
      <c r="AT214" s="17" t="s">
        <v>163</v>
      </c>
      <c r="AU214" s="17" t="s">
        <v>81</v>
      </c>
    </row>
    <row r="215" spans="2:65" s="1" customFormat="1" ht="22.5" customHeight="1">
      <c r="B215" s="34"/>
      <c r="C215" s="182" t="s">
        <v>325</v>
      </c>
      <c r="D215" s="182" t="s">
        <v>156</v>
      </c>
      <c r="E215" s="183" t="s">
        <v>326</v>
      </c>
      <c r="F215" s="184" t="s">
        <v>327</v>
      </c>
      <c r="G215" s="185" t="s">
        <v>239</v>
      </c>
      <c r="H215" s="186">
        <v>0.111</v>
      </c>
      <c r="I215" s="187"/>
      <c r="J215" s="188">
        <f>ROUND(I215*H215,2)</f>
        <v>0</v>
      </c>
      <c r="K215" s="184" t="s">
        <v>160</v>
      </c>
      <c r="L215" s="54"/>
      <c r="M215" s="189" t="s">
        <v>20</v>
      </c>
      <c r="N215" s="190" t="s">
        <v>44</v>
      </c>
      <c r="O215" s="35"/>
      <c r="P215" s="191">
        <f>O215*H215</f>
        <v>0</v>
      </c>
      <c r="Q215" s="191">
        <v>1.0530555952</v>
      </c>
      <c r="R215" s="191">
        <f>Q215*H215</f>
        <v>0.11688917106720001</v>
      </c>
      <c r="S215" s="191">
        <v>0</v>
      </c>
      <c r="T215" s="192">
        <f>S215*H215</f>
        <v>0</v>
      </c>
      <c r="AR215" s="17" t="s">
        <v>161</v>
      </c>
      <c r="AT215" s="17" t="s">
        <v>156</v>
      </c>
      <c r="AU215" s="17" t="s">
        <v>81</v>
      </c>
      <c r="AY215" s="17" t="s">
        <v>154</v>
      </c>
      <c r="BE215" s="193">
        <f>IF(N215="základní",J215,0)</f>
        <v>0</v>
      </c>
      <c r="BF215" s="193">
        <f>IF(N215="snížená",J215,0)</f>
        <v>0</v>
      </c>
      <c r="BG215" s="193">
        <f>IF(N215="zákl. přenesená",J215,0)</f>
        <v>0</v>
      </c>
      <c r="BH215" s="193">
        <f>IF(N215="sníž. přenesená",J215,0)</f>
        <v>0</v>
      </c>
      <c r="BI215" s="193">
        <f>IF(N215="nulová",J215,0)</f>
        <v>0</v>
      </c>
      <c r="BJ215" s="17" t="s">
        <v>22</v>
      </c>
      <c r="BK215" s="193">
        <f>ROUND(I215*H215,2)</f>
        <v>0</v>
      </c>
      <c r="BL215" s="17" t="s">
        <v>161</v>
      </c>
      <c r="BM215" s="17" t="s">
        <v>328</v>
      </c>
    </row>
    <row r="216" spans="2:47" s="1" customFormat="1" ht="13.5">
      <c r="B216" s="34"/>
      <c r="C216" s="56"/>
      <c r="D216" s="194" t="s">
        <v>163</v>
      </c>
      <c r="E216" s="56"/>
      <c r="F216" s="195" t="s">
        <v>329</v>
      </c>
      <c r="G216" s="56"/>
      <c r="H216" s="56"/>
      <c r="I216" s="152"/>
      <c r="J216" s="56"/>
      <c r="K216" s="56"/>
      <c r="L216" s="54"/>
      <c r="M216" s="71"/>
      <c r="N216" s="35"/>
      <c r="O216" s="35"/>
      <c r="P216" s="35"/>
      <c r="Q216" s="35"/>
      <c r="R216" s="35"/>
      <c r="S216" s="35"/>
      <c r="T216" s="72"/>
      <c r="AT216" s="17" t="s">
        <v>163</v>
      </c>
      <c r="AU216" s="17" t="s">
        <v>81</v>
      </c>
    </row>
    <row r="217" spans="2:47" s="1" customFormat="1" ht="27">
      <c r="B217" s="34"/>
      <c r="C217" s="56"/>
      <c r="D217" s="194" t="s">
        <v>165</v>
      </c>
      <c r="E217" s="56"/>
      <c r="F217" s="196" t="s">
        <v>330</v>
      </c>
      <c r="G217" s="56"/>
      <c r="H217" s="56"/>
      <c r="I217" s="152"/>
      <c r="J217" s="56"/>
      <c r="K217" s="56"/>
      <c r="L217" s="54"/>
      <c r="M217" s="71"/>
      <c r="N217" s="35"/>
      <c r="O217" s="35"/>
      <c r="P217" s="35"/>
      <c r="Q217" s="35"/>
      <c r="R217" s="35"/>
      <c r="S217" s="35"/>
      <c r="T217" s="72"/>
      <c r="AT217" s="17" t="s">
        <v>165</v>
      </c>
      <c r="AU217" s="17" t="s">
        <v>81</v>
      </c>
    </row>
    <row r="218" spans="2:51" s="12" customFormat="1" ht="13.5">
      <c r="B218" s="213"/>
      <c r="C218" s="214"/>
      <c r="D218" s="194" t="s">
        <v>167</v>
      </c>
      <c r="E218" s="215" t="s">
        <v>20</v>
      </c>
      <c r="F218" s="216" t="s">
        <v>331</v>
      </c>
      <c r="G218" s="214"/>
      <c r="H218" s="217" t="s">
        <v>20</v>
      </c>
      <c r="I218" s="218"/>
      <c r="J218" s="214"/>
      <c r="K218" s="214"/>
      <c r="L218" s="219"/>
      <c r="M218" s="220"/>
      <c r="N218" s="221"/>
      <c r="O218" s="221"/>
      <c r="P218" s="221"/>
      <c r="Q218" s="221"/>
      <c r="R218" s="221"/>
      <c r="S218" s="221"/>
      <c r="T218" s="222"/>
      <c r="AT218" s="223" t="s">
        <v>167</v>
      </c>
      <c r="AU218" s="223" t="s">
        <v>81</v>
      </c>
      <c r="AV218" s="12" t="s">
        <v>22</v>
      </c>
      <c r="AW218" s="12" t="s">
        <v>169</v>
      </c>
      <c r="AX218" s="12" t="s">
        <v>73</v>
      </c>
      <c r="AY218" s="223" t="s">
        <v>154</v>
      </c>
    </row>
    <row r="219" spans="2:51" s="11" customFormat="1" ht="13.5">
      <c r="B219" s="197"/>
      <c r="C219" s="198"/>
      <c r="D219" s="194" t="s">
        <v>167</v>
      </c>
      <c r="E219" s="209" t="s">
        <v>20</v>
      </c>
      <c r="F219" s="210" t="s">
        <v>332</v>
      </c>
      <c r="G219" s="198"/>
      <c r="H219" s="211">
        <v>0.04709952</v>
      </c>
      <c r="I219" s="203"/>
      <c r="J219" s="198"/>
      <c r="K219" s="198"/>
      <c r="L219" s="204"/>
      <c r="M219" s="205"/>
      <c r="N219" s="206"/>
      <c r="O219" s="206"/>
      <c r="P219" s="206"/>
      <c r="Q219" s="206"/>
      <c r="R219" s="206"/>
      <c r="S219" s="206"/>
      <c r="T219" s="207"/>
      <c r="AT219" s="208" t="s">
        <v>167</v>
      </c>
      <c r="AU219" s="208" t="s">
        <v>81</v>
      </c>
      <c r="AV219" s="11" t="s">
        <v>81</v>
      </c>
      <c r="AW219" s="11" t="s">
        <v>169</v>
      </c>
      <c r="AX219" s="11" t="s">
        <v>73</v>
      </c>
      <c r="AY219" s="208" t="s">
        <v>154</v>
      </c>
    </row>
    <row r="220" spans="2:51" s="11" customFormat="1" ht="13.5">
      <c r="B220" s="197"/>
      <c r="C220" s="198"/>
      <c r="D220" s="194" t="s">
        <v>167</v>
      </c>
      <c r="E220" s="209" t="s">
        <v>20</v>
      </c>
      <c r="F220" s="210" t="s">
        <v>333</v>
      </c>
      <c r="G220" s="198"/>
      <c r="H220" s="211">
        <v>0.037973988</v>
      </c>
      <c r="I220" s="203"/>
      <c r="J220" s="198"/>
      <c r="K220" s="198"/>
      <c r="L220" s="204"/>
      <c r="M220" s="205"/>
      <c r="N220" s="206"/>
      <c r="O220" s="206"/>
      <c r="P220" s="206"/>
      <c r="Q220" s="206"/>
      <c r="R220" s="206"/>
      <c r="S220" s="206"/>
      <c r="T220" s="207"/>
      <c r="AT220" s="208" t="s">
        <v>167</v>
      </c>
      <c r="AU220" s="208" t="s">
        <v>81</v>
      </c>
      <c r="AV220" s="11" t="s">
        <v>81</v>
      </c>
      <c r="AW220" s="11" t="s">
        <v>169</v>
      </c>
      <c r="AX220" s="11" t="s">
        <v>73</v>
      </c>
      <c r="AY220" s="208" t="s">
        <v>154</v>
      </c>
    </row>
    <row r="221" spans="2:51" s="11" customFormat="1" ht="13.5">
      <c r="B221" s="197"/>
      <c r="C221" s="198"/>
      <c r="D221" s="199" t="s">
        <v>167</v>
      </c>
      <c r="E221" s="200" t="s">
        <v>20</v>
      </c>
      <c r="F221" s="201" t="s">
        <v>334</v>
      </c>
      <c r="G221" s="198"/>
      <c r="H221" s="202">
        <v>0.026046261</v>
      </c>
      <c r="I221" s="203"/>
      <c r="J221" s="198"/>
      <c r="K221" s="198"/>
      <c r="L221" s="204"/>
      <c r="M221" s="205"/>
      <c r="N221" s="206"/>
      <c r="O221" s="206"/>
      <c r="P221" s="206"/>
      <c r="Q221" s="206"/>
      <c r="R221" s="206"/>
      <c r="S221" s="206"/>
      <c r="T221" s="207"/>
      <c r="AT221" s="208" t="s">
        <v>167</v>
      </c>
      <c r="AU221" s="208" t="s">
        <v>81</v>
      </c>
      <c r="AV221" s="11" t="s">
        <v>81</v>
      </c>
      <c r="AW221" s="11" t="s">
        <v>169</v>
      </c>
      <c r="AX221" s="11" t="s">
        <v>73</v>
      </c>
      <c r="AY221" s="208" t="s">
        <v>154</v>
      </c>
    </row>
    <row r="222" spans="2:65" s="1" customFormat="1" ht="22.5" customHeight="1">
      <c r="B222" s="34"/>
      <c r="C222" s="182" t="s">
        <v>335</v>
      </c>
      <c r="D222" s="182" t="s">
        <v>156</v>
      </c>
      <c r="E222" s="183" t="s">
        <v>336</v>
      </c>
      <c r="F222" s="184" t="s">
        <v>337</v>
      </c>
      <c r="G222" s="185" t="s">
        <v>172</v>
      </c>
      <c r="H222" s="186">
        <v>2.887</v>
      </c>
      <c r="I222" s="187"/>
      <c r="J222" s="188">
        <f>ROUND(I222*H222,2)</f>
        <v>0</v>
      </c>
      <c r="K222" s="184" t="s">
        <v>160</v>
      </c>
      <c r="L222" s="54"/>
      <c r="M222" s="189" t="s">
        <v>20</v>
      </c>
      <c r="N222" s="190" t="s">
        <v>44</v>
      </c>
      <c r="O222" s="35"/>
      <c r="P222" s="191">
        <f>O222*H222</f>
        <v>0</v>
      </c>
      <c r="Q222" s="191">
        <v>2.453292204</v>
      </c>
      <c r="R222" s="191">
        <f>Q222*H222</f>
        <v>7.082654592948</v>
      </c>
      <c r="S222" s="191">
        <v>0</v>
      </c>
      <c r="T222" s="192">
        <f>S222*H222</f>
        <v>0</v>
      </c>
      <c r="AR222" s="17" t="s">
        <v>161</v>
      </c>
      <c r="AT222" s="17" t="s">
        <v>156</v>
      </c>
      <c r="AU222" s="17" t="s">
        <v>81</v>
      </c>
      <c r="AY222" s="17" t="s">
        <v>154</v>
      </c>
      <c r="BE222" s="193">
        <f>IF(N222="základní",J222,0)</f>
        <v>0</v>
      </c>
      <c r="BF222" s="193">
        <f>IF(N222="snížená",J222,0)</f>
        <v>0</v>
      </c>
      <c r="BG222" s="193">
        <f>IF(N222="zákl. přenesená",J222,0)</f>
        <v>0</v>
      </c>
      <c r="BH222" s="193">
        <f>IF(N222="sníž. přenesená",J222,0)</f>
        <v>0</v>
      </c>
      <c r="BI222" s="193">
        <f>IF(N222="nulová",J222,0)</f>
        <v>0</v>
      </c>
      <c r="BJ222" s="17" t="s">
        <v>22</v>
      </c>
      <c r="BK222" s="193">
        <f>ROUND(I222*H222,2)</f>
        <v>0</v>
      </c>
      <c r="BL222" s="17" t="s">
        <v>161</v>
      </c>
      <c r="BM222" s="17" t="s">
        <v>338</v>
      </c>
    </row>
    <row r="223" spans="2:47" s="1" customFormat="1" ht="13.5">
      <c r="B223" s="34"/>
      <c r="C223" s="56"/>
      <c r="D223" s="194" t="s">
        <v>163</v>
      </c>
      <c r="E223" s="56"/>
      <c r="F223" s="195" t="s">
        <v>339</v>
      </c>
      <c r="G223" s="56"/>
      <c r="H223" s="56"/>
      <c r="I223" s="152"/>
      <c r="J223" s="56"/>
      <c r="K223" s="56"/>
      <c r="L223" s="54"/>
      <c r="M223" s="71"/>
      <c r="N223" s="35"/>
      <c r="O223" s="35"/>
      <c r="P223" s="35"/>
      <c r="Q223" s="35"/>
      <c r="R223" s="35"/>
      <c r="S223" s="35"/>
      <c r="T223" s="72"/>
      <c r="AT223" s="17" t="s">
        <v>163</v>
      </c>
      <c r="AU223" s="17" t="s">
        <v>81</v>
      </c>
    </row>
    <row r="224" spans="2:47" s="1" customFormat="1" ht="81">
      <c r="B224" s="34"/>
      <c r="C224" s="56"/>
      <c r="D224" s="194" t="s">
        <v>165</v>
      </c>
      <c r="E224" s="56"/>
      <c r="F224" s="196" t="s">
        <v>340</v>
      </c>
      <c r="G224" s="56"/>
      <c r="H224" s="56"/>
      <c r="I224" s="152"/>
      <c r="J224" s="56"/>
      <c r="K224" s="56"/>
      <c r="L224" s="54"/>
      <c r="M224" s="71"/>
      <c r="N224" s="35"/>
      <c r="O224" s="35"/>
      <c r="P224" s="35"/>
      <c r="Q224" s="35"/>
      <c r="R224" s="35"/>
      <c r="S224" s="35"/>
      <c r="T224" s="72"/>
      <c r="AT224" s="17" t="s">
        <v>165</v>
      </c>
      <c r="AU224" s="17" t="s">
        <v>81</v>
      </c>
    </row>
    <row r="225" spans="2:51" s="11" customFormat="1" ht="27">
      <c r="B225" s="197"/>
      <c r="C225" s="198"/>
      <c r="D225" s="199" t="s">
        <v>167</v>
      </c>
      <c r="E225" s="200" t="s">
        <v>20</v>
      </c>
      <c r="F225" s="201" t="s">
        <v>341</v>
      </c>
      <c r="G225" s="198"/>
      <c r="H225" s="202">
        <v>2.887125</v>
      </c>
      <c r="I225" s="203"/>
      <c r="J225" s="198"/>
      <c r="K225" s="198"/>
      <c r="L225" s="204"/>
      <c r="M225" s="205"/>
      <c r="N225" s="206"/>
      <c r="O225" s="206"/>
      <c r="P225" s="206"/>
      <c r="Q225" s="206"/>
      <c r="R225" s="206"/>
      <c r="S225" s="206"/>
      <c r="T225" s="207"/>
      <c r="AT225" s="208" t="s">
        <v>167</v>
      </c>
      <c r="AU225" s="208" t="s">
        <v>81</v>
      </c>
      <c r="AV225" s="11" t="s">
        <v>81</v>
      </c>
      <c r="AW225" s="11" t="s">
        <v>169</v>
      </c>
      <c r="AX225" s="11" t="s">
        <v>73</v>
      </c>
      <c r="AY225" s="208" t="s">
        <v>154</v>
      </c>
    </row>
    <row r="226" spans="2:65" s="1" customFormat="1" ht="22.5" customHeight="1">
      <c r="B226" s="34"/>
      <c r="C226" s="182" t="s">
        <v>342</v>
      </c>
      <c r="D226" s="182" t="s">
        <v>156</v>
      </c>
      <c r="E226" s="183" t="s">
        <v>343</v>
      </c>
      <c r="F226" s="184" t="s">
        <v>344</v>
      </c>
      <c r="G226" s="185" t="s">
        <v>172</v>
      </c>
      <c r="H226" s="186">
        <v>3.504</v>
      </c>
      <c r="I226" s="187"/>
      <c r="J226" s="188">
        <f>ROUND(I226*H226,2)</f>
        <v>0</v>
      </c>
      <c r="K226" s="184" t="s">
        <v>160</v>
      </c>
      <c r="L226" s="54"/>
      <c r="M226" s="189" t="s">
        <v>20</v>
      </c>
      <c r="N226" s="190" t="s">
        <v>44</v>
      </c>
      <c r="O226" s="35"/>
      <c r="P226" s="191">
        <f>O226*H226</f>
        <v>0</v>
      </c>
      <c r="Q226" s="191">
        <v>2.453292204</v>
      </c>
      <c r="R226" s="191">
        <f>Q226*H226</f>
        <v>8.596335882816</v>
      </c>
      <c r="S226" s="191">
        <v>0</v>
      </c>
      <c r="T226" s="192">
        <f>S226*H226</f>
        <v>0</v>
      </c>
      <c r="AR226" s="17" t="s">
        <v>161</v>
      </c>
      <c r="AT226" s="17" t="s">
        <v>156</v>
      </c>
      <c r="AU226" s="17" t="s">
        <v>81</v>
      </c>
      <c r="AY226" s="17" t="s">
        <v>154</v>
      </c>
      <c r="BE226" s="193">
        <f>IF(N226="základní",J226,0)</f>
        <v>0</v>
      </c>
      <c r="BF226" s="193">
        <f>IF(N226="snížená",J226,0)</f>
        <v>0</v>
      </c>
      <c r="BG226" s="193">
        <f>IF(N226="zákl. přenesená",J226,0)</f>
        <v>0</v>
      </c>
      <c r="BH226" s="193">
        <f>IF(N226="sníž. přenesená",J226,0)</f>
        <v>0</v>
      </c>
      <c r="BI226" s="193">
        <f>IF(N226="nulová",J226,0)</f>
        <v>0</v>
      </c>
      <c r="BJ226" s="17" t="s">
        <v>22</v>
      </c>
      <c r="BK226" s="193">
        <f>ROUND(I226*H226,2)</f>
        <v>0</v>
      </c>
      <c r="BL226" s="17" t="s">
        <v>161</v>
      </c>
      <c r="BM226" s="17" t="s">
        <v>345</v>
      </c>
    </row>
    <row r="227" spans="2:47" s="1" customFormat="1" ht="27">
      <c r="B227" s="34"/>
      <c r="C227" s="56"/>
      <c r="D227" s="194" t="s">
        <v>163</v>
      </c>
      <c r="E227" s="56"/>
      <c r="F227" s="195" t="s">
        <v>346</v>
      </c>
      <c r="G227" s="56"/>
      <c r="H227" s="56"/>
      <c r="I227" s="152"/>
      <c r="J227" s="56"/>
      <c r="K227" s="56"/>
      <c r="L227" s="54"/>
      <c r="M227" s="71"/>
      <c r="N227" s="35"/>
      <c r="O227" s="35"/>
      <c r="P227" s="35"/>
      <c r="Q227" s="35"/>
      <c r="R227" s="35"/>
      <c r="S227" s="35"/>
      <c r="T227" s="72"/>
      <c r="AT227" s="17" t="s">
        <v>163</v>
      </c>
      <c r="AU227" s="17" t="s">
        <v>81</v>
      </c>
    </row>
    <row r="228" spans="2:47" s="1" customFormat="1" ht="94.5">
      <c r="B228" s="34"/>
      <c r="C228" s="56"/>
      <c r="D228" s="194" t="s">
        <v>165</v>
      </c>
      <c r="E228" s="56"/>
      <c r="F228" s="196" t="s">
        <v>308</v>
      </c>
      <c r="G228" s="56"/>
      <c r="H228" s="56"/>
      <c r="I228" s="152"/>
      <c r="J228" s="56"/>
      <c r="K228" s="56"/>
      <c r="L228" s="54"/>
      <c r="M228" s="71"/>
      <c r="N228" s="35"/>
      <c r="O228" s="35"/>
      <c r="P228" s="35"/>
      <c r="Q228" s="35"/>
      <c r="R228" s="35"/>
      <c r="S228" s="35"/>
      <c r="T228" s="72"/>
      <c r="AT228" s="17" t="s">
        <v>165</v>
      </c>
      <c r="AU228" s="17" t="s">
        <v>81</v>
      </c>
    </row>
    <row r="229" spans="2:51" s="11" customFormat="1" ht="13.5">
      <c r="B229" s="197"/>
      <c r="C229" s="198"/>
      <c r="D229" s="199" t="s">
        <v>167</v>
      </c>
      <c r="E229" s="200" t="s">
        <v>20</v>
      </c>
      <c r="F229" s="201" t="s">
        <v>347</v>
      </c>
      <c r="G229" s="198"/>
      <c r="H229" s="202">
        <v>3.504</v>
      </c>
      <c r="I229" s="203"/>
      <c r="J229" s="198"/>
      <c r="K229" s="198"/>
      <c r="L229" s="204"/>
      <c r="M229" s="205"/>
      <c r="N229" s="206"/>
      <c r="O229" s="206"/>
      <c r="P229" s="206"/>
      <c r="Q229" s="206"/>
      <c r="R229" s="206"/>
      <c r="S229" s="206"/>
      <c r="T229" s="207"/>
      <c r="AT229" s="208" t="s">
        <v>167</v>
      </c>
      <c r="AU229" s="208" t="s">
        <v>81</v>
      </c>
      <c r="AV229" s="11" t="s">
        <v>81</v>
      </c>
      <c r="AW229" s="11" t="s">
        <v>169</v>
      </c>
      <c r="AX229" s="11" t="s">
        <v>73</v>
      </c>
      <c r="AY229" s="208" t="s">
        <v>154</v>
      </c>
    </row>
    <row r="230" spans="2:65" s="1" customFormat="1" ht="22.5" customHeight="1">
      <c r="B230" s="34"/>
      <c r="C230" s="182" t="s">
        <v>348</v>
      </c>
      <c r="D230" s="182" t="s">
        <v>156</v>
      </c>
      <c r="E230" s="183" t="s">
        <v>349</v>
      </c>
      <c r="F230" s="184" t="s">
        <v>350</v>
      </c>
      <c r="G230" s="185" t="s">
        <v>159</v>
      </c>
      <c r="H230" s="186">
        <v>24.956</v>
      </c>
      <c r="I230" s="187"/>
      <c r="J230" s="188">
        <f>ROUND(I230*H230,2)</f>
        <v>0</v>
      </c>
      <c r="K230" s="184" t="s">
        <v>160</v>
      </c>
      <c r="L230" s="54"/>
      <c r="M230" s="189" t="s">
        <v>20</v>
      </c>
      <c r="N230" s="190" t="s">
        <v>44</v>
      </c>
      <c r="O230" s="35"/>
      <c r="P230" s="191">
        <f>O230*H230</f>
        <v>0</v>
      </c>
      <c r="Q230" s="191">
        <v>0.0010259</v>
      </c>
      <c r="R230" s="191">
        <f>Q230*H230</f>
        <v>0.0256023604</v>
      </c>
      <c r="S230" s="191">
        <v>0</v>
      </c>
      <c r="T230" s="192">
        <f>S230*H230</f>
        <v>0</v>
      </c>
      <c r="AR230" s="17" t="s">
        <v>161</v>
      </c>
      <c r="AT230" s="17" t="s">
        <v>156</v>
      </c>
      <c r="AU230" s="17" t="s">
        <v>81</v>
      </c>
      <c r="AY230" s="17" t="s">
        <v>154</v>
      </c>
      <c r="BE230" s="193">
        <f>IF(N230="základní",J230,0)</f>
        <v>0</v>
      </c>
      <c r="BF230" s="193">
        <f>IF(N230="snížená",J230,0)</f>
        <v>0</v>
      </c>
      <c r="BG230" s="193">
        <f>IF(N230="zákl. přenesená",J230,0)</f>
        <v>0</v>
      </c>
      <c r="BH230" s="193">
        <f>IF(N230="sníž. přenesená",J230,0)</f>
        <v>0</v>
      </c>
      <c r="BI230" s="193">
        <f>IF(N230="nulová",J230,0)</f>
        <v>0</v>
      </c>
      <c r="BJ230" s="17" t="s">
        <v>22</v>
      </c>
      <c r="BK230" s="193">
        <f>ROUND(I230*H230,2)</f>
        <v>0</v>
      </c>
      <c r="BL230" s="17" t="s">
        <v>161</v>
      </c>
      <c r="BM230" s="17" t="s">
        <v>351</v>
      </c>
    </row>
    <row r="231" spans="2:47" s="1" customFormat="1" ht="27">
      <c r="B231" s="34"/>
      <c r="C231" s="56"/>
      <c r="D231" s="194" t="s">
        <v>163</v>
      </c>
      <c r="E231" s="56"/>
      <c r="F231" s="195" t="s">
        <v>352</v>
      </c>
      <c r="G231" s="56"/>
      <c r="H231" s="56"/>
      <c r="I231" s="152"/>
      <c r="J231" s="56"/>
      <c r="K231" s="56"/>
      <c r="L231" s="54"/>
      <c r="M231" s="71"/>
      <c r="N231" s="35"/>
      <c r="O231" s="35"/>
      <c r="P231" s="35"/>
      <c r="Q231" s="35"/>
      <c r="R231" s="35"/>
      <c r="S231" s="35"/>
      <c r="T231" s="72"/>
      <c r="AT231" s="17" t="s">
        <v>163</v>
      </c>
      <c r="AU231" s="17" t="s">
        <v>81</v>
      </c>
    </row>
    <row r="232" spans="2:51" s="11" customFormat="1" ht="27">
      <c r="B232" s="197"/>
      <c r="C232" s="198"/>
      <c r="D232" s="194" t="s">
        <v>167</v>
      </c>
      <c r="E232" s="209" t="s">
        <v>20</v>
      </c>
      <c r="F232" s="210" t="s">
        <v>353</v>
      </c>
      <c r="G232" s="198"/>
      <c r="H232" s="211">
        <v>1.35</v>
      </c>
      <c r="I232" s="203"/>
      <c r="J232" s="198"/>
      <c r="K232" s="198"/>
      <c r="L232" s="204"/>
      <c r="M232" s="205"/>
      <c r="N232" s="206"/>
      <c r="O232" s="206"/>
      <c r="P232" s="206"/>
      <c r="Q232" s="206"/>
      <c r="R232" s="206"/>
      <c r="S232" s="206"/>
      <c r="T232" s="207"/>
      <c r="AT232" s="208" t="s">
        <v>167</v>
      </c>
      <c r="AU232" s="208" t="s">
        <v>81</v>
      </c>
      <c r="AV232" s="11" t="s">
        <v>81</v>
      </c>
      <c r="AW232" s="11" t="s">
        <v>169</v>
      </c>
      <c r="AX232" s="11" t="s">
        <v>73</v>
      </c>
      <c r="AY232" s="208" t="s">
        <v>154</v>
      </c>
    </row>
    <row r="233" spans="2:51" s="11" customFormat="1" ht="13.5">
      <c r="B233" s="197"/>
      <c r="C233" s="198"/>
      <c r="D233" s="194" t="s">
        <v>167</v>
      </c>
      <c r="E233" s="209" t="s">
        <v>20</v>
      </c>
      <c r="F233" s="210" t="s">
        <v>354</v>
      </c>
      <c r="G233" s="198"/>
      <c r="H233" s="211">
        <v>9.36</v>
      </c>
      <c r="I233" s="203"/>
      <c r="J233" s="198"/>
      <c r="K233" s="198"/>
      <c r="L233" s="204"/>
      <c r="M233" s="205"/>
      <c r="N233" s="206"/>
      <c r="O233" s="206"/>
      <c r="P233" s="206"/>
      <c r="Q233" s="206"/>
      <c r="R233" s="206"/>
      <c r="S233" s="206"/>
      <c r="T233" s="207"/>
      <c r="AT233" s="208" t="s">
        <v>167</v>
      </c>
      <c r="AU233" s="208" t="s">
        <v>81</v>
      </c>
      <c r="AV233" s="11" t="s">
        <v>81</v>
      </c>
      <c r="AW233" s="11" t="s">
        <v>169</v>
      </c>
      <c r="AX233" s="11" t="s">
        <v>73</v>
      </c>
      <c r="AY233" s="208" t="s">
        <v>154</v>
      </c>
    </row>
    <row r="234" spans="2:51" s="11" customFormat="1" ht="13.5">
      <c r="B234" s="197"/>
      <c r="C234" s="198"/>
      <c r="D234" s="199" t="s">
        <v>167</v>
      </c>
      <c r="E234" s="200" t="s">
        <v>20</v>
      </c>
      <c r="F234" s="201" t="s">
        <v>355</v>
      </c>
      <c r="G234" s="198"/>
      <c r="H234" s="202">
        <v>14.24575</v>
      </c>
      <c r="I234" s="203"/>
      <c r="J234" s="198"/>
      <c r="K234" s="198"/>
      <c r="L234" s="204"/>
      <c r="M234" s="205"/>
      <c r="N234" s="206"/>
      <c r="O234" s="206"/>
      <c r="P234" s="206"/>
      <c r="Q234" s="206"/>
      <c r="R234" s="206"/>
      <c r="S234" s="206"/>
      <c r="T234" s="207"/>
      <c r="AT234" s="208" t="s">
        <v>167</v>
      </c>
      <c r="AU234" s="208" t="s">
        <v>81</v>
      </c>
      <c r="AV234" s="11" t="s">
        <v>81</v>
      </c>
      <c r="AW234" s="11" t="s">
        <v>169</v>
      </c>
      <c r="AX234" s="11" t="s">
        <v>73</v>
      </c>
      <c r="AY234" s="208" t="s">
        <v>154</v>
      </c>
    </row>
    <row r="235" spans="2:65" s="1" customFormat="1" ht="22.5" customHeight="1">
      <c r="B235" s="34"/>
      <c r="C235" s="182" t="s">
        <v>356</v>
      </c>
      <c r="D235" s="182" t="s">
        <v>156</v>
      </c>
      <c r="E235" s="183" t="s">
        <v>357</v>
      </c>
      <c r="F235" s="184" t="s">
        <v>358</v>
      </c>
      <c r="G235" s="185" t="s">
        <v>159</v>
      </c>
      <c r="H235" s="186">
        <v>24.956</v>
      </c>
      <c r="I235" s="187"/>
      <c r="J235" s="188">
        <f>ROUND(I235*H235,2)</f>
        <v>0</v>
      </c>
      <c r="K235" s="184" t="s">
        <v>160</v>
      </c>
      <c r="L235" s="54"/>
      <c r="M235" s="189" t="s">
        <v>20</v>
      </c>
      <c r="N235" s="190" t="s">
        <v>44</v>
      </c>
      <c r="O235" s="35"/>
      <c r="P235" s="191">
        <f>O235*H235</f>
        <v>0</v>
      </c>
      <c r="Q235" s="191">
        <v>0</v>
      </c>
      <c r="R235" s="191">
        <f>Q235*H235</f>
        <v>0</v>
      </c>
      <c r="S235" s="191">
        <v>0</v>
      </c>
      <c r="T235" s="192">
        <f>S235*H235</f>
        <v>0</v>
      </c>
      <c r="AR235" s="17" t="s">
        <v>161</v>
      </c>
      <c r="AT235" s="17" t="s">
        <v>156</v>
      </c>
      <c r="AU235" s="17" t="s">
        <v>81</v>
      </c>
      <c r="AY235" s="17" t="s">
        <v>154</v>
      </c>
      <c r="BE235" s="193">
        <f>IF(N235="základní",J235,0)</f>
        <v>0</v>
      </c>
      <c r="BF235" s="193">
        <f>IF(N235="snížená",J235,0)</f>
        <v>0</v>
      </c>
      <c r="BG235" s="193">
        <f>IF(N235="zákl. přenesená",J235,0)</f>
        <v>0</v>
      </c>
      <c r="BH235" s="193">
        <f>IF(N235="sníž. přenesená",J235,0)</f>
        <v>0</v>
      </c>
      <c r="BI235" s="193">
        <f>IF(N235="nulová",J235,0)</f>
        <v>0</v>
      </c>
      <c r="BJ235" s="17" t="s">
        <v>22</v>
      </c>
      <c r="BK235" s="193">
        <f>ROUND(I235*H235,2)</f>
        <v>0</v>
      </c>
      <c r="BL235" s="17" t="s">
        <v>161</v>
      </c>
      <c r="BM235" s="17" t="s">
        <v>359</v>
      </c>
    </row>
    <row r="236" spans="2:47" s="1" customFormat="1" ht="27">
      <c r="B236" s="34"/>
      <c r="C236" s="56"/>
      <c r="D236" s="199" t="s">
        <v>163</v>
      </c>
      <c r="E236" s="56"/>
      <c r="F236" s="234" t="s">
        <v>360</v>
      </c>
      <c r="G236" s="56"/>
      <c r="H236" s="56"/>
      <c r="I236" s="152"/>
      <c r="J236" s="56"/>
      <c r="K236" s="56"/>
      <c r="L236" s="54"/>
      <c r="M236" s="71"/>
      <c r="N236" s="35"/>
      <c r="O236" s="35"/>
      <c r="P236" s="35"/>
      <c r="Q236" s="35"/>
      <c r="R236" s="35"/>
      <c r="S236" s="35"/>
      <c r="T236" s="72"/>
      <c r="AT236" s="17" t="s">
        <v>163</v>
      </c>
      <c r="AU236" s="17" t="s">
        <v>81</v>
      </c>
    </row>
    <row r="237" spans="2:65" s="1" customFormat="1" ht="22.5" customHeight="1">
      <c r="B237" s="34"/>
      <c r="C237" s="182" t="s">
        <v>361</v>
      </c>
      <c r="D237" s="182" t="s">
        <v>156</v>
      </c>
      <c r="E237" s="183" t="s">
        <v>362</v>
      </c>
      <c r="F237" s="184" t="s">
        <v>363</v>
      </c>
      <c r="G237" s="185" t="s">
        <v>172</v>
      </c>
      <c r="H237" s="186">
        <v>0.27</v>
      </c>
      <c r="I237" s="187"/>
      <c r="J237" s="188">
        <f>ROUND(I237*H237,2)</f>
        <v>0</v>
      </c>
      <c r="K237" s="184" t="s">
        <v>160</v>
      </c>
      <c r="L237" s="54"/>
      <c r="M237" s="189" t="s">
        <v>20</v>
      </c>
      <c r="N237" s="190" t="s">
        <v>44</v>
      </c>
      <c r="O237" s="35"/>
      <c r="P237" s="191">
        <f>O237*H237</f>
        <v>0</v>
      </c>
      <c r="Q237" s="191">
        <v>2.25634</v>
      </c>
      <c r="R237" s="191">
        <f>Q237*H237</f>
        <v>0.6092118</v>
      </c>
      <c r="S237" s="191">
        <v>0</v>
      </c>
      <c r="T237" s="192">
        <f>S237*H237</f>
        <v>0</v>
      </c>
      <c r="AR237" s="17" t="s">
        <v>161</v>
      </c>
      <c r="AT237" s="17" t="s">
        <v>156</v>
      </c>
      <c r="AU237" s="17" t="s">
        <v>81</v>
      </c>
      <c r="AY237" s="17" t="s">
        <v>154</v>
      </c>
      <c r="BE237" s="193">
        <f>IF(N237="základní",J237,0)</f>
        <v>0</v>
      </c>
      <c r="BF237" s="193">
        <f>IF(N237="snížená",J237,0)</f>
        <v>0</v>
      </c>
      <c r="BG237" s="193">
        <f>IF(N237="zákl. přenesená",J237,0)</f>
        <v>0</v>
      </c>
      <c r="BH237" s="193">
        <f>IF(N237="sníž. přenesená",J237,0)</f>
        <v>0</v>
      </c>
      <c r="BI237" s="193">
        <f>IF(N237="nulová",J237,0)</f>
        <v>0</v>
      </c>
      <c r="BJ237" s="17" t="s">
        <v>22</v>
      </c>
      <c r="BK237" s="193">
        <f>ROUND(I237*H237,2)</f>
        <v>0</v>
      </c>
      <c r="BL237" s="17" t="s">
        <v>161</v>
      </c>
      <c r="BM237" s="17" t="s">
        <v>364</v>
      </c>
    </row>
    <row r="238" spans="2:47" s="1" customFormat="1" ht="27">
      <c r="B238" s="34"/>
      <c r="C238" s="56"/>
      <c r="D238" s="194" t="s">
        <v>163</v>
      </c>
      <c r="E238" s="56"/>
      <c r="F238" s="195" t="s">
        <v>365</v>
      </c>
      <c r="G238" s="56"/>
      <c r="H238" s="56"/>
      <c r="I238" s="152"/>
      <c r="J238" s="56"/>
      <c r="K238" s="56"/>
      <c r="L238" s="54"/>
      <c r="M238" s="71"/>
      <c r="N238" s="35"/>
      <c r="O238" s="35"/>
      <c r="P238" s="35"/>
      <c r="Q238" s="35"/>
      <c r="R238" s="35"/>
      <c r="S238" s="35"/>
      <c r="T238" s="72"/>
      <c r="AT238" s="17" t="s">
        <v>163</v>
      </c>
      <c r="AU238" s="17" t="s">
        <v>81</v>
      </c>
    </row>
    <row r="239" spans="2:51" s="11" customFormat="1" ht="13.5">
      <c r="B239" s="197"/>
      <c r="C239" s="198"/>
      <c r="D239" s="199" t="s">
        <v>167</v>
      </c>
      <c r="E239" s="200" t="s">
        <v>20</v>
      </c>
      <c r="F239" s="201" t="s">
        <v>366</v>
      </c>
      <c r="G239" s="198"/>
      <c r="H239" s="202">
        <v>0.27</v>
      </c>
      <c r="I239" s="203"/>
      <c r="J239" s="198"/>
      <c r="K239" s="198"/>
      <c r="L239" s="204"/>
      <c r="M239" s="205"/>
      <c r="N239" s="206"/>
      <c r="O239" s="206"/>
      <c r="P239" s="206"/>
      <c r="Q239" s="206"/>
      <c r="R239" s="206"/>
      <c r="S239" s="206"/>
      <c r="T239" s="207"/>
      <c r="AT239" s="208" t="s">
        <v>167</v>
      </c>
      <c r="AU239" s="208" t="s">
        <v>81</v>
      </c>
      <c r="AV239" s="11" t="s">
        <v>81</v>
      </c>
      <c r="AW239" s="11" t="s">
        <v>169</v>
      </c>
      <c r="AX239" s="11" t="s">
        <v>73</v>
      </c>
      <c r="AY239" s="208" t="s">
        <v>154</v>
      </c>
    </row>
    <row r="240" spans="2:65" s="1" customFormat="1" ht="22.5" customHeight="1">
      <c r="B240" s="34"/>
      <c r="C240" s="182" t="s">
        <v>367</v>
      </c>
      <c r="D240" s="182" t="s">
        <v>156</v>
      </c>
      <c r="E240" s="183" t="s">
        <v>368</v>
      </c>
      <c r="F240" s="184" t="s">
        <v>369</v>
      </c>
      <c r="G240" s="185" t="s">
        <v>239</v>
      </c>
      <c r="H240" s="186">
        <v>0.21</v>
      </c>
      <c r="I240" s="187"/>
      <c r="J240" s="188">
        <f>ROUND(I240*H240,2)</f>
        <v>0</v>
      </c>
      <c r="K240" s="184" t="s">
        <v>160</v>
      </c>
      <c r="L240" s="54"/>
      <c r="M240" s="189" t="s">
        <v>20</v>
      </c>
      <c r="N240" s="190" t="s">
        <v>44</v>
      </c>
      <c r="O240" s="35"/>
      <c r="P240" s="191">
        <f>O240*H240</f>
        <v>0</v>
      </c>
      <c r="Q240" s="191">
        <v>1.0587076</v>
      </c>
      <c r="R240" s="191">
        <f>Q240*H240</f>
        <v>0.222328596</v>
      </c>
      <c r="S240" s="191">
        <v>0</v>
      </c>
      <c r="T240" s="192">
        <f>S240*H240</f>
        <v>0</v>
      </c>
      <c r="AR240" s="17" t="s">
        <v>161</v>
      </c>
      <c r="AT240" s="17" t="s">
        <v>156</v>
      </c>
      <c r="AU240" s="17" t="s">
        <v>81</v>
      </c>
      <c r="AY240" s="17" t="s">
        <v>154</v>
      </c>
      <c r="BE240" s="193">
        <f>IF(N240="základní",J240,0)</f>
        <v>0</v>
      </c>
      <c r="BF240" s="193">
        <f>IF(N240="snížená",J240,0)</f>
        <v>0</v>
      </c>
      <c r="BG240" s="193">
        <f>IF(N240="zákl. přenesená",J240,0)</f>
        <v>0</v>
      </c>
      <c r="BH240" s="193">
        <f>IF(N240="sníž. přenesená",J240,0)</f>
        <v>0</v>
      </c>
      <c r="BI240" s="193">
        <f>IF(N240="nulová",J240,0)</f>
        <v>0</v>
      </c>
      <c r="BJ240" s="17" t="s">
        <v>22</v>
      </c>
      <c r="BK240" s="193">
        <f>ROUND(I240*H240,2)</f>
        <v>0</v>
      </c>
      <c r="BL240" s="17" t="s">
        <v>161</v>
      </c>
      <c r="BM240" s="17" t="s">
        <v>370</v>
      </c>
    </row>
    <row r="241" spans="2:47" s="1" customFormat="1" ht="27">
      <c r="B241" s="34"/>
      <c r="C241" s="56"/>
      <c r="D241" s="194" t="s">
        <v>163</v>
      </c>
      <c r="E241" s="56"/>
      <c r="F241" s="195" t="s">
        <v>371</v>
      </c>
      <c r="G241" s="56"/>
      <c r="H241" s="56"/>
      <c r="I241" s="152"/>
      <c r="J241" s="56"/>
      <c r="K241" s="56"/>
      <c r="L241" s="54"/>
      <c r="M241" s="71"/>
      <c r="N241" s="35"/>
      <c r="O241" s="35"/>
      <c r="P241" s="35"/>
      <c r="Q241" s="35"/>
      <c r="R241" s="35"/>
      <c r="S241" s="35"/>
      <c r="T241" s="72"/>
      <c r="AT241" s="17" t="s">
        <v>163</v>
      </c>
      <c r="AU241" s="17" t="s">
        <v>81</v>
      </c>
    </row>
    <row r="242" spans="2:51" s="11" customFormat="1" ht="13.5">
      <c r="B242" s="197"/>
      <c r="C242" s="198"/>
      <c r="D242" s="194" t="s">
        <v>167</v>
      </c>
      <c r="E242" s="209" t="s">
        <v>20</v>
      </c>
      <c r="F242" s="210" t="s">
        <v>372</v>
      </c>
      <c r="G242" s="198"/>
      <c r="H242" s="211">
        <v>0.21024</v>
      </c>
      <c r="I242" s="203"/>
      <c r="J242" s="198"/>
      <c r="K242" s="198"/>
      <c r="L242" s="204"/>
      <c r="M242" s="205"/>
      <c r="N242" s="206"/>
      <c r="O242" s="206"/>
      <c r="P242" s="206"/>
      <c r="Q242" s="206"/>
      <c r="R242" s="206"/>
      <c r="S242" s="206"/>
      <c r="T242" s="207"/>
      <c r="AT242" s="208" t="s">
        <v>167</v>
      </c>
      <c r="AU242" s="208" t="s">
        <v>81</v>
      </c>
      <c r="AV242" s="11" t="s">
        <v>81</v>
      </c>
      <c r="AW242" s="11" t="s">
        <v>169</v>
      </c>
      <c r="AX242" s="11" t="s">
        <v>73</v>
      </c>
      <c r="AY242" s="208" t="s">
        <v>154</v>
      </c>
    </row>
    <row r="243" spans="2:63" s="10" customFormat="1" ht="29.85" customHeight="1">
      <c r="B243" s="165"/>
      <c r="C243" s="166"/>
      <c r="D243" s="179" t="s">
        <v>72</v>
      </c>
      <c r="E243" s="180" t="s">
        <v>177</v>
      </c>
      <c r="F243" s="180" t="s">
        <v>373</v>
      </c>
      <c r="G243" s="166"/>
      <c r="H243" s="166"/>
      <c r="I243" s="169"/>
      <c r="J243" s="181">
        <f>BK243</f>
        <v>0</v>
      </c>
      <c r="K243" s="166"/>
      <c r="L243" s="171"/>
      <c r="M243" s="172"/>
      <c r="N243" s="173"/>
      <c r="O243" s="173"/>
      <c r="P243" s="174">
        <f>SUM(P244:P406)</f>
        <v>0</v>
      </c>
      <c r="Q243" s="173"/>
      <c r="R243" s="174">
        <f>SUM(R244:R406)</f>
        <v>114.15910277444002</v>
      </c>
      <c r="S243" s="173"/>
      <c r="T243" s="175">
        <f>SUM(T244:T406)</f>
        <v>0</v>
      </c>
      <c r="AR243" s="176" t="s">
        <v>22</v>
      </c>
      <c r="AT243" s="177" t="s">
        <v>72</v>
      </c>
      <c r="AU243" s="177" t="s">
        <v>22</v>
      </c>
      <c r="AY243" s="176" t="s">
        <v>154</v>
      </c>
      <c r="BK243" s="178">
        <f>SUM(BK244:BK406)</f>
        <v>0</v>
      </c>
    </row>
    <row r="244" spans="2:65" s="1" customFormat="1" ht="31.5" customHeight="1">
      <c r="B244" s="34"/>
      <c r="C244" s="182" t="s">
        <v>374</v>
      </c>
      <c r="D244" s="182" t="s">
        <v>156</v>
      </c>
      <c r="E244" s="183" t="s">
        <v>375</v>
      </c>
      <c r="F244" s="184" t="s">
        <v>376</v>
      </c>
      <c r="G244" s="185" t="s">
        <v>159</v>
      </c>
      <c r="H244" s="186">
        <v>6.806</v>
      </c>
      <c r="I244" s="187"/>
      <c r="J244" s="188">
        <f>ROUND(I244*H244,2)</f>
        <v>0</v>
      </c>
      <c r="K244" s="184" t="s">
        <v>160</v>
      </c>
      <c r="L244" s="54"/>
      <c r="M244" s="189" t="s">
        <v>20</v>
      </c>
      <c r="N244" s="190" t="s">
        <v>44</v>
      </c>
      <c r="O244" s="35"/>
      <c r="P244" s="191">
        <f>O244*H244</f>
        <v>0</v>
      </c>
      <c r="Q244" s="191">
        <v>0.34661988</v>
      </c>
      <c r="R244" s="191">
        <f>Q244*H244</f>
        <v>2.35909490328</v>
      </c>
      <c r="S244" s="191">
        <v>0</v>
      </c>
      <c r="T244" s="192">
        <f>S244*H244</f>
        <v>0</v>
      </c>
      <c r="AR244" s="17" t="s">
        <v>161</v>
      </c>
      <c r="AT244" s="17" t="s">
        <v>156</v>
      </c>
      <c r="AU244" s="17" t="s">
        <v>81</v>
      </c>
      <c r="AY244" s="17" t="s">
        <v>154</v>
      </c>
      <c r="BE244" s="193">
        <f>IF(N244="základní",J244,0)</f>
        <v>0</v>
      </c>
      <c r="BF244" s="193">
        <f>IF(N244="snížená",J244,0)</f>
        <v>0</v>
      </c>
      <c r="BG244" s="193">
        <f>IF(N244="zákl. přenesená",J244,0)</f>
        <v>0</v>
      </c>
      <c r="BH244" s="193">
        <f>IF(N244="sníž. přenesená",J244,0)</f>
        <v>0</v>
      </c>
      <c r="BI244" s="193">
        <f>IF(N244="nulová",J244,0)</f>
        <v>0</v>
      </c>
      <c r="BJ244" s="17" t="s">
        <v>22</v>
      </c>
      <c r="BK244" s="193">
        <f>ROUND(I244*H244,2)</f>
        <v>0</v>
      </c>
      <c r="BL244" s="17" t="s">
        <v>161</v>
      </c>
      <c r="BM244" s="17" t="s">
        <v>377</v>
      </c>
    </row>
    <row r="245" spans="2:47" s="1" customFormat="1" ht="27">
      <c r="B245" s="34"/>
      <c r="C245" s="56"/>
      <c r="D245" s="194" t="s">
        <v>163</v>
      </c>
      <c r="E245" s="56"/>
      <c r="F245" s="195" t="s">
        <v>378</v>
      </c>
      <c r="G245" s="56"/>
      <c r="H245" s="56"/>
      <c r="I245" s="152"/>
      <c r="J245" s="56"/>
      <c r="K245" s="56"/>
      <c r="L245" s="54"/>
      <c r="M245" s="71"/>
      <c r="N245" s="35"/>
      <c r="O245" s="35"/>
      <c r="P245" s="35"/>
      <c r="Q245" s="35"/>
      <c r="R245" s="35"/>
      <c r="S245" s="35"/>
      <c r="T245" s="72"/>
      <c r="AT245" s="17" t="s">
        <v>163</v>
      </c>
      <c r="AU245" s="17" t="s">
        <v>81</v>
      </c>
    </row>
    <row r="246" spans="2:47" s="1" customFormat="1" ht="67.5">
      <c r="B246" s="34"/>
      <c r="C246" s="56"/>
      <c r="D246" s="194" t="s">
        <v>165</v>
      </c>
      <c r="E246" s="56"/>
      <c r="F246" s="196" t="s">
        <v>379</v>
      </c>
      <c r="G246" s="56"/>
      <c r="H246" s="56"/>
      <c r="I246" s="152"/>
      <c r="J246" s="56"/>
      <c r="K246" s="56"/>
      <c r="L246" s="54"/>
      <c r="M246" s="71"/>
      <c r="N246" s="35"/>
      <c r="O246" s="35"/>
      <c r="P246" s="35"/>
      <c r="Q246" s="35"/>
      <c r="R246" s="35"/>
      <c r="S246" s="35"/>
      <c r="T246" s="72"/>
      <c r="AT246" s="17" t="s">
        <v>165</v>
      </c>
      <c r="AU246" s="17" t="s">
        <v>81</v>
      </c>
    </row>
    <row r="247" spans="2:51" s="11" customFormat="1" ht="13.5">
      <c r="B247" s="197"/>
      <c r="C247" s="198"/>
      <c r="D247" s="194" t="s">
        <v>167</v>
      </c>
      <c r="E247" s="209" t="s">
        <v>20</v>
      </c>
      <c r="F247" s="210" t="s">
        <v>380</v>
      </c>
      <c r="G247" s="198"/>
      <c r="H247" s="211">
        <v>9.1164</v>
      </c>
      <c r="I247" s="203"/>
      <c r="J247" s="198"/>
      <c r="K247" s="198"/>
      <c r="L247" s="204"/>
      <c r="M247" s="205"/>
      <c r="N247" s="206"/>
      <c r="O247" s="206"/>
      <c r="P247" s="206"/>
      <c r="Q247" s="206"/>
      <c r="R247" s="206"/>
      <c r="S247" s="206"/>
      <c r="T247" s="207"/>
      <c r="AT247" s="208" t="s">
        <v>167</v>
      </c>
      <c r="AU247" s="208" t="s">
        <v>81</v>
      </c>
      <c r="AV247" s="11" t="s">
        <v>81</v>
      </c>
      <c r="AW247" s="11" t="s">
        <v>169</v>
      </c>
      <c r="AX247" s="11" t="s">
        <v>73</v>
      </c>
      <c r="AY247" s="208" t="s">
        <v>154</v>
      </c>
    </row>
    <row r="248" spans="2:51" s="11" customFormat="1" ht="13.5">
      <c r="B248" s="197"/>
      <c r="C248" s="198"/>
      <c r="D248" s="199" t="s">
        <v>167</v>
      </c>
      <c r="E248" s="200" t="s">
        <v>20</v>
      </c>
      <c r="F248" s="201" t="s">
        <v>381</v>
      </c>
      <c r="G248" s="198"/>
      <c r="H248" s="202">
        <v>-2.31</v>
      </c>
      <c r="I248" s="203"/>
      <c r="J248" s="198"/>
      <c r="K248" s="198"/>
      <c r="L248" s="204"/>
      <c r="M248" s="205"/>
      <c r="N248" s="206"/>
      <c r="O248" s="206"/>
      <c r="P248" s="206"/>
      <c r="Q248" s="206"/>
      <c r="R248" s="206"/>
      <c r="S248" s="206"/>
      <c r="T248" s="207"/>
      <c r="AT248" s="208" t="s">
        <v>167</v>
      </c>
      <c r="AU248" s="208" t="s">
        <v>81</v>
      </c>
      <c r="AV248" s="11" t="s">
        <v>81</v>
      </c>
      <c r="AW248" s="11" t="s">
        <v>169</v>
      </c>
      <c r="AX248" s="11" t="s">
        <v>73</v>
      </c>
      <c r="AY248" s="208" t="s">
        <v>154</v>
      </c>
    </row>
    <row r="249" spans="2:65" s="1" customFormat="1" ht="31.5" customHeight="1">
      <c r="B249" s="34"/>
      <c r="C249" s="182" t="s">
        <v>382</v>
      </c>
      <c r="D249" s="182" t="s">
        <v>156</v>
      </c>
      <c r="E249" s="183" t="s">
        <v>383</v>
      </c>
      <c r="F249" s="184" t="s">
        <v>384</v>
      </c>
      <c r="G249" s="185" t="s">
        <v>159</v>
      </c>
      <c r="H249" s="186">
        <v>121.8</v>
      </c>
      <c r="I249" s="187"/>
      <c r="J249" s="188">
        <f>ROUND(I249*H249,2)</f>
        <v>0</v>
      </c>
      <c r="K249" s="184" t="s">
        <v>20</v>
      </c>
      <c r="L249" s="54"/>
      <c r="M249" s="189" t="s">
        <v>20</v>
      </c>
      <c r="N249" s="190" t="s">
        <v>44</v>
      </c>
      <c r="O249" s="35"/>
      <c r="P249" s="191">
        <f>O249*H249</f>
        <v>0</v>
      </c>
      <c r="Q249" s="191">
        <v>0.42832</v>
      </c>
      <c r="R249" s="191">
        <f>Q249*H249</f>
        <v>52.16937599999999</v>
      </c>
      <c r="S249" s="191">
        <v>0</v>
      </c>
      <c r="T249" s="192">
        <f>S249*H249</f>
        <v>0</v>
      </c>
      <c r="AR249" s="17" t="s">
        <v>161</v>
      </c>
      <c r="AT249" s="17" t="s">
        <v>156</v>
      </c>
      <c r="AU249" s="17" t="s">
        <v>81</v>
      </c>
      <c r="AY249" s="17" t="s">
        <v>154</v>
      </c>
      <c r="BE249" s="193">
        <f>IF(N249="základní",J249,0)</f>
        <v>0</v>
      </c>
      <c r="BF249" s="193">
        <f>IF(N249="snížená",J249,0)</f>
        <v>0</v>
      </c>
      <c r="BG249" s="193">
        <f>IF(N249="zákl. přenesená",J249,0)</f>
        <v>0</v>
      </c>
      <c r="BH249" s="193">
        <f>IF(N249="sníž. přenesená",J249,0)</f>
        <v>0</v>
      </c>
      <c r="BI249" s="193">
        <f>IF(N249="nulová",J249,0)</f>
        <v>0</v>
      </c>
      <c r="BJ249" s="17" t="s">
        <v>22</v>
      </c>
      <c r="BK249" s="193">
        <f>ROUND(I249*H249,2)</f>
        <v>0</v>
      </c>
      <c r="BL249" s="17" t="s">
        <v>161</v>
      </c>
      <c r="BM249" s="17" t="s">
        <v>385</v>
      </c>
    </row>
    <row r="250" spans="2:47" s="1" customFormat="1" ht="27">
      <c r="B250" s="34"/>
      <c r="C250" s="56"/>
      <c r="D250" s="194" t="s">
        <v>163</v>
      </c>
      <c r="E250" s="56"/>
      <c r="F250" s="195" t="s">
        <v>386</v>
      </c>
      <c r="G250" s="56"/>
      <c r="H250" s="56"/>
      <c r="I250" s="152"/>
      <c r="J250" s="56"/>
      <c r="K250" s="56"/>
      <c r="L250" s="54"/>
      <c r="M250" s="71"/>
      <c r="N250" s="35"/>
      <c r="O250" s="35"/>
      <c r="P250" s="35"/>
      <c r="Q250" s="35"/>
      <c r="R250" s="35"/>
      <c r="S250" s="35"/>
      <c r="T250" s="72"/>
      <c r="AT250" s="17" t="s">
        <v>163</v>
      </c>
      <c r="AU250" s="17" t="s">
        <v>81</v>
      </c>
    </row>
    <row r="251" spans="2:47" s="1" customFormat="1" ht="67.5">
      <c r="B251" s="34"/>
      <c r="C251" s="56"/>
      <c r="D251" s="194" t="s">
        <v>165</v>
      </c>
      <c r="E251" s="56"/>
      <c r="F251" s="196" t="s">
        <v>379</v>
      </c>
      <c r="G251" s="56"/>
      <c r="H251" s="56"/>
      <c r="I251" s="152"/>
      <c r="J251" s="56"/>
      <c r="K251" s="56"/>
      <c r="L251" s="54"/>
      <c r="M251" s="71"/>
      <c r="N251" s="35"/>
      <c r="O251" s="35"/>
      <c r="P251" s="35"/>
      <c r="Q251" s="35"/>
      <c r="R251" s="35"/>
      <c r="S251" s="35"/>
      <c r="T251" s="72"/>
      <c r="AT251" s="17" t="s">
        <v>165</v>
      </c>
      <c r="AU251" s="17" t="s">
        <v>81</v>
      </c>
    </row>
    <row r="252" spans="2:51" s="11" customFormat="1" ht="13.5">
      <c r="B252" s="197"/>
      <c r="C252" s="198"/>
      <c r="D252" s="194" t="s">
        <v>167</v>
      </c>
      <c r="E252" s="209" t="s">
        <v>20</v>
      </c>
      <c r="F252" s="210" t="s">
        <v>387</v>
      </c>
      <c r="G252" s="198"/>
      <c r="H252" s="211">
        <v>126.79</v>
      </c>
      <c r="I252" s="203"/>
      <c r="J252" s="198"/>
      <c r="K252" s="198"/>
      <c r="L252" s="204"/>
      <c r="M252" s="205"/>
      <c r="N252" s="206"/>
      <c r="O252" s="206"/>
      <c r="P252" s="206"/>
      <c r="Q252" s="206"/>
      <c r="R252" s="206"/>
      <c r="S252" s="206"/>
      <c r="T252" s="207"/>
      <c r="AT252" s="208" t="s">
        <v>167</v>
      </c>
      <c r="AU252" s="208" t="s">
        <v>81</v>
      </c>
      <c r="AV252" s="11" t="s">
        <v>81</v>
      </c>
      <c r="AW252" s="11" t="s">
        <v>169</v>
      </c>
      <c r="AX252" s="11" t="s">
        <v>73</v>
      </c>
      <c r="AY252" s="208" t="s">
        <v>154</v>
      </c>
    </row>
    <row r="253" spans="2:51" s="11" customFormat="1" ht="13.5">
      <c r="B253" s="197"/>
      <c r="C253" s="198"/>
      <c r="D253" s="194" t="s">
        <v>167</v>
      </c>
      <c r="E253" s="209" t="s">
        <v>20</v>
      </c>
      <c r="F253" s="210" t="s">
        <v>388</v>
      </c>
      <c r="G253" s="198"/>
      <c r="H253" s="211">
        <v>-12.00625</v>
      </c>
      <c r="I253" s="203"/>
      <c r="J253" s="198"/>
      <c r="K253" s="198"/>
      <c r="L253" s="204"/>
      <c r="M253" s="205"/>
      <c r="N253" s="206"/>
      <c r="O253" s="206"/>
      <c r="P253" s="206"/>
      <c r="Q253" s="206"/>
      <c r="R253" s="206"/>
      <c r="S253" s="206"/>
      <c r="T253" s="207"/>
      <c r="AT253" s="208" t="s">
        <v>167</v>
      </c>
      <c r="AU253" s="208" t="s">
        <v>81</v>
      </c>
      <c r="AV253" s="11" t="s">
        <v>81</v>
      </c>
      <c r="AW253" s="11" t="s">
        <v>169</v>
      </c>
      <c r="AX253" s="11" t="s">
        <v>73</v>
      </c>
      <c r="AY253" s="208" t="s">
        <v>154</v>
      </c>
    </row>
    <row r="254" spans="2:51" s="11" customFormat="1" ht="13.5">
      <c r="B254" s="197"/>
      <c r="C254" s="198"/>
      <c r="D254" s="194" t="s">
        <v>167</v>
      </c>
      <c r="E254" s="209" t="s">
        <v>20</v>
      </c>
      <c r="F254" s="210" t="s">
        <v>389</v>
      </c>
      <c r="G254" s="198"/>
      <c r="H254" s="211">
        <v>9.1164</v>
      </c>
      <c r="I254" s="203"/>
      <c r="J254" s="198"/>
      <c r="K254" s="198"/>
      <c r="L254" s="204"/>
      <c r="M254" s="205"/>
      <c r="N254" s="206"/>
      <c r="O254" s="206"/>
      <c r="P254" s="206"/>
      <c r="Q254" s="206"/>
      <c r="R254" s="206"/>
      <c r="S254" s="206"/>
      <c r="T254" s="207"/>
      <c r="AT254" s="208" t="s">
        <v>167</v>
      </c>
      <c r="AU254" s="208" t="s">
        <v>81</v>
      </c>
      <c r="AV254" s="11" t="s">
        <v>81</v>
      </c>
      <c r="AW254" s="11" t="s">
        <v>169</v>
      </c>
      <c r="AX254" s="11" t="s">
        <v>73</v>
      </c>
      <c r="AY254" s="208" t="s">
        <v>154</v>
      </c>
    </row>
    <row r="255" spans="2:51" s="11" customFormat="1" ht="13.5">
      <c r="B255" s="197"/>
      <c r="C255" s="198"/>
      <c r="D255" s="199" t="s">
        <v>167</v>
      </c>
      <c r="E255" s="200" t="s">
        <v>20</v>
      </c>
      <c r="F255" s="201" t="s">
        <v>390</v>
      </c>
      <c r="G255" s="198"/>
      <c r="H255" s="202">
        <v>-2.1</v>
      </c>
      <c r="I255" s="203"/>
      <c r="J255" s="198"/>
      <c r="K255" s="198"/>
      <c r="L255" s="204"/>
      <c r="M255" s="205"/>
      <c r="N255" s="206"/>
      <c r="O255" s="206"/>
      <c r="P255" s="206"/>
      <c r="Q255" s="206"/>
      <c r="R255" s="206"/>
      <c r="S255" s="206"/>
      <c r="T255" s="207"/>
      <c r="AT255" s="208" t="s">
        <v>167</v>
      </c>
      <c r="AU255" s="208" t="s">
        <v>81</v>
      </c>
      <c r="AV255" s="11" t="s">
        <v>81</v>
      </c>
      <c r="AW255" s="11" t="s">
        <v>169</v>
      </c>
      <c r="AX255" s="11" t="s">
        <v>73</v>
      </c>
      <c r="AY255" s="208" t="s">
        <v>154</v>
      </c>
    </row>
    <row r="256" spans="2:65" s="1" customFormat="1" ht="31.5" customHeight="1">
      <c r="B256" s="34"/>
      <c r="C256" s="182" t="s">
        <v>391</v>
      </c>
      <c r="D256" s="182" t="s">
        <v>156</v>
      </c>
      <c r="E256" s="183" t="s">
        <v>392</v>
      </c>
      <c r="F256" s="184" t="s">
        <v>393</v>
      </c>
      <c r="G256" s="185" t="s">
        <v>159</v>
      </c>
      <c r="H256" s="186">
        <v>6.12</v>
      </c>
      <c r="I256" s="187"/>
      <c r="J256" s="188">
        <f>ROUND(I256*H256,2)</f>
        <v>0</v>
      </c>
      <c r="K256" s="184" t="s">
        <v>160</v>
      </c>
      <c r="L256" s="54"/>
      <c r="M256" s="189" t="s">
        <v>20</v>
      </c>
      <c r="N256" s="190" t="s">
        <v>44</v>
      </c>
      <c r="O256" s="35"/>
      <c r="P256" s="191">
        <f>O256*H256</f>
        <v>0</v>
      </c>
      <c r="Q256" s="191">
        <v>0.5529144</v>
      </c>
      <c r="R256" s="191">
        <f>Q256*H256</f>
        <v>3.3838361280000004</v>
      </c>
      <c r="S256" s="191">
        <v>0</v>
      </c>
      <c r="T256" s="192">
        <f>S256*H256</f>
        <v>0</v>
      </c>
      <c r="AR256" s="17" t="s">
        <v>161</v>
      </c>
      <c r="AT256" s="17" t="s">
        <v>156</v>
      </c>
      <c r="AU256" s="17" t="s">
        <v>81</v>
      </c>
      <c r="AY256" s="17" t="s">
        <v>154</v>
      </c>
      <c r="BE256" s="193">
        <f>IF(N256="základní",J256,0)</f>
        <v>0</v>
      </c>
      <c r="BF256" s="193">
        <f>IF(N256="snížená",J256,0)</f>
        <v>0</v>
      </c>
      <c r="BG256" s="193">
        <f>IF(N256="zákl. přenesená",J256,0)</f>
        <v>0</v>
      </c>
      <c r="BH256" s="193">
        <f>IF(N256="sníž. přenesená",J256,0)</f>
        <v>0</v>
      </c>
      <c r="BI256" s="193">
        <f>IF(N256="nulová",J256,0)</f>
        <v>0</v>
      </c>
      <c r="BJ256" s="17" t="s">
        <v>22</v>
      </c>
      <c r="BK256" s="193">
        <f>ROUND(I256*H256,2)</f>
        <v>0</v>
      </c>
      <c r="BL256" s="17" t="s">
        <v>161</v>
      </c>
      <c r="BM256" s="17" t="s">
        <v>394</v>
      </c>
    </row>
    <row r="257" spans="2:47" s="1" customFormat="1" ht="27">
      <c r="B257" s="34"/>
      <c r="C257" s="56"/>
      <c r="D257" s="194" t="s">
        <v>163</v>
      </c>
      <c r="E257" s="56"/>
      <c r="F257" s="195" t="s">
        <v>395</v>
      </c>
      <c r="G257" s="56"/>
      <c r="H257" s="56"/>
      <c r="I257" s="152"/>
      <c r="J257" s="56"/>
      <c r="K257" s="56"/>
      <c r="L257" s="54"/>
      <c r="M257" s="71"/>
      <c r="N257" s="35"/>
      <c r="O257" s="35"/>
      <c r="P257" s="35"/>
      <c r="Q257" s="35"/>
      <c r="R257" s="35"/>
      <c r="S257" s="35"/>
      <c r="T257" s="72"/>
      <c r="AT257" s="17" t="s">
        <v>163</v>
      </c>
      <c r="AU257" s="17" t="s">
        <v>81</v>
      </c>
    </row>
    <row r="258" spans="2:47" s="1" customFormat="1" ht="67.5">
      <c r="B258" s="34"/>
      <c r="C258" s="56"/>
      <c r="D258" s="194" t="s">
        <v>165</v>
      </c>
      <c r="E258" s="56"/>
      <c r="F258" s="196" t="s">
        <v>379</v>
      </c>
      <c r="G258" s="56"/>
      <c r="H258" s="56"/>
      <c r="I258" s="152"/>
      <c r="J258" s="56"/>
      <c r="K258" s="56"/>
      <c r="L258" s="54"/>
      <c r="M258" s="71"/>
      <c r="N258" s="35"/>
      <c r="O258" s="35"/>
      <c r="P258" s="35"/>
      <c r="Q258" s="35"/>
      <c r="R258" s="35"/>
      <c r="S258" s="35"/>
      <c r="T258" s="72"/>
      <c r="AT258" s="17" t="s">
        <v>165</v>
      </c>
      <c r="AU258" s="17" t="s">
        <v>81</v>
      </c>
    </row>
    <row r="259" spans="2:51" s="11" customFormat="1" ht="13.5">
      <c r="B259" s="197"/>
      <c r="C259" s="198"/>
      <c r="D259" s="199" t="s">
        <v>167</v>
      </c>
      <c r="E259" s="200" t="s">
        <v>20</v>
      </c>
      <c r="F259" s="201" t="s">
        <v>396</v>
      </c>
      <c r="G259" s="198"/>
      <c r="H259" s="202">
        <v>6.11975</v>
      </c>
      <c r="I259" s="203"/>
      <c r="J259" s="198"/>
      <c r="K259" s="198"/>
      <c r="L259" s="204"/>
      <c r="M259" s="205"/>
      <c r="N259" s="206"/>
      <c r="O259" s="206"/>
      <c r="P259" s="206"/>
      <c r="Q259" s="206"/>
      <c r="R259" s="206"/>
      <c r="S259" s="206"/>
      <c r="T259" s="207"/>
      <c r="AT259" s="208" t="s">
        <v>167</v>
      </c>
      <c r="AU259" s="208" t="s">
        <v>81</v>
      </c>
      <c r="AV259" s="11" t="s">
        <v>81</v>
      </c>
      <c r="AW259" s="11" t="s">
        <v>169</v>
      </c>
      <c r="AX259" s="11" t="s">
        <v>73</v>
      </c>
      <c r="AY259" s="208" t="s">
        <v>154</v>
      </c>
    </row>
    <row r="260" spans="2:65" s="1" customFormat="1" ht="22.5" customHeight="1">
      <c r="B260" s="34"/>
      <c r="C260" s="182" t="s">
        <v>397</v>
      </c>
      <c r="D260" s="182" t="s">
        <v>156</v>
      </c>
      <c r="E260" s="183" t="s">
        <v>398</v>
      </c>
      <c r="F260" s="184" t="s">
        <v>399</v>
      </c>
      <c r="G260" s="185" t="s">
        <v>239</v>
      </c>
      <c r="H260" s="186">
        <v>1.738</v>
      </c>
      <c r="I260" s="187"/>
      <c r="J260" s="188">
        <f>ROUND(I260*H260,2)</f>
        <v>0</v>
      </c>
      <c r="K260" s="184" t="s">
        <v>160</v>
      </c>
      <c r="L260" s="54"/>
      <c r="M260" s="189" t="s">
        <v>20</v>
      </c>
      <c r="N260" s="190" t="s">
        <v>44</v>
      </c>
      <c r="O260" s="35"/>
      <c r="P260" s="191">
        <f>O260*H260</f>
        <v>0</v>
      </c>
      <c r="Q260" s="191">
        <v>1.0461436</v>
      </c>
      <c r="R260" s="191">
        <f>Q260*H260</f>
        <v>1.8181975767999998</v>
      </c>
      <c r="S260" s="191">
        <v>0</v>
      </c>
      <c r="T260" s="192">
        <f>S260*H260</f>
        <v>0</v>
      </c>
      <c r="AR260" s="17" t="s">
        <v>161</v>
      </c>
      <c r="AT260" s="17" t="s">
        <v>156</v>
      </c>
      <c r="AU260" s="17" t="s">
        <v>81</v>
      </c>
      <c r="AY260" s="17" t="s">
        <v>154</v>
      </c>
      <c r="BE260" s="193">
        <f>IF(N260="základní",J260,0)</f>
        <v>0</v>
      </c>
      <c r="BF260" s="193">
        <f>IF(N260="snížená",J260,0)</f>
        <v>0</v>
      </c>
      <c r="BG260" s="193">
        <f>IF(N260="zákl. přenesená",J260,0)</f>
        <v>0</v>
      </c>
      <c r="BH260" s="193">
        <f>IF(N260="sníž. přenesená",J260,0)</f>
        <v>0</v>
      </c>
      <c r="BI260" s="193">
        <f>IF(N260="nulová",J260,0)</f>
        <v>0</v>
      </c>
      <c r="BJ260" s="17" t="s">
        <v>22</v>
      </c>
      <c r="BK260" s="193">
        <f>ROUND(I260*H260,2)</f>
        <v>0</v>
      </c>
      <c r="BL260" s="17" t="s">
        <v>161</v>
      </c>
      <c r="BM260" s="17" t="s">
        <v>400</v>
      </c>
    </row>
    <row r="261" spans="2:47" s="1" customFormat="1" ht="27">
      <c r="B261" s="34"/>
      <c r="C261" s="56"/>
      <c r="D261" s="194" t="s">
        <v>163</v>
      </c>
      <c r="E261" s="56"/>
      <c r="F261" s="195" t="s">
        <v>401</v>
      </c>
      <c r="G261" s="56"/>
      <c r="H261" s="56"/>
      <c r="I261" s="152"/>
      <c r="J261" s="56"/>
      <c r="K261" s="56"/>
      <c r="L261" s="54"/>
      <c r="M261" s="71"/>
      <c r="N261" s="35"/>
      <c r="O261" s="35"/>
      <c r="P261" s="35"/>
      <c r="Q261" s="35"/>
      <c r="R261" s="35"/>
      <c r="S261" s="35"/>
      <c r="T261" s="72"/>
      <c r="AT261" s="17" t="s">
        <v>163</v>
      </c>
      <c r="AU261" s="17" t="s">
        <v>81</v>
      </c>
    </row>
    <row r="262" spans="2:51" s="12" customFormat="1" ht="13.5">
      <c r="B262" s="213"/>
      <c r="C262" s="214"/>
      <c r="D262" s="194" t="s">
        <v>167</v>
      </c>
      <c r="E262" s="215" t="s">
        <v>20</v>
      </c>
      <c r="F262" s="216" t="s">
        <v>402</v>
      </c>
      <c r="G262" s="214"/>
      <c r="H262" s="217" t="s">
        <v>20</v>
      </c>
      <c r="I262" s="218"/>
      <c r="J262" s="214"/>
      <c r="K262" s="214"/>
      <c r="L262" s="219"/>
      <c r="M262" s="220"/>
      <c r="N262" s="221"/>
      <c r="O262" s="221"/>
      <c r="P262" s="221"/>
      <c r="Q262" s="221"/>
      <c r="R262" s="221"/>
      <c r="S262" s="221"/>
      <c r="T262" s="222"/>
      <c r="AT262" s="223" t="s">
        <v>167</v>
      </c>
      <c r="AU262" s="223" t="s">
        <v>81</v>
      </c>
      <c r="AV262" s="12" t="s">
        <v>22</v>
      </c>
      <c r="AW262" s="12" t="s">
        <v>169</v>
      </c>
      <c r="AX262" s="12" t="s">
        <v>73</v>
      </c>
      <c r="AY262" s="223" t="s">
        <v>154</v>
      </c>
    </row>
    <row r="263" spans="2:51" s="11" customFormat="1" ht="13.5">
      <c r="B263" s="197"/>
      <c r="C263" s="198"/>
      <c r="D263" s="194" t="s">
        <v>167</v>
      </c>
      <c r="E263" s="209" t="s">
        <v>20</v>
      </c>
      <c r="F263" s="210" t="s">
        <v>403</v>
      </c>
      <c r="G263" s="198"/>
      <c r="H263" s="211">
        <v>1.760162175</v>
      </c>
      <c r="I263" s="203"/>
      <c r="J263" s="198"/>
      <c r="K263" s="198"/>
      <c r="L263" s="204"/>
      <c r="M263" s="205"/>
      <c r="N263" s="206"/>
      <c r="O263" s="206"/>
      <c r="P263" s="206"/>
      <c r="Q263" s="206"/>
      <c r="R263" s="206"/>
      <c r="S263" s="206"/>
      <c r="T263" s="207"/>
      <c r="AT263" s="208" t="s">
        <v>167</v>
      </c>
      <c r="AU263" s="208" t="s">
        <v>81</v>
      </c>
      <c r="AV263" s="11" t="s">
        <v>81</v>
      </c>
      <c r="AW263" s="11" t="s">
        <v>169</v>
      </c>
      <c r="AX263" s="11" t="s">
        <v>73</v>
      </c>
      <c r="AY263" s="208" t="s">
        <v>154</v>
      </c>
    </row>
    <row r="264" spans="2:51" s="11" customFormat="1" ht="13.5">
      <c r="B264" s="197"/>
      <c r="C264" s="198"/>
      <c r="D264" s="194" t="s">
        <v>167</v>
      </c>
      <c r="E264" s="209" t="s">
        <v>20</v>
      </c>
      <c r="F264" s="210" t="s">
        <v>404</v>
      </c>
      <c r="G264" s="198"/>
      <c r="H264" s="211">
        <v>-0.166676765625</v>
      </c>
      <c r="I264" s="203"/>
      <c r="J264" s="198"/>
      <c r="K264" s="198"/>
      <c r="L264" s="204"/>
      <c r="M264" s="205"/>
      <c r="N264" s="206"/>
      <c r="O264" s="206"/>
      <c r="P264" s="206"/>
      <c r="Q264" s="206"/>
      <c r="R264" s="206"/>
      <c r="S264" s="206"/>
      <c r="T264" s="207"/>
      <c r="AT264" s="208" t="s">
        <v>167</v>
      </c>
      <c r="AU264" s="208" t="s">
        <v>81</v>
      </c>
      <c r="AV264" s="11" t="s">
        <v>81</v>
      </c>
      <c r="AW264" s="11" t="s">
        <v>169</v>
      </c>
      <c r="AX264" s="11" t="s">
        <v>73</v>
      </c>
      <c r="AY264" s="208" t="s">
        <v>154</v>
      </c>
    </row>
    <row r="265" spans="2:51" s="11" customFormat="1" ht="13.5">
      <c r="B265" s="197"/>
      <c r="C265" s="198"/>
      <c r="D265" s="194" t="s">
        <v>167</v>
      </c>
      <c r="E265" s="209" t="s">
        <v>20</v>
      </c>
      <c r="F265" s="210" t="s">
        <v>405</v>
      </c>
      <c r="G265" s="198"/>
      <c r="H265" s="211">
        <v>0.126558423</v>
      </c>
      <c r="I265" s="203"/>
      <c r="J265" s="198"/>
      <c r="K265" s="198"/>
      <c r="L265" s="204"/>
      <c r="M265" s="205"/>
      <c r="N265" s="206"/>
      <c r="O265" s="206"/>
      <c r="P265" s="206"/>
      <c r="Q265" s="206"/>
      <c r="R265" s="206"/>
      <c r="S265" s="206"/>
      <c r="T265" s="207"/>
      <c r="AT265" s="208" t="s">
        <v>167</v>
      </c>
      <c r="AU265" s="208" t="s">
        <v>81</v>
      </c>
      <c r="AV265" s="11" t="s">
        <v>81</v>
      </c>
      <c r="AW265" s="11" t="s">
        <v>169</v>
      </c>
      <c r="AX265" s="11" t="s">
        <v>73</v>
      </c>
      <c r="AY265" s="208" t="s">
        <v>154</v>
      </c>
    </row>
    <row r="266" spans="2:51" s="11" customFormat="1" ht="13.5">
      <c r="B266" s="197"/>
      <c r="C266" s="198"/>
      <c r="D266" s="194" t="s">
        <v>167</v>
      </c>
      <c r="E266" s="209" t="s">
        <v>20</v>
      </c>
      <c r="F266" s="210" t="s">
        <v>406</v>
      </c>
      <c r="G266" s="198"/>
      <c r="H266" s="211">
        <v>-0.02915325</v>
      </c>
      <c r="I266" s="203"/>
      <c r="J266" s="198"/>
      <c r="K266" s="198"/>
      <c r="L266" s="204"/>
      <c r="M266" s="205"/>
      <c r="N266" s="206"/>
      <c r="O266" s="206"/>
      <c r="P266" s="206"/>
      <c r="Q266" s="206"/>
      <c r="R266" s="206"/>
      <c r="S266" s="206"/>
      <c r="T266" s="207"/>
      <c r="AT266" s="208" t="s">
        <v>167</v>
      </c>
      <c r="AU266" s="208" t="s">
        <v>81</v>
      </c>
      <c r="AV266" s="11" t="s">
        <v>81</v>
      </c>
      <c r="AW266" s="11" t="s">
        <v>169</v>
      </c>
      <c r="AX266" s="11" t="s">
        <v>73</v>
      </c>
      <c r="AY266" s="208" t="s">
        <v>154</v>
      </c>
    </row>
    <row r="267" spans="2:51" s="12" customFormat="1" ht="13.5">
      <c r="B267" s="213"/>
      <c r="C267" s="214"/>
      <c r="D267" s="194" t="s">
        <v>167</v>
      </c>
      <c r="E267" s="215" t="s">
        <v>20</v>
      </c>
      <c r="F267" s="216" t="s">
        <v>407</v>
      </c>
      <c r="G267" s="214"/>
      <c r="H267" s="217" t="s">
        <v>20</v>
      </c>
      <c r="I267" s="218"/>
      <c r="J267" s="214"/>
      <c r="K267" s="214"/>
      <c r="L267" s="219"/>
      <c r="M267" s="220"/>
      <c r="N267" s="221"/>
      <c r="O267" s="221"/>
      <c r="P267" s="221"/>
      <c r="Q267" s="221"/>
      <c r="R267" s="221"/>
      <c r="S267" s="221"/>
      <c r="T267" s="222"/>
      <c r="AT267" s="223" t="s">
        <v>167</v>
      </c>
      <c r="AU267" s="223" t="s">
        <v>81</v>
      </c>
      <c r="AV267" s="12" t="s">
        <v>22</v>
      </c>
      <c r="AW267" s="12" t="s">
        <v>169</v>
      </c>
      <c r="AX267" s="12" t="s">
        <v>73</v>
      </c>
      <c r="AY267" s="223" t="s">
        <v>154</v>
      </c>
    </row>
    <row r="268" spans="2:51" s="11" customFormat="1" ht="27">
      <c r="B268" s="197"/>
      <c r="C268" s="198"/>
      <c r="D268" s="194" t="s">
        <v>167</v>
      </c>
      <c r="E268" s="209" t="s">
        <v>20</v>
      </c>
      <c r="F268" s="210" t="s">
        <v>408</v>
      </c>
      <c r="G268" s="198"/>
      <c r="H268" s="211">
        <v>0.0632792115</v>
      </c>
      <c r="I268" s="203"/>
      <c r="J268" s="198"/>
      <c r="K268" s="198"/>
      <c r="L268" s="204"/>
      <c r="M268" s="205"/>
      <c r="N268" s="206"/>
      <c r="O268" s="206"/>
      <c r="P268" s="206"/>
      <c r="Q268" s="206"/>
      <c r="R268" s="206"/>
      <c r="S268" s="206"/>
      <c r="T268" s="207"/>
      <c r="AT268" s="208" t="s">
        <v>167</v>
      </c>
      <c r="AU268" s="208" t="s">
        <v>81</v>
      </c>
      <c r="AV268" s="11" t="s">
        <v>81</v>
      </c>
      <c r="AW268" s="11" t="s">
        <v>169</v>
      </c>
      <c r="AX268" s="11" t="s">
        <v>73</v>
      </c>
      <c r="AY268" s="208" t="s">
        <v>154</v>
      </c>
    </row>
    <row r="269" spans="2:51" s="11" customFormat="1" ht="13.5">
      <c r="B269" s="197"/>
      <c r="C269" s="198"/>
      <c r="D269" s="199" t="s">
        <v>167</v>
      </c>
      <c r="E269" s="200" t="s">
        <v>20</v>
      </c>
      <c r="F269" s="201" t="s">
        <v>409</v>
      </c>
      <c r="G269" s="198"/>
      <c r="H269" s="202">
        <v>-0.0160342875</v>
      </c>
      <c r="I269" s="203"/>
      <c r="J269" s="198"/>
      <c r="K269" s="198"/>
      <c r="L269" s="204"/>
      <c r="M269" s="205"/>
      <c r="N269" s="206"/>
      <c r="O269" s="206"/>
      <c r="P269" s="206"/>
      <c r="Q269" s="206"/>
      <c r="R269" s="206"/>
      <c r="S269" s="206"/>
      <c r="T269" s="207"/>
      <c r="AT269" s="208" t="s">
        <v>167</v>
      </c>
      <c r="AU269" s="208" t="s">
        <v>81</v>
      </c>
      <c r="AV269" s="11" t="s">
        <v>81</v>
      </c>
      <c r="AW269" s="11" t="s">
        <v>169</v>
      </c>
      <c r="AX269" s="11" t="s">
        <v>73</v>
      </c>
      <c r="AY269" s="208" t="s">
        <v>154</v>
      </c>
    </row>
    <row r="270" spans="2:65" s="1" customFormat="1" ht="22.5" customHeight="1">
      <c r="B270" s="34"/>
      <c r="C270" s="182" t="s">
        <v>410</v>
      </c>
      <c r="D270" s="182" t="s">
        <v>156</v>
      </c>
      <c r="E270" s="183" t="s">
        <v>411</v>
      </c>
      <c r="F270" s="184" t="s">
        <v>412</v>
      </c>
      <c r="G270" s="185" t="s">
        <v>413</v>
      </c>
      <c r="H270" s="186">
        <v>1</v>
      </c>
      <c r="I270" s="187"/>
      <c r="J270" s="188">
        <f>ROUND(I270*H270,2)</f>
        <v>0</v>
      </c>
      <c r="K270" s="184" t="s">
        <v>160</v>
      </c>
      <c r="L270" s="54"/>
      <c r="M270" s="189" t="s">
        <v>20</v>
      </c>
      <c r="N270" s="190" t="s">
        <v>44</v>
      </c>
      <c r="O270" s="35"/>
      <c r="P270" s="191">
        <f>O270*H270</f>
        <v>0</v>
      </c>
      <c r="Q270" s="191">
        <v>0.01262</v>
      </c>
      <c r="R270" s="191">
        <f>Q270*H270</f>
        <v>0.01262</v>
      </c>
      <c r="S270" s="191">
        <v>0</v>
      </c>
      <c r="T270" s="192">
        <f>S270*H270</f>
        <v>0</v>
      </c>
      <c r="AR270" s="17" t="s">
        <v>161</v>
      </c>
      <c r="AT270" s="17" t="s">
        <v>156</v>
      </c>
      <c r="AU270" s="17" t="s">
        <v>81</v>
      </c>
      <c r="AY270" s="17" t="s">
        <v>154</v>
      </c>
      <c r="BE270" s="193">
        <f>IF(N270="základní",J270,0)</f>
        <v>0</v>
      </c>
      <c r="BF270" s="193">
        <f>IF(N270="snížená",J270,0)</f>
        <v>0</v>
      </c>
      <c r="BG270" s="193">
        <f>IF(N270="zákl. přenesená",J270,0)</f>
        <v>0</v>
      </c>
      <c r="BH270" s="193">
        <f>IF(N270="sníž. přenesená",J270,0)</f>
        <v>0</v>
      </c>
      <c r="BI270" s="193">
        <f>IF(N270="nulová",J270,0)</f>
        <v>0</v>
      </c>
      <c r="BJ270" s="17" t="s">
        <v>22</v>
      </c>
      <c r="BK270" s="193">
        <f>ROUND(I270*H270,2)</f>
        <v>0</v>
      </c>
      <c r="BL270" s="17" t="s">
        <v>161</v>
      </c>
      <c r="BM270" s="17" t="s">
        <v>414</v>
      </c>
    </row>
    <row r="271" spans="2:47" s="1" customFormat="1" ht="27">
      <c r="B271" s="34"/>
      <c r="C271" s="56"/>
      <c r="D271" s="194" t="s">
        <v>163</v>
      </c>
      <c r="E271" s="56"/>
      <c r="F271" s="195" t="s">
        <v>415</v>
      </c>
      <c r="G271" s="56"/>
      <c r="H271" s="56"/>
      <c r="I271" s="152"/>
      <c r="J271" s="56"/>
      <c r="K271" s="56"/>
      <c r="L271" s="54"/>
      <c r="M271" s="71"/>
      <c r="N271" s="35"/>
      <c r="O271" s="35"/>
      <c r="P271" s="35"/>
      <c r="Q271" s="35"/>
      <c r="R271" s="35"/>
      <c r="S271" s="35"/>
      <c r="T271" s="72"/>
      <c r="AT271" s="17" t="s">
        <v>163</v>
      </c>
      <c r="AU271" s="17" t="s">
        <v>81</v>
      </c>
    </row>
    <row r="272" spans="2:51" s="11" customFormat="1" ht="13.5">
      <c r="B272" s="197"/>
      <c r="C272" s="198"/>
      <c r="D272" s="199" t="s">
        <v>167</v>
      </c>
      <c r="E272" s="200" t="s">
        <v>20</v>
      </c>
      <c r="F272" s="201" t="s">
        <v>416</v>
      </c>
      <c r="G272" s="198"/>
      <c r="H272" s="202">
        <v>1</v>
      </c>
      <c r="I272" s="203"/>
      <c r="J272" s="198"/>
      <c r="K272" s="198"/>
      <c r="L272" s="204"/>
      <c r="M272" s="205"/>
      <c r="N272" s="206"/>
      <c r="O272" s="206"/>
      <c r="P272" s="206"/>
      <c r="Q272" s="206"/>
      <c r="R272" s="206"/>
      <c r="S272" s="206"/>
      <c r="T272" s="207"/>
      <c r="AT272" s="208" t="s">
        <v>167</v>
      </c>
      <c r="AU272" s="208" t="s">
        <v>81</v>
      </c>
      <c r="AV272" s="11" t="s">
        <v>81</v>
      </c>
      <c r="AW272" s="11" t="s">
        <v>169</v>
      </c>
      <c r="AX272" s="11" t="s">
        <v>73</v>
      </c>
      <c r="AY272" s="208" t="s">
        <v>154</v>
      </c>
    </row>
    <row r="273" spans="2:65" s="1" customFormat="1" ht="22.5" customHeight="1">
      <c r="B273" s="34"/>
      <c r="C273" s="182" t="s">
        <v>417</v>
      </c>
      <c r="D273" s="182" t="s">
        <v>156</v>
      </c>
      <c r="E273" s="183" t="s">
        <v>418</v>
      </c>
      <c r="F273" s="184" t="s">
        <v>419</v>
      </c>
      <c r="G273" s="185" t="s">
        <v>172</v>
      </c>
      <c r="H273" s="186">
        <v>0.09</v>
      </c>
      <c r="I273" s="187"/>
      <c r="J273" s="188">
        <f>ROUND(I273*H273,2)</f>
        <v>0</v>
      </c>
      <c r="K273" s="184" t="s">
        <v>160</v>
      </c>
      <c r="L273" s="54"/>
      <c r="M273" s="189" t="s">
        <v>20</v>
      </c>
      <c r="N273" s="190" t="s">
        <v>44</v>
      </c>
      <c r="O273" s="35"/>
      <c r="P273" s="191">
        <f>O273*H273</f>
        <v>0</v>
      </c>
      <c r="Q273" s="191">
        <v>1.8775</v>
      </c>
      <c r="R273" s="191">
        <f>Q273*H273</f>
        <v>0.168975</v>
      </c>
      <c r="S273" s="191">
        <v>0</v>
      </c>
      <c r="T273" s="192">
        <f>S273*H273</f>
        <v>0</v>
      </c>
      <c r="AR273" s="17" t="s">
        <v>161</v>
      </c>
      <c r="AT273" s="17" t="s">
        <v>156</v>
      </c>
      <c r="AU273" s="17" t="s">
        <v>81</v>
      </c>
      <c r="AY273" s="17" t="s">
        <v>154</v>
      </c>
      <c r="BE273" s="193">
        <f>IF(N273="základní",J273,0)</f>
        <v>0</v>
      </c>
      <c r="BF273" s="193">
        <f>IF(N273="snížená",J273,0)</f>
        <v>0</v>
      </c>
      <c r="BG273" s="193">
        <f>IF(N273="zákl. přenesená",J273,0)</f>
        <v>0</v>
      </c>
      <c r="BH273" s="193">
        <f>IF(N273="sníž. přenesená",J273,0)</f>
        <v>0</v>
      </c>
      <c r="BI273" s="193">
        <f>IF(N273="nulová",J273,0)</f>
        <v>0</v>
      </c>
      <c r="BJ273" s="17" t="s">
        <v>22</v>
      </c>
      <c r="BK273" s="193">
        <f>ROUND(I273*H273,2)</f>
        <v>0</v>
      </c>
      <c r="BL273" s="17" t="s">
        <v>161</v>
      </c>
      <c r="BM273" s="17" t="s">
        <v>420</v>
      </c>
    </row>
    <row r="274" spans="2:47" s="1" customFormat="1" ht="27">
      <c r="B274" s="34"/>
      <c r="C274" s="56"/>
      <c r="D274" s="194" t="s">
        <v>163</v>
      </c>
      <c r="E274" s="56"/>
      <c r="F274" s="195" t="s">
        <v>421</v>
      </c>
      <c r="G274" s="56"/>
      <c r="H274" s="56"/>
      <c r="I274" s="152"/>
      <c r="J274" s="56"/>
      <c r="K274" s="56"/>
      <c r="L274" s="54"/>
      <c r="M274" s="71"/>
      <c r="N274" s="35"/>
      <c r="O274" s="35"/>
      <c r="P274" s="35"/>
      <c r="Q274" s="35"/>
      <c r="R274" s="35"/>
      <c r="S274" s="35"/>
      <c r="T274" s="72"/>
      <c r="AT274" s="17" t="s">
        <v>163</v>
      </c>
      <c r="AU274" s="17" t="s">
        <v>81</v>
      </c>
    </row>
    <row r="275" spans="2:51" s="11" customFormat="1" ht="13.5">
      <c r="B275" s="197"/>
      <c r="C275" s="198"/>
      <c r="D275" s="199" t="s">
        <v>167</v>
      </c>
      <c r="E275" s="200" t="s">
        <v>20</v>
      </c>
      <c r="F275" s="201" t="s">
        <v>422</v>
      </c>
      <c r="G275" s="198"/>
      <c r="H275" s="202">
        <v>0.09</v>
      </c>
      <c r="I275" s="203"/>
      <c r="J275" s="198"/>
      <c r="K275" s="198"/>
      <c r="L275" s="204"/>
      <c r="M275" s="205"/>
      <c r="N275" s="206"/>
      <c r="O275" s="206"/>
      <c r="P275" s="206"/>
      <c r="Q275" s="206"/>
      <c r="R275" s="206"/>
      <c r="S275" s="206"/>
      <c r="T275" s="207"/>
      <c r="AT275" s="208" t="s">
        <v>167</v>
      </c>
      <c r="AU275" s="208" t="s">
        <v>81</v>
      </c>
      <c r="AV275" s="11" t="s">
        <v>81</v>
      </c>
      <c r="AW275" s="11" t="s">
        <v>169</v>
      </c>
      <c r="AX275" s="11" t="s">
        <v>73</v>
      </c>
      <c r="AY275" s="208" t="s">
        <v>154</v>
      </c>
    </row>
    <row r="276" spans="2:65" s="1" customFormat="1" ht="22.5" customHeight="1">
      <c r="B276" s="34"/>
      <c r="C276" s="182" t="s">
        <v>423</v>
      </c>
      <c r="D276" s="182" t="s">
        <v>156</v>
      </c>
      <c r="E276" s="183" t="s">
        <v>424</v>
      </c>
      <c r="F276" s="184" t="s">
        <v>425</v>
      </c>
      <c r="G276" s="185" t="s">
        <v>159</v>
      </c>
      <c r="H276" s="186">
        <v>20.4</v>
      </c>
      <c r="I276" s="187"/>
      <c r="J276" s="188">
        <f>ROUND(I276*H276,2)</f>
        <v>0</v>
      </c>
      <c r="K276" s="184" t="s">
        <v>160</v>
      </c>
      <c r="L276" s="54"/>
      <c r="M276" s="189" t="s">
        <v>20</v>
      </c>
      <c r="N276" s="190" t="s">
        <v>44</v>
      </c>
      <c r="O276" s="35"/>
      <c r="P276" s="191">
        <f>O276*H276</f>
        <v>0</v>
      </c>
      <c r="Q276" s="191">
        <v>0.375736</v>
      </c>
      <c r="R276" s="191">
        <f>Q276*H276</f>
        <v>7.6650144</v>
      </c>
      <c r="S276" s="191">
        <v>0</v>
      </c>
      <c r="T276" s="192">
        <f>S276*H276</f>
        <v>0</v>
      </c>
      <c r="AR276" s="17" t="s">
        <v>161</v>
      </c>
      <c r="AT276" s="17" t="s">
        <v>156</v>
      </c>
      <c r="AU276" s="17" t="s">
        <v>81</v>
      </c>
      <c r="AY276" s="17" t="s">
        <v>154</v>
      </c>
      <c r="BE276" s="193">
        <f>IF(N276="základní",J276,0)</f>
        <v>0</v>
      </c>
      <c r="BF276" s="193">
        <f>IF(N276="snížená",J276,0)</f>
        <v>0</v>
      </c>
      <c r="BG276" s="193">
        <f>IF(N276="zákl. přenesená",J276,0)</f>
        <v>0</v>
      </c>
      <c r="BH276" s="193">
        <f>IF(N276="sníž. přenesená",J276,0)</f>
        <v>0</v>
      </c>
      <c r="BI276" s="193">
        <f>IF(N276="nulová",J276,0)</f>
        <v>0</v>
      </c>
      <c r="BJ276" s="17" t="s">
        <v>22</v>
      </c>
      <c r="BK276" s="193">
        <f>ROUND(I276*H276,2)</f>
        <v>0</v>
      </c>
      <c r="BL276" s="17" t="s">
        <v>161</v>
      </c>
      <c r="BM276" s="17" t="s">
        <v>426</v>
      </c>
    </row>
    <row r="277" spans="2:47" s="1" customFormat="1" ht="27">
      <c r="B277" s="34"/>
      <c r="C277" s="56"/>
      <c r="D277" s="194" t="s">
        <v>163</v>
      </c>
      <c r="E277" s="56"/>
      <c r="F277" s="195" t="s">
        <v>427</v>
      </c>
      <c r="G277" s="56"/>
      <c r="H277" s="56"/>
      <c r="I277" s="152"/>
      <c r="J277" s="56"/>
      <c r="K277" s="56"/>
      <c r="L277" s="54"/>
      <c r="M277" s="71"/>
      <c r="N277" s="35"/>
      <c r="O277" s="35"/>
      <c r="P277" s="35"/>
      <c r="Q277" s="35"/>
      <c r="R277" s="35"/>
      <c r="S277" s="35"/>
      <c r="T277" s="72"/>
      <c r="AT277" s="17" t="s">
        <v>163</v>
      </c>
      <c r="AU277" s="17" t="s">
        <v>81</v>
      </c>
    </row>
    <row r="278" spans="2:47" s="1" customFormat="1" ht="148.5">
      <c r="B278" s="34"/>
      <c r="C278" s="56"/>
      <c r="D278" s="194" t="s">
        <v>165</v>
      </c>
      <c r="E278" s="56"/>
      <c r="F278" s="196" t="s">
        <v>428</v>
      </c>
      <c r="G278" s="56"/>
      <c r="H278" s="56"/>
      <c r="I278" s="152"/>
      <c r="J278" s="56"/>
      <c r="K278" s="56"/>
      <c r="L278" s="54"/>
      <c r="M278" s="71"/>
      <c r="N278" s="35"/>
      <c r="O278" s="35"/>
      <c r="P278" s="35"/>
      <c r="Q278" s="35"/>
      <c r="R278" s="35"/>
      <c r="S278" s="35"/>
      <c r="T278" s="72"/>
      <c r="AT278" s="17" t="s">
        <v>165</v>
      </c>
      <c r="AU278" s="17" t="s">
        <v>81</v>
      </c>
    </row>
    <row r="279" spans="2:51" s="12" customFormat="1" ht="13.5">
      <c r="B279" s="213"/>
      <c r="C279" s="214"/>
      <c r="D279" s="194" t="s">
        <v>167</v>
      </c>
      <c r="E279" s="215" t="s">
        <v>20</v>
      </c>
      <c r="F279" s="216" t="s">
        <v>429</v>
      </c>
      <c r="G279" s="214"/>
      <c r="H279" s="217" t="s">
        <v>20</v>
      </c>
      <c r="I279" s="218"/>
      <c r="J279" s="214"/>
      <c r="K279" s="214"/>
      <c r="L279" s="219"/>
      <c r="M279" s="220"/>
      <c r="N279" s="221"/>
      <c r="O279" s="221"/>
      <c r="P279" s="221"/>
      <c r="Q279" s="221"/>
      <c r="R279" s="221"/>
      <c r="S279" s="221"/>
      <c r="T279" s="222"/>
      <c r="AT279" s="223" t="s">
        <v>167</v>
      </c>
      <c r="AU279" s="223" t="s">
        <v>81</v>
      </c>
      <c r="AV279" s="12" t="s">
        <v>22</v>
      </c>
      <c r="AW279" s="12" t="s">
        <v>169</v>
      </c>
      <c r="AX279" s="12" t="s">
        <v>73</v>
      </c>
      <c r="AY279" s="223" t="s">
        <v>154</v>
      </c>
    </row>
    <row r="280" spans="2:51" s="11" customFormat="1" ht="13.5">
      <c r="B280" s="197"/>
      <c r="C280" s="198"/>
      <c r="D280" s="199" t="s">
        <v>167</v>
      </c>
      <c r="E280" s="200" t="s">
        <v>20</v>
      </c>
      <c r="F280" s="201" t="s">
        <v>430</v>
      </c>
      <c r="G280" s="198"/>
      <c r="H280" s="202">
        <v>20.4</v>
      </c>
      <c r="I280" s="203"/>
      <c r="J280" s="198"/>
      <c r="K280" s="198"/>
      <c r="L280" s="204"/>
      <c r="M280" s="205"/>
      <c r="N280" s="206"/>
      <c r="O280" s="206"/>
      <c r="P280" s="206"/>
      <c r="Q280" s="206"/>
      <c r="R280" s="206"/>
      <c r="S280" s="206"/>
      <c r="T280" s="207"/>
      <c r="AT280" s="208" t="s">
        <v>167</v>
      </c>
      <c r="AU280" s="208" t="s">
        <v>81</v>
      </c>
      <c r="AV280" s="11" t="s">
        <v>81</v>
      </c>
      <c r="AW280" s="11" t="s">
        <v>169</v>
      </c>
      <c r="AX280" s="11" t="s">
        <v>73</v>
      </c>
      <c r="AY280" s="208" t="s">
        <v>154</v>
      </c>
    </row>
    <row r="281" spans="2:65" s="1" customFormat="1" ht="22.5" customHeight="1">
      <c r="B281" s="34"/>
      <c r="C281" s="182" t="s">
        <v>431</v>
      </c>
      <c r="D281" s="182" t="s">
        <v>156</v>
      </c>
      <c r="E281" s="183" t="s">
        <v>432</v>
      </c>
      <c r="F281" s="184" t="s">
        <v>433</v>
      </c>
      <c r="G281" s="185" t="s">
        <v>159</v>
      </c>
      <c r="H281" s="186">
        <v>30.748</v>
      </c>
      <c r="I281" s="187"/>
      <c r="J281" s="188">
        <f>ROUND(I281*H281,2)</f>
        <v>0</v>
      </c>
      <c r="K281" s="184" t="s">
        <v>160</v>
      </c>
      <c r="L281" s="54"/>
      <c r="M281" s="189" t="s">
        <v>20</v>
      </c>
      <c r="N281" s="190" t="s">
        <v>44</v>
      </c>
      <c r="O281" s="35"/>
      <c r="P281" s="191">
        <f>O281*H281</f>
        <v>0</v>
      </c>
      <c r="Q281" s="191">
        <v>0.02857</v>
      </c>
      <c r="R281" s="191">
        <f>Q281*H281</f>
        <v>0.8784703600000001</v>
      </c>
      <c r="S281" s="191">
        <v>0</v>
      </c>
      <c r="T281" s="192">
        <f>S281*H281</f>
        <v>0</v>
      </c>
      <c r="AR281" s="17" t="s">
        <v>161</v>
      </c>
      <c r="AT281" s="17" t="s">
        <v>156</v>
      </c>
      <c r="AU281" s="17" t="s">
        <v>81</v>
      </c>
      <c r="AY281" s="17" t="s">
        <v>154</v>
      </c>
      <c r="BE281" s="193">
        <f>IF(N281="základní",J281,0)</f>
        <v>0</v>
      </c>
      <c r="BF281" s="193">
        <f>IF(N281="snížená",J281,0)</f>
        <v>0</v>
      </c>
      <c r="BG281" s="193">
        <f>IF(N281="zákl. přenesená",J281,0)</f>
        <v>0</v>
      </c>
      <c r="BH281" s="193">
        <f>IF(N281="sníž. přenesená",J281,0)</f>
        <v>0</v>
      </c>
      <c r="BI281" s="193">
        <f>IF(N281="nulová",J281,0)</f>
        <v>0</v>
      </c>
      <c r="BJ281" s="17" t="s">
        <v>22</v>
      </c>
      <c r="BK281" s="193">
        <f>ROUND(I281*H281,2)</f>
        <v>0</v>
      </c>
      <c r="BL281" s="17" t="s">
        <v>161</v>
      </c>
      <c r="BM281" s="17" t="s">
        <v>434</v>
      </c>
    </row>
    <row r="282" spans="2:47" s="1" customFormat="1" ht="27">
      <c r="B282" s="34"/>
      <c r="C282" s="56"/>
      <c r="D282" s="194" t="s">
        <v>163</v>
      </c>
      <c r="E282" s="56"/>
      <c r="F282" s="195" t="s">
        <v>435</v>
      </c>
      <c r="G282" s="56"/>
      <c r="H282" s="56"/>
      <c r="I282" s="152"/>
      <c r="J282" s="56"/>
      <c r="K282" s="56"/>
      <c r="L282" s="54"/>
      <c r="M282" s="71"/>
      <c r="N282" s="35"/>
      <c r="O282" s="35"/>
      <c r="P282" s="35"/>
      <c r="Q282" s="35"/>
      <c r="R282" s="35"/>
      <c r="S282" s="35"/>
      <c r="T282" s="72"/>
      <c r="AT282" s="17" t="s">
        <v>163</v>
      </c>
      <c r="AU282" s="17" t="s">
        <v>81</v>
      </c>
    </row>
    <row r="283" spans="2:51" s="12" customFormat="1" ht="13.5">
      <c r="B283" s="213"/>
      <c r="C283" s="214"/>
      <c r="D283" s="194" t="s">
        <v>167</v>
      </c>
      <c r="E283" s="215" t="s">
        <v>20</v>
      </c>
      <c r="F283" s="216" t="s">
        <v>436</v>
      </c>
      <c r="G283" s="214"/>
      <c r="H283" s="217" t="s">
        <v>20</v>
      </c>
      <c r="I283" s="218"/>
      <c r="J283" s="214"/>
      <c r="K283" s="214"/>
      <c r="L283" s="219"/>
      <c r="M283" s="220"/>
      <c r="N283" s="221"/>
      <c r="O283" s="221"/>
      <c r="P283" s="221"/>
      <c r="Q283" s="221"/>
      <c r="R283" s="221"/>
      <c r="S283" s="221"/>
      <c r="T283" s="222"/>
      <c r="AT283" s="223" t="s">
        <v>167</v>
      </c>
      <c r="AU283" s="223" t="s">
        <v>81</v>
      </c>
      <c r="AV283" s="12" t="s">
        <v>22</v>
      </c>
      <c r="AW283" s="12" t="s">
        <v>169</v>
      </c>
      <c r="AX283" s="12" t="s">
        <v>73</v>
      </c>
      <c r="AY283" s="223" t="s">
        <v>154</v>
      </c>
    </row>
    <row r="284" spans="2:51" s="11" customFormat="1" ht="13.5">
      <c r="B284" s="197"/>
      <c r="C284" s="198"/>
      <c r="D284" s="194" t="s">
        <v>167</v>
      </c>
      <c r="E284" s="209" t="s">
        <v>20</v>
      </c>
      <c r="F284" s="210" t="s">
        <v>437</v>
      </c>
      <c r="G284" s="198"/>
      <c r="H284" s="211">
        <v>16.69275</v>
      </c>
      <c r="I284" s="203"/>
      <c r="J284" s="198"/>
      <c r="K284" s="198"/>
      <c r="L284" s="204"/>
      <c r="M284" s="205"/>
      <c r="N284" s="206"/>
      <c r="O284" s="206"/>
      <c r="P284" s="206"/>
      <c r="Q284" s="206"/>
      <c r="R284" s="206"/>
      <c r="S284" s="206"/>
      <c r="T284" s="207"/>
      <c r="AT284" s="208" t="s">
        <v>167</v>
      </c>
      <c r="AU284" s="208" t="s">
        <v>81</v>
      </c>
      <c r="AV284" s="11" t="s">
        <v>81</v>
      </c>
      <c r="AW284" s="11" t="s">
        <v>169</v>
      </c>
      <c r="AX284" s="11" t="s">
        <v>73</v>
      </c>
      <c r="AY284" s="208" t="s">
        <v>154</v>
      </c>
    </row>
    <row r="285" spans="2:51" s="12" customFormat="1" ht="13.5">
      <c r="B285" s="213"/>
      <c r="C285" s="214"/>
      <c r="D285" s="194" t="s">
        <v>167</v>
      </c>
      <c r="E285" s="215" t="s">
        <v>20</v>
      </c>
      <c r="F285" s="216" t="s">
        <v>438</v>
      </c>
      <c r="G285" s="214"/>
      <c r="H285" s="217" t="s">
        <v>20</v>
      </c>
      <c r="I285" s="218"/>
      <c r="J285" s="214"/>
      <c r="K285" s="214"/>
      <c r="L285" s="219"/>
      <c r="M285" s="220"/>
      <c r="N285" s="221"/>
      <c r="O285" s="221"/>
      <c r="P285" s="221"/>
      <c r="Q285" s="221"/>
      <c r="R285" s="221"/>
      <c r="S285" s="221"/>
      <c r="T285" s="222"/>
      <c r="AT285" s="223" t="s">
        <v>167</v>
      </c>
      <c r="AU285" s="223" t="s">
        <v>81</v>
      </c>
      <c r="AV285" s="12" t="s">
        <v>22</v>
      </c>
      <c r="AW285" s="12" t="s">
        <v>169</v>
      </c>
      <c r="AX285" s="12" t="s">
        <v>73</v>
      </c>
      <c r="AY285" s="223" t="s">
        <v>154</v>
      </c>
    </row>
    <row r="286" spans="2:51" s="11" customFormat="1" ht="13.5">
      <c r="B286" s="197"/>
      <c r="C286" s="198"/>
      <c r="D286" s="194" t="s">
        <v>167</v>
      </c>
      <c r="E286" s="209" t="s">
        <v>20</v>
      </c>
      <c r="F286" s="210" t="s">
        <v>439</v>
      </c>
      <c r="G286" s="198"/>
      <c r="H286" s="211">
        <v>9.6</v>
      </c>
      <c r="I286" s="203"/>
      <c r="J286" s="198"/>
      <c r="K286" s="198"/>
      <c r="L286" s="204"/>
      <c r="M286" s="205"/>
      <c r="N286" s="206"/>
      <c r="O286" s="206"/>
      <c r="P286" s="206"/>
      <c r="Q286" s="206"/>
      <c r="R286" s="206"/>
      <c r="S286" s="206"/>
      <c r="T286" s="207"/>
      <c r="AT286" s="208" t="s">
        <v>167</v>
      </c>
      <c r="AU286" s="208" t="s">
        <v>81</v>
      </c>
      <c r="AV286" s="11" t="s">
        <v>81</v>
      </c>
      <c r="AW286" s="11" t="s">
        <v>169</v>
      </c>
      <c r="AX286" s="11" t="s">
        <v>73</v>
      </c>
      <c r="AY286" s="208" t="s">
        <v>154</v>
      </c>
    </row>
    <row r="287" spans="2:51" s="11" customFormat="1" ht="13.5">
      <c r="B287" s="197"/>
      <c r="C287" s="198"/>
      <c r="D287" s="199" t="s">
        <v>167</v>
      </c>
      <c r="E287" s="200" t="s">
        <v>20</v>
      </c>
      <c r="F287" s="201" t="s">
        <v>440</v>
      </c>
      <c r="G287" s="198"/>
      <c r="H287" s="202">
        <v>4.455</v>
      </c>
      <c r="I287" s="203"/>
      <c r="J287" s="198"/>
      <c r="K287" s="198"/>
      <c r="L287" s="204"/>
      <c r="M287" s="205"/>
      <c r="N287" s="206"/>
      <c r="O287" s="206"/>
      <c r="P287" s="206"/>
      <c r="Q287" s="206"/>
      <c r="R287" s="206"/>
      <c r="S287" s="206"/>
      <c r="T287" s="207"/>
      <c r="AT287" s="208" t="s">
        <v>167</v>
      </c>
      <c r="AU287" s="208" t="s">
        <v>81</v>
      </c>
      <c r="AV287" s="11" t="s">
        <v>81</v>
      </c>
      <c r="AW287" s="11" t="s">
        <v>169</v>
      </c>
      <c r="AX287" s="11" t="s">
        <v>73</v>
      </c>
      <c r="AY287" s="208" t="s">
        <v>154</v>
      </c>
    </row>
    <row r="288" spans="2:65" s="1" customFormat="1" ht="22.5" customHeight="1">
      <c r="B288" s="34"/>
      <c r="C288" s="182" t="s">
        <v>441</v>
      </c>
      <c r="D288" s="182" t="s">
        <v>156</v>
      </c>
      <c r="E288" s="183" t="s">
        <v>442</v>
      </c>
      <c r="F288" s="184" t="s">
        <v>443</v>
      </c>
      <c r="G288" s="185" t="s">
        <v>159</v>
      </c>
      <c r="H288" s="186">
        <v>63.417</v>
      </c>
      <c r="I288" s="187"/>
      <c r="J288" s="188">
        <f>ROUND(I288*H288,2)</f>
        <v>0</v>
      </c>
      <c r="K288" s="184" t="s">
        <v>160</v>
      </c>
      <c r="L288" s="54"/>
      <c r="M288" s="189" t="s">
        <v>20</v>
      </c>
      <c r="N288" s="190" t="s">
        <v>44</v>
      </c>
      <c r="O288" s="35"/>
      <c r="P288" s="191">
        <f>O288*H288</f>
        <v>0</v>
      </c>
      <c r="Q288" s="191">
        <v>0.175116</v>
      </c>
      <c r="R288" s="191">
        <f>Q288*H288</f>
        <v>11.105331372</v>
      </c>
      <c r="S288" s="191">
        <v>0</v>
      </c>
      <c r="T288" s="192">
        <f>S288*H288</f>
        <v>0</v>
      </c>
      <c r="AR288" s="17" t="s">
        <v>161</v>
      </c>
      <c r="AT288" s="17" t="s">
        <v>156</v>
      </c>
      <c r="AU288" s="17" t="s">
        <v>81</v>
      </c>
      <c r="AY288" s="17" t="s">
        <v>154</v>
      </c>
      <c r="BE288" s="193">
        <f>IF(N288="základní",J288,0)</f>
        <v>0</v>
      </c>
      <c r="BF288" s="193">
        <f>IF(N288="snížená",J288,0)</f>
        <v>0</v>
      </c>
      <c r="BG288" s="193">
        <f>IF(N288="zákl. přenesená",J288,0)</f>
        <v>0</v>
      </c>
      <c r="BH288" s="193">
        <f>IF(N288="sníž. přenesená",J288,0)</f>
        <v>0</v>
      </c>
      <c r="BI288" s="193">
        <f>IF(N288="nulová",J288,0)</f>
        <v>0</v>
      </c>
      <c r="BJ288" s="17" t="s">
        <v>22</v>
      </c>
      <c r="BK288" s="193">
        <f>ROUND(I288*H288,2)</f>
        <v>0</v>
      </c>
      <c r="BL288" s="17" t="s">
        <v>161</v>
      </c>
      <c r="BM288" s="17" t="s">
        <v>444</v>
      </c>
    </row>
    <row r="289" spans="2:47" s="1" customFormat="1" ht="27">
      <c r="B289" s="34"/>
      <c r="C289" s="56"/>
      <c r="D289" s="194" t="s">
        <v>163</v>
      </c>
      <c r="E289" s="56"/>
      <c r="F289" s="195" t="s">
        <v>445</v>
      </c>
      <c r="G289" s="56"/>
      <c r="H289" s="56"/>
      <c r="I289" s="152"/>
      <c r="J289" s="56"/>
      <c r="K289" s="56"/>
      <c r="L289" s="54"/>
      <c r="M289" s="71"/>
      <c r="N289" s="35"/>
      <c r="O289" s="35"/>
      <c r="P289" s="35"/>
      <c r="Q289" s="35"/>
      <c r="R289" s="35"/>
      <c r="S289" s="35"/>
      <c r="T289" s="72"/>
      <c r="AT289" s="17" t="s">
        <v>163</v>
      </c>
      <c r="AU289" s="17" t="s">
        <v>81</v>
      </c>
    </row>
    <row r="290" spans="2:47" s="1" customFormat="1" ht="148.5">
      <c r="B290" s="34"/>
      <c r="C290" s="56"/>
      <c r="D290" s="194" t="s">
        <v>165</v>
      </c>
      <c r="E290" s="56"/>
      <c r="F290" s="196" t="s">
        <v>428</v>
      </c>
      <c r="G290" s="56"/>
      <c r="H290" s="56"/>
      <c r="I290" s="152"/>
      <c r="J290" s="56"/>
      <c r="K290" s="56"/>
      <c r="L290" s="54"/>
      <c r="M290" s="71"/>
      <c r="N290" s="35"/>
      <c r="O290" s="35"/>
      <c r="P290" s="35"/>
      <c r="Q290" s="35"/>
      <c r="R290" s="35"/>
      <c r="S290" s="35"/>
      <c r="T290" s="72"/>
      <c r="AT290" s="17" t="s">
        <v>165</v>
      </c>
      <c r="AU290" s="17" t="s">
        <v>81</v>
      </c>
    </row>
    <row r="291" spans="2:51" s="11" customFormat="1" ht="13.5">
      <c r="B291" s="197"/>
      <c r="C291" s="198"/>
      <c r="D291" s="194" t="s">
        <v>167</v>
      </c>
      <c r="E291" s="209" t="s">
        <v>20</v>
      </c>
      <c r="F291" s="210" t="s">
        <v>446</v>
      </c>
      <c r="G291" s="198"/>
      <c r="H291" s="211">
        <v>27.2855</v>
      </c>
      <c r="I291" s="203"/>
      <c r="J291" s="198"/>
      <c r="K291" s="198"/>
      <c r="L291" s="204"/>
      <c r="M291" s="205"/>
      <c r="N291" s="206"/>
      <c r="O291" s="206"/>
      <c r="P291" s="206"/>
      <c r="Q291" s="206"/>
      <c r="R291" s="206"/>
      <c r="S291" s="206"/>
      <c r="T291" s="207"/>
      <c r="AT291" s="208" t="s">
        <v>167</v>
      </c>
      <c r="AU291" s="208" t="s">
        <v>81</v>
      </c>
      <c r="AV291" s="11" t="s">
        <v>81</v>
      </c>
      <c r="AW291" s="11" t="s">
        <v>169</v>
      </c>
      <c r="AX291" s="11" t="s">
        <v>73</v>
      </c>
      <c r="AY291" s="208" t="s">
        <v>154</v>
      </c>
    </row>
    <row r="292" spans="2:51" s="11" customFormat="1" ht="13.5">
      <c r="B292" s="197"/>
      <c r="C292" s="198"/>
      <c r="D292" s="194" t="s">
        <v>167</v>
      </c>
      <c r="E292" s="209" t="s">
        <v>20</v>
      </c>
      <c r="F292" s="210" t="s">
        <v>447</v>
      </c>
      <c r="G292" s="198"/>
      <c r="H292" s="211">
        <v>31.00536</v>
      </c>
      <c r="I292" s="203"/>
      <c r="J292" s="198"/>
      <c r="K292" s="198"/>
      <c r="L292" s="204"/>
      <c r="M292" s="205"/>
      <c r="N292" s="206"/>
      <c r="O292" s="206"/>
      <c r="P292" s="206"/>
      <c r="Q292" s="206"/>
      <c r="R292" s="206"/>
      <c r="S292" s="206"/>
      <c r="T292" s="207"/>
      <c r="AT292" s="208" t="s">
        <v>167</v>
      </c>
      <c r="AU292" s="208" t="s">
        <v>81</v>
      </c>
      <c r="AV292" s="11" t="s">
        <v>81</v>
      </c>
      <c r="AW292" s="11" t="s">
        <v>169</v>
      </c>
      <c r="AX292" s="11" t="s">
        <v>73</v>
      </c>
      <c r="AY292" s="208" t="s">
        <v>154</v>
      </c>
    </row>
    <row r="293" spans="2:51" s="11" customFormat="1" ht="13.5">
      <c r="B293" s="197"/>
      <c r="C293" s="198"/>
      <c r="D293" s="199" t="s">
        <v>167</v>
      </c>
      <c r="E293" s="200" t="s">
        <v>20</v>
      </c>
      <c r="F293" s="201" t="s">
        <v>448</v>
      </c>
      <c r="G293" s="198"/>
      <c r="H293" s="202">
        <v>5.1262</v>
      </c>
      <c r="I293" s="203"/>
      <c r="J293" s="198"/>
      <c r="K293" s="198"/>
      <c r="L293" s="204"/>
      <c r="M293" s="205"/>
      <c r="N293" s="206"/>
      <c r="O293" s="206"/>
      <c r="P293" s="206"/>
      <c r="Q293" s="206"/>
      <c r="R293" s="206"/>
      <c r="S293" s="206"/>
      <c r="T293" s="207"/>
      <c r="AT293" s="208" t="s">
        <v>167</v>
      </c>
      <c r="AU293" s="208" t="s">
        <v>81</v>
      </c>
      <c r="AV293" s="11" t="s">
        <v>81</v>
      </c>
      <c r="AW293" s="11" t="s">
        <v>169</v>
      </c>
      <c r="AX293" s="11" t="s">
        <v>73</v>
      </c>
      <c r="AY293" s="208" t="s">
        <v>154</v>
      </c>
    </row>
    <row r="294" spans="2:65" s="1" customFormat="1" ht="22.5" customHeight="1">
      <c r="B294" s="34"/>
      <c r="C294" s="182" t="s">
        <v>449</v>
      </c>
      <c r="D294" s="182" t="s">
        <v>156</v>
      </c>
      <c r="E294" s="183" t="s">
        <v>450</v>
      </c>
      <c r="F294" s="184" t="s">
        <v>451</v>
      </c>
      <c r="G294" s="185" t="s">
        <v>159</v>
      </c>
      <c r="H294" s="186">
        <v>20.062</v>
      </c>
      <c r="I294" s="187"/>
      <c r="J294" s="188">
        <f>ROUND(I294*H294,2)</f>
        <v>0</v>
      </c>
      <c r="K294" s="184" t="s">
        <v>160</v>
      </c>
      <c r="L294" s="54"/>
      <c r="M294" s="189" t="s">
        <v>20</v>
      </c>
      <c r="N294" s="190" t="s">
        <v>44</v>
      </c>
      <c r="O294" s="35"/>
      <c r="P294" s="191">
        <f>O294*H294</f>
        <v>0</v>
      </c>
      <c r="Q294" s="191">
        <v>0.250408</v>
      </c>
      <c r="R294" s="191">
        <f>Q294*H294</f>
        <v>5.023685296000001</v>
      </c>
      <c r="S294" s="191">
        <v>0</v>
      </c>
      <c r="T294" s="192">
        <f>S294*H294</f>
        <v>0</v>
      </c>
      <c r="AR294" s="17" t="s">
        <v>161</v>
      </c>
      <c r="AT294" s="17" t="s">
        <v>156</v>
      </c>
      <c r="AU294" s="17" t="s">
        <v>81</v>
      </c>
      <c r="AY294" s="17" t="s">
        <v>154</v>
      </c>
      <c r="BE294" s="193">
        <f>IF(N294="základní",J294,0)</f>
        <v>0</v>
      </c>
      <c r="BF294" s="193">
        <f>IF(N294="snížená",J294,0)</f>
        <v>0</v>
      </c>
      <c r="BG294" s="193">
        <f>IF(N294="zákl. přenesená",J294,0)</f>
        <v>0</v>
      </c>
      <c r="BH294" s="193">
        <f>IF(N294="sníž. přenesená",J294,0)</f>
        <v>0</v>
      </c>
      <c r="BI294" s="193">
        <f>IF(N294="nulová",J294,0)</f>
        <v>0</v>
      </c>
      <c r="BJ294" s="17" t="s">
        <v>22</v>
      </c>
      <c r="BK294" s="193">
        <f>ROUND(I294*H294,2)</f>
        <v>0</v>
      </c>
      <c r="BL294" s="17" t="s">
        <v>161</v>
      </c>
      <c r="BM294" s="17" t="s">
        <v>452</v>
      </c>
    </row>
    <row r="295" spans="2:47" s="1" customFormat="1" ht="27">
      <c r="B295" s="34"/>
      <c r="C295" s="56"/>
      <c r="D295" s="194" t="s">
        <v>163</v>
      </c>
      <c r="E295" s="56"/>
      <c r="F295" s="195" t="s">
        <v>453</v>
      </c>
      <c r="G295" s="56"/>
      <c r="H295" s="56"/>
      <c r="I295" s="152"/>
      <c r="J295" s="56"/>
      <c r="K295" s="56"/>
      <c r="L295" s="54"/>
      <c r="M295" s="71"/>
      <c r="N295" s="35"/>
      <c r="O295" s="35"/>
      <c r="P295" s="35"/>
      <c r="Q295" s="35"/>
      <c r="R295" s="35"/>
      <c r="S295" s="35"/>
      <c r="T295" s="72"/>
      <c r="AT295" s="17" t="s">
        <v>163</v>
      </c>
      <c r="AU295" s="17" t="s">
        <v>81</v>
      </c>
    </row>
    <row r="296" spans="2:47" s="1" customFormat="1" ht="148.5">
      <c r="B296" s="34"/>
      <c r="C296" s="56"/>
      <c r="D296" s="194" t="s">
        <v>165</v>
      </c>
      <c r="E296" s="56"/>
      <c r="F296" s="196" t="s">
        <v>428</v>
      </c>
      <c r="G296" s="56"/>
      <c r="H296" s="56"/>
      <c r="I296" s="152"/>
      <c r="J296" s="56"/>
      <c r="K296" s="56"/>
      <c r="L296" s="54"/>
      <c r="M296" s="71"/>
      <c r="N296" s="35"/>
      <c r="O296" s="35"/>
      <c r="P296" s="35"/>
      <c r="Q296" s="35"/>
      <c r="R296" s="35"/>
      <c r="S296" s="35"/>
      <c r="T296" s="72"/>
      <c r="AT296" s="17" t="s">
        <v>165</v>
      </c>
      <c r="AU296" s="17" t="s">
        <v>81</v>
      </c>
    </row>
    <row r="297" spans="2:51" s="11" customFormat="1" ht="13.5">
      <c r="B297" s="197"/>
      <c r="C297" s="198"/>
      <c r="D297" s="199" t="s">
        <v>167</v>
      </c>
      <c r="E297" s="200" t="s">
        <v>20</v>
      </c>
      <c r="F297" s="201" t="s">
        <v>454</v>
      </c>
      <c r="G297" s="198"/>
      <c r="H297" s="202">
        <v>20.0618</v>
      </c>
      <c r="I297" s="203"/>
      <c r="J297" s="198"/>
      <c r="K297" s="198"/>
      <c r="L297" s="204"/>
      <c r="M297" s="205"/>
      <c r="N297" s="206"/>
      <c r="O297" s="206"/>
      <c r="P297" s="206"/>
      <c r="Q297" s="206"/>
      <c r="R297" s="206"/>
      <c r="S297" s="206"/>
      <c r="T297" s="207"/>
      <c r="AT297" s="208" t="s">
        <v>167</v>
      </c>
      <c r="AU297" s="208" t="s">
        <v>81</v>
      </c>
      <c r="AV297" s="11" t="s">
        <v>81</v>
      </c>
      <c r="AW297" s="11" t="s">
        <v>169</v>
      </c>
      <c r="AX297" s="11" t="s">
        <v>73</v>
      </c>
      <c r="AY297" s="208" t="s">
        <v>154</v>
      </c>
    </row>
    <row r="298" spans="2:65" s="1" customFormat="1" ht="22.5" customHeight="1">
      <c r="B298" s="34"/>
      <c r="C298" s="182" t="s">
        <v>455</v>
      </c>
      <c r="D298" s="182" t="s">
        <v>156</v>
      </c>
      <c r="E298" s="183" t="s">
        <v>456</v>
      </c>
      <c r="F298" s="184" t="s">
        <v>457</v>
      </c>
      <c r="G298" s="185" t="s">
        <v>159</v>
      </c>
      <c r="H298" s="186">
        <v>6.645</v>
      </c>
      <c r="I298" s="187"/>
      <c r="J298" s="188">
        <f>ROUND(I298*H298,2)</f>
        <v>0</v>
      </c>
      <c r="K298" s="184" t="s">
        <v>160</v>
      </c>
      <c r="L298" s="54"/>
      <c r="M298" s="189" t="s">
        <v>20</v>
      </c>
      <c r="N298" s="190" t="s">
        <v>44</v>
      </c>
      <c r="O298" s="35"/>
      <c r="P298" s="191">
        <f>O298*H298</f>
        <v>0</v>
      </c>
      <c r="Q298" s="191">
        <v>0.406624</v>
      </c>
      <c r="R298" s="191">
        <f>Q298*H298</f>
        <v>2.7020164799999997</v>
      </c>
      <c r="S298" s="191">
        <v>0</v>
      </c>
      <c r="T298" s="192">
        <f>S298*H298</f>
        <v>0</v>
      </c>
      <c r="AR298" s="17" t="s">
        <v>161</v>
      </c>
      <c r="AT298" s="17" t="s">
        <v>156</v>
      </c>
      <c r="AU298" s="17" t="s">
        <v>81</v>
      </c>
      <c r="AY298" s="17" t="s">
        <v>154</v>
      </c>
      <c r="BE298" s="193">
        <f>IF(N298="základní",J298,0)</f>
        <v>0</v>
      </c>
      <c r="BF298" s="193">
        <f>IF(N298="snížená",J298,0)</f>
        <v>0</v>
      </c>
      <c r="BG298" s="193">
        <f>IF(N298="zákl. přenesená",J298,0)</f>
        <v>0</v>
      </c>
      <c r="BH298" s="193">
        <f>IF(N298="sníž. přenesená",J298,0)</f>
        <v>0</v>
      </c>
      <c r="BI298" s="193">
        <f>IF(N298="nulová",J298,0)</f>
        <v>0</v>
      </c>
      <c r="BJ298" s="17" t="s">
        <v>22</v>
      </c>
      <c r="BK298" s="193">
        <f>ROUND(I298*H298,2)</f>
        <v>0</v>
      </c>
      <c r="BL298" s="17" t="s">
        <v>161</v>
      </c>
      <c r="BM298" s="17" t="s">
        <v>458</v>
      </c>
    </row>
    <row r="299" spans="2:47" s="1" customFormat="1" ht="27">
      <c r="B299" s="34"/>
      <c r="C299" s="56"/>
      <c r="D299" s="194" t="s">
        <v>163</v>
      </c>
      <c r="E299" s="56"/>
      <c r="F299" s="195" t="s">
        <v>459</v>
      </c>
      <c r="G299" s="56"/>
      <c r="H299" s="56"/>
      <c r="I299" s="152"/>
      <c r="J299" s="56"/>
      <c r="K299" s="56"/>
      <c r="L299" s="54"/>
      <c r="M299" s="71"/>
      <c r="N299" s="35"/>
      <c r="O299" s="35"/>
      <c r="P299" s="35"/>
      <c r="Q299" s="35"/>
      <c r="R299" s="35"/>
      <c r="S299" s="35"/>
      <c r="T299" s="72"/>
      <c r="AT299" s="17" t="s">
        <v>163</v>
      </c>
      <c r="AU299" s="17" t="s">
        <v>81</v>
      </c>
    </row>
    <row r="300" spans="2:47" s="1" customFormat="1" ht="148.5">
      <c r="B300" s="34"/>
      <c r="C300" s="56"/>
      <c r="D300" s="194" t="s">
        <v>165</v>
      </c>
      <c r="E300" s="56"/>
      <c r="F300" s="196" t="s">
        <v>428</v>
      </c>
      <c r="G300" s="56"/>
      <c r="H300" s="56"/>
      <c r="I300" s="152"/>
      <c r="J300" s="56"/>
      <c r="K300" s="56"/>
      <c r="L300" s="54"/>
      <c r="M300" s="71"/>
      <c r="N300" s="35"/>
      <c r="O300" s="35"/>
      <c r="P300" s="35"/>
      <c r="Q300" s="35"/>
      <c r="R300" s="35"/>
      <c r="S300" s="35"/>
      <c r="T300" s="72"/>
      <c r="AT300" s="17" t="s">
        <v>165</v>
      </c>
      <c r="AU300" s="17" t="s">
        <v>81</v>
      </c>
    </row>
    <row r="301" spans="2:51" s="11" customFormat="1" ht="13.5">
      <c r="B301" s="197"/>
      <c r="C301" s="198"/>
      <c r="D301" s="199" t="s">
        <v>167</v>
      </c>
      <c r="E301" s="200" t="s">
        <v>20</v>
      </c>
      <c r="F301" s="201" t="s">
        <v>460</v>
      </c>
      <c r="G301" s="198"/>
      <c r="H301" s="202">
        <v>6.645</v>
      </c>
      <c r="I301" s="203"/>
      <c r="J301" s="198"/>
      <c r="K301" s="198"/>
      <c r="L301" s="204"/>
      <c r="M301" s="205"/>
      <c r="N301" s="206"/>
      <c r="O301" s="206"/>
      <c r="P301" s="206"/>
      <c r="Q301" s="206"/>
      <c r="R301" s="206"/>
      <c r="S301" s="206"/>
      <c r="T301" s="207"/>
      <c r="AT301" s="208" t="s">
        <v>167</v>
      </c>
      <c r="AU301" s="208" t="s">
        <v>81</v>
      </c>
      <c r="AV301" s="11" t="s">
        <v>81</v>
      </c>
      <c r="AW301" s="11" t="s">
        <v>169</v>
      </c>
      <c r="AX301" s="11" t="s">
        <v>73</v>
      </c>
      <c r="AY301" s="208" t="s">
        <v>154</v>
      </c>
    </row>
    <row r="302" spans="2:65" s="1" customFormat="1" ht="22.5" customHeight="1">
      <c r="B302" s="34"/>
      <c r="C302" s="182" t="s">
        <v>461</v>
      </c>
      <c r="D302" s="182" t="s">
        <v>156</v>
      </c>
      <c r="E302" s="183" t="s">
        <v>462</v>
      </c>
      <c r="F302" s="184" t="s">
        <v>463</v>
      </c>
      <c r="G302" s="185" t="s">
        <v>159</v>
      </c>
      <c r="H302" s="186">
        <v>66.101</v>
      </c>
      <c r="I302" s="187"/>
      <c r="J302" s="188">
        <f>ROUND(I302*H302,2)</f>
        <v>0</v>
      </c>
      <c r="K302" s="184" t="s">
        <v>160</v>
      </c>
      <c r="L302" s="54"/>
      <c r="M302" s="189" t="s">
        <v>20</v>
      </c>
      <c r="N302" s="190" t="s">
        <v>44</v>
      </c>
      <c r="O302" s="35"/>
      <c r="P302" s="191">
        <f>O302*H302</f>
        <v>0</v>
      </c>
      <c r="Q302" s="191">
        <v>0.116688</v>
      </c>
      <c r="R302" s="191">
        <f>Q302*H302</f>
        <v>7.713193488</v>
      </c>
      <c r="S302" s="191">
        <v>0</v>
      </c>
      <c r="T302" s="192">
        <f>S302*H302</f>
        <v>0</v>
      </c>
      <c r="AR302" s="17" t="s">
        <v>161</v>
      </c>
      <c r="AT302" s="17" t="s">
        <v>156</v>
      </c>
      <c r="AU302" s="17" t="s">
        <v>81</v>
      </c>
      <c r="AY302" s="17" t="s">
        <v>154</v>
      </c>
      <c r="BE302" s="193">
        <f>IF(N302="základní",J302,0)</f>
        <v>0</v>
      </c>
      <c r="BF302" s="193">
        <f>IF(N302="snížená",J302,0)</f>
        <v>0</v>
      </c>
      <c r="BG302" s="193">
        <f>IF(N302="zákl. přenesená",J302,0)</f>
        <v>0</v>
      </c>
      <c r="BH302" s="193">
        <f>IF(N302="sníž. přenesená",J302,0)</f>
        <v>0</v>
      </c>
      <c r="BI302" s="193">
        <f>IF(N302="nulová",J302,0)</f>
        <v>0</v>
      </c>
      <c r="BJ302" s="17" t="s">
        <v>22</v>
      </c>
      <c r="BK302" s="193">
        <f>ROUND(I302*H302,2)</f>
        <v>0</v>
      </c>
      <c r="BL302" s="17" t="s">
        <v>161</v>
      </c>
      <c r="BM302" s="17" t="s">
        <v>464</v>
      </c>
    </row>
    <row r="303" spans="2:47" s="1" customFormat="1" ht="27">
      <c r="B303" s="34"/>
      <c r="C303" s="56"/>
      <c r="D303" s="194" t="s">
        <v>163</v>
      </c>
      <c r="E303" s="56"/>
      <c r="F303" s="195" t="s">
        <v>465</v>
      </c>
      <c r="G303" s="56"/>
      <c r="H303" s="56"/>
      <c r="I303" s="152"/>
      <c r="J303" s="56"/>
      <c r="K303" s="56"/>
      <c r="L303" s="54"/>
      <c r="M303" s="71"/>
      <c r="N303" s="35"/>
      <c r="O303" s="35"/>
      <c r="P303" s="35"/>
      <c r="Q303" s="35"/>
      <c r="R303" s="35"/>
      <c r="S303" s="35"/>
      <c r="T303" s="72"/>
      <c r="AT303" s="17" t="s">
        <v>163</v>
      </c>
      <c r="AU303" s="17" t="s">
        <v>81</v>
      </c>
    </row>
    <row r="304" spans="2:47" s="1" customFormat="1" ht="27">
      <c r="B304" s="34"/>
      <c r="C304" s="56"/>
      <c r="D304" s="194" t="s">
        <v>165</v>
      </c>
      <c r="E304" s="56"/>
      <c r="F304" s="196" t="s">
        <v>466</v>
      </c>
      <c r="G304" s="56"/>
      <c r="H304" s="56"/>
      <c r="I304" s="152"/>
      <c r="J304" s="56"/>
      <c r="K304" s="56"/>
      <c r="L304" s="54"/>
      <c r="M304" s="71"/>
      <c r="N304" s="35"/>
      <c r="O304" s="35"/>
      <c r="P304" s="35"/>
      <c r="Q304" s="35"/>
      <c r="R304" s="35"/>
      <c r="S304" s="35"/>
      <c r="T304" s="72"/>
      <c r="AT304" s="17" t="s">
        <v>165</v>
      </c>
      <c r="AU304" s="17" t="s">
        <v>81</v>
      </c>
    </row>
    <row r="305" spans="2:51" s="12" customFormat="1" ht="13.5">
      <c r="B305" s="213"/>
      <c r="C305" s="214"/>
      <c r="D305" s="194" t="s">
        <v>167</v>
      </c>
      <c r="E305" s="215" t="s">
        <v>20</v>
      </c>
      <c r="F305" s="216" t="s">
        <v>467</v>
      </c>
      <c r="G305" s="214"/>
      <c r="H305" s="217" t="s">
        <v>20</v>
      </c>
      <c r="I305" s="218"/>
      <c r="J305" s="214"/>
      <c r="K305" s="214"/>
      <c r="L305" s="219"/>
      <c r="M305" s="220"/>
      <c r="N305" s="221"/>
      <c r="O305" s="221"/>
      <c r="P305" s="221"/>
      <c r="Q305" s="221"/>
      <c r="R305" s="221"/>
      <c r="S305" s="221"/>
      <c r="T305" s="222"/>
      <c r="AT305" s="223" t="s">
        <v>167</v>
      </c>
      <c r="AU305" s="223" t="s">
        <v>81</v>
      </c>
      <c r="AV305" s="12" t="s">
        <v>22</v>
      </c>
      <c r="AW305" s="12" t="s">
        <v>169</v>
      </c>
      <c r="AX305" s="12" t="s">
        <v>73</v>
      </c>
      <c r="AY305" s="223" t="s">
        <v>154</v>
      </c>
    </row>
    <row r="306" spans="2:51" s="11" customFormat="1" ht="13.5">
      <c r="B306" s="197"/>
      <c r="C306" s="198"/>
      <c r="D306" s="199" t="s">
        <v>167</v>
      </c>
      <c r="E306" s="200" t="s">
        <v>20</v>
      </c>
      <c r="F306" s="201" t="s">
        <v>468</v>
      </c>
      <c r="G306" s="198"/>
      <c r="H306" s="202">
        <v>66.101</v>
      </c>
      <c r="I306" s="203"/>
      <c r="J306" s="198"/>
      <c r="K306" s="198"/>
      <c r="L306" s="204"/>
      <c r="M306" s="205"/>
      <c r="N306" s="206"/>
      <c r="O306" s="206"/>
      <c r="P306" s="206"/>
      <c r="Q306" s="206"/>
      <c r="R306" s="206"/>
      <c r="S306" s="206"/>
      <c r="T306" s="207"/>
      <c r="AT306" s="208" t="s">
        <v>167</v>
      </c>
      <c r="AU306" s="208" t="s">
        <v>81</v>
      </c>
      <c r="AV306" s="11" t="s">
        <v>81</v>
      </c>
      <c r="AW306" s="11" t="s">
        <v>169</v>
      </c>
      <c r="AX306" s="11" t="s">
        <v>73</v>
      </c>
      <c r="AY306" s="208" t="s">
        <v>154</v>
      </c>
    </row>
    <row r="307" spans="2:65" s="1" customFormat="1" ht="22.5" customHeight="1">
      <c r="B307" s="34"/>
      <c r="C307" s="182" t="s">
        <v>469</v>
      </c>
      <c r="D307" s="182" t="s">
        <v>156</v>
      </c>
      <c r="E307" s="183" t="s">
        <v>470</v>
      </c>
      <c r="F307" s="184" t="s">
        <v>471</v>
      </c>
      <c r="G307" s="185" t="s">
        <v>159</v>
      </c>
      <c r="H307" s="186">
        <v>61.46</v>
      </c>
      <c r="I307" s="187"/>
      <c r="J307" s="188">
        <f>ROUND(I307*H307,2)</f>
        <v>0</v>
      </c>
      <c r="K307" s="184" t="s">
        <v>160</v>
      </c>
      <c r="L307" s="54"/>
      <c r="M307" s="189" t="s">
        <v>20</v>
      </c>
      <c r="N307" s="190" t="s">
        <v>44</v>
      </c>
      <c r="O307" s="35"/>
      <c r="P307" s="191">
        <f>O307*H307</f>
        <v>0</v>
      </c>
      <c r="Q307" s="191">
        <v>0.143404</v>
      </c>
      <c r="R307" s="191">
        <f>Q307*H307</f>
        <v>8.81360984</v>
      </c>
      <c r="S307" s="191">
        <v>0</v>
      </c>
      <c r="T307" s="192">
        <f>S307*H307</f>
        <v>0</v>
      </c>
      <c r="AR307" s="17" t="s">
        <v>161</v>
      </c>
      <c r="AT307" s="17" t="s">
        <v>156</v>
      </c>
      <c r="AU307" s="17" t="s">
        <v>81</v>
      </c>
      <c r="AY307" s="17" t="s">
        <v>154</v>
      </c>
      <c r="BE307" s="193">
        <f>IF(N307="základní",J307,0)</f>
        <v>0</v>
      </c>
      <c r="BF307" s="193">
        <f>IF(N307="snížená",J307,0)</f>
        <v>0</v>
      </c>
      <c r="BG307" s="193">
        <f>IF(N307="zákl. přenesená",J307,0)</f>
        <v>0</v>
      </c>
      <c r="BH307" s="193">
        <f>IF(N307="sníž. přenesená",J307,0)</f>
        <v>0</v>
      </c>
      <c r="BI307" s="193">
        <f>IF(N307="nulová",J307,0)</f>
        <v>0</v>
      </c>
      <c r="BJ307" s="17" t="s">
        <v>22</v>
      </c>
      <c r="BK307" s="193">
        <f>ROUND(I307*H307,2)</f>
        <v>0</v>
      </c>
      <c r="BL307" s="17" t="s">
        <v>161</v>
      </c>
      <c r="BM307" s="17" t="s">
        <v>472</v>
      </c>
    </row>
    <row r="308" spans="2:47" s="1" customFormat="1" ht="27">
      <c r="B308" s="34"/>
      <c r="C308" s="56"/>
      <c r="D308" s="194" t="s">
        <v>163</v>
      </c>
      <c r="E308" s="56"/>
      <c r="F308" s="195" t="s">
        <v>473</v>
      </c>
      <c r="G308" s="56"/>
      <c r="H308" s="56"/>
      <c r="I308" s="152"/>
      <c r="J308" s="56"/>
      <c r="K308" s="56"/>
      <c r="L308" s="54"/>
      <c r="M308" s="71"/>
      <c r="N308" s="35"/>
      <c r="O308" s="35"/>
      <c r="P308" s="35"/>
      <c r="Q308" s="35"/>
      <c r="R308" s="35"/>
      <c r="S308" s="35"/>
      <c r="T308" s="72"/>
      <c r="AT308" s="17" t="s">
        <v>163</v>
      </c>
      <c r="AU308" s="17" t="s">
        <v>81</v>
      </c>
    </row>
    <row r="309" spans="2:47" s="1" customFormat="1" ht="27">
      <c r="B309" s="34"/>
      <c r="C309" s="56"/>
      <c r="D309" s="194" t="s">
        <v>165</v>
      </c>
      <c r="E309" s="56"/>
      <c r="F309" s="196" t="s">
        <v>466</v>
      </c>
      <c r="G309" s="56"/>
      <c r="H309" s="56"/>
      <c r="I309" s="152"/>
      <c r="J309" s="56"/>
      <c r="K309" s="56"/>
      <c r="L309" s="54"/>
      <c r="M309" s="71"/>
      <c r="N309" s="35"/>
      <c r="O309" s="35"/>
      <c r="P309" s="35"/>
      <c r="Q309" s="35"/>
      <c r="R309" s="35"/>
      <c r="S309" s="35"/>
      <c r="T309" s="72"/>
      <c r="AT309" s="17" t="s">
        <v>165</v>
      </c>
      <c r="AU309" s="17" t="s">
        <v>81</v>
      </c>
    </row>
    <row r="310" spans="2:51" s="12" customFormat="1" ht="13.5">
      <c r="B310" s="213"/>
      <c r="C310" s="214"/>
      <c r="D310" s="194" t="s">
        <v>167</v>
      </c>
      <c r="E310" s="215" t="s">
        <v>20</v>
      </c>
      <c r="F310" s="216" t="s">
        <v>474</v>
      </c>
      <c r="G310" s="214"/>
      <c r="H310" s="217" t="s">
        <v>20</v>
      </c>
      <c r="I310" s="218"/>
      <c r="J310" s="214"/>
      <c r="K310" s="214"/>
      <c r="L310" s="219"/>
      <c r="M310" s="220"/>
      <c r="N310" s="221"/>
      <c r="O310" s="221"/>
      <c r="P310" s="221"/>
      <c r="Q310" s="221"/>
      <c r="R310" s="221"/>
      <c r="S310" s="221"/>
      <c r="T310" s="222"/>
      <c r="AT310" s="223" t="s">
        <v>167</v>
      </c>
      <c r="AU310" s="223" t="s">
        <v>81</v>
      </c>
      <c r="AV310" s="12" t="s">
        <v>22</v>
      </c>
      <c r="AW310" s="12" t="s">
        <v>169</v>
      </c>
      <c r="AX310" s="12" t="s">
        <v>73</v>
      </c>
      <c r="AY310" s="223" t="s">
        <v>154</v>
      </c>
    </row>
    <row r="311" spans="2:51" s="11" customFormat="1" ht="13.5">
      <c r="B311" s="197"/>
      <c r="C311" s="198"/>
      <c r="D311" s="194" t="s">
        <v>167</v>
      </c>
      <c r="E311" s="209" t="s">
        <v>20</v>
      </c>
      <c r="F311" s="210" t="s">
        <v>475</v>
      </c>
      <c r="G311" s="198"/>
      <c r="H311" s="211">
        <v>56.5985</v>
      </c>
      <c r="I311" s="203"/>
      <c r="J311" s="198"/>
      <c r="K311" s="198"/>
      <c r="L311" s="204"/>
      <c r="M311" s="205"/>
      <c r="N311" s="206"/>
      <c r="O311" s="206"/>
      <c r="P311" s="206"/>
      <c r="Q311" s="206"/>
      <c r="R311" s="206"/>
      <c r="S311" s="206"/>
      <c r="T311" s="207"/>
      <c r="AT311" s="208" t="s">
        <v>167</v>
      </c>
      <c r="AU311" s="208" t="s">
        <v>81</v>
      </c>
      <c r="AV311" s="11" t="s">
        <v>81</v>
      </c>
      <c r="AW311" s="11" t="s">
        <v>169</v>
      </c>
      <c r="AX311" s="11" t="s">
        <v>73</v>
      </c>
      <c r="AY311" s="208" t="s">
        <v>154</v>
      </c>
    </row>
    <row r="312" spans="2:51" s="11" customFormat="1" ht="13.5">
      <c r="B312" s="197"/>
      <c r="C312" s="198"/>
      <c r="D312" s="199" t="s">
        <v>167</v>
      </c>
      <c r="E312" s="200" t="s">
        <v>20</v>
      </c>
      <c r="F312" s="201" t="s">
        <v>476</v>
      </c>
      <c r="G312" s="198"/>
      <c r="H312" s="202">
        <v>4.8615</v>
      </c>
      <c r="I312" s="203"/>
      <c r="J312" s="198"/>
      <c r="K312" s="198"/>
      <c r="L312" s="204"/>
      <c r="M312" s="205"/>
      <c r="N312" s="206"/>
      <c r="O312" s="206"/>
      <c r="P312" s="206"/>
      <c r="Q312" s="206"/>
      <c r="R312" s="206"/>
      <c r="S312" s="206"/>
      <c r="T312" s="207"/>
      <c r="AT312" s="208" t="s">
        <v>167</v>
      </c>
      <c r="AU312" s="208" t="s">
        <v>81</v>
      </c>
      <c r="AV312" s="11" t="s">
        <v>81</v>
      </c>
      <c r="AW312" s="11" t="s">
        <v>169</v>
      </c>
      <c r="AX312" s="11" t="s">
        <v>73</v>
      </c>
      <c r="AY312" s="208" t="s">
        <v>154</v>
      </c>
    </row>
    <row r="313" spans="2:65" s="1" customFormat="1" ht="22.5" customHeight="1">
      <c r="B313" s="34"/>
      <c r="C313" s="182" t="s">
        <v>477</v>
      </c>
      <c r="D313" s="182" t="s">
        <v>156</v>
      </c>
      <c r="E313" s="183" t="s">
        <v>478</v>
      </c>
      <c r="F313" s="184" t="s">
        <v>479</v>
      </c>
      <c r="G313" s="185" t="s">
        <v>292</v>
      </c>
      <c r="H313" s="186">
        <v>39.15</v>
      </c>
      <c r="I313" s="187"/>
      <c r="J313" s="188">
        <f>ROUND(I313*H313,2)</f>
        <v>0</v>
      </c>
      <c r="K313" s="184" t="s">
        <v>160</v>
      </c>
      <c r="L313" s="54"/>
      <c r="M313" s="189" t="s">
        <v>20</v>
      </c>
      <c r="N313" s="190" t="s">
        <v>44</v>
      </c>
      <c r="O313" s="35"/>
      <c r="P313" s="191">
        <f>O313*H313</f>
        <v>0</v>
      </c>
      <c r="Q313" s="191">
        <v>0.0001376</v>
      </c>
      <c r="R313" s="191">
        <f>Q313*H313</f>
        <v>0.00538704</v>
      </c>
      <c r="S313" s="191">
        <v>0</v>
      </c>
      <c r="T313" s="192">
        <f>S313*H313</f>
        <v>0</v>
      </c>
      <c r="AR313" s="17" t="s">
        <v>161</v>
      </c>
      <c r="AT313" s="17" t="s">
        <v>156</v>
      </c>
      <c r="AU313" s="17" t="s">
        <v>81</v>
      </c>
      <c r="AY313" s="17" t="s">
        <v>154</v>
      </c>
      <c r="BE313" s="193">
        <f>IF(N313="základní",J313,0)</f>
        <v>0</v>
      </c>
      <c r="BF313" s="193">
        <f>IF(N313="snížená",J313,0)</f>
        <v>0</v>
      </c>
      <c r="BG313" s="193">
        <f>IF(N313="zákl. přenesená",J313,0)</f>
        <v>0</v>
      </c>
      <c r="BH313" s="193">
        <f>IF(N313="sníž. přenesená",J313,0)</f>
        <v>0</v>
      </c>
      <c r="BI313" s="193">
        <f>IF(N313="nulová",J313,0)</f>
        <v>0</v>
      </c>
      <c r="BJ313" s="17" t="s">
        <v>22</v>
      </c>
      <c r="BK313" s="193">
        <f>ROUND(I313*H313,2)</f>
        <v>0</v>
      </c>
      <c r="BL313" s="17" t="s">
        <v>161</v>
      </c>
      <c r="BM313" s="17" t="s">
        <v>480</v>
      </c>
    </row>
    <row r="314" spans="2:47" s="1" customFormat="1" ht="13.5">
      <c r="B314" s="34"/>
      <c r="C314" s="56"/>
      <c r="D314" s="194" t="s">
        <v>163</v>
      </c>
      <c r="E314" s="56"/>
      <c r="F314" s="195" t="s">
        <v>481</v>
      </c>
      <c r="G314" s="56"/>
      <c r="H314" s="56"/>
      <c r="I314" s="152"/>
      <c r="J314" s="56"/>
      <c r="K314" s="56"/>
      <c r="L314" s="54"/>
      <c r="M314" s="71"/>
      <c r="N314" s="35"/>
      <c r="O314" s="35"/>
      <c r="P314" s="35"/>
      <c r="Q314" s="35"/>
      <c r="R314" s="35"/>
      <c r="S314" s="35"/>
      <c r="T314" s="72"/>
      <c r="AT314" s="17" t="s">
        <v>163</v>
      </c>
      <c r="AU314" s="17" t="s">
        <v>81</v>
      </c>
    </row>
    <row r="315" spans="2:47" s="1" customFormat="1" ht="54">
      <c r="B315" s="34"/>
      <c r="C315" s="56"/>
      <c r="D315" s="194" t="s">
        <v>165</v>
      </c>
      <c r="E315" s="56"/>
      <c r="F315" s="196" t="s">
        <v>482</v>
      </c>
      <c r="G315" s="56"/>
      <c r="H315" s="56"/>
      <c r="I315" s="152"/>
      <c r="J315" s="56"/>
      <c r="K315" s="56"/>
      <c r="L315" s="54"/>
      <c r="M315" s="71"/>
      <c r="N315" s="35"/>
      <c r="O315" s="35"/>
      <c r="P315" s="35"/>
      <c r="Q315" s="35"/>
      <c r="R315" s="35"/>
      <c r="S315" s="35"/>
      <c r="T315" s="72"/>
      <c r="AT315" s="17" t="s">
        <v>165</v>
      </c>
      <c r="AU315" s="17" t="s">
        <v>81</v>
      </c>
    </row>
    <row r="316" spans="2:51" s="12" customFormat="1" ht="13.5">
      <c r="B316" s="213"/>
      <c r="C316" s="214"/>
      <c r="D316" s="194" t="s">
        <v>167</v>
      </c>
      <c r="E316" s="215" t="s">
        <v>20</v>
      </c>
      <c r="F316" s="216" t="s">
        <v>483</v>
      </c>
      <c r="G316" s="214"/>
      <c r="H316" s="217" t="s">
        <v>20</v>
      </c>
      <c r="I316" s="218"/>
      <c r="J316" s="214"/>
      <c r="K316" s="214"/>
      <c r="L316" s="219"/>
      <c r="M316" s="220"/>
      <c r="N316" s="221"/>
      <c r="O316" s="221"/>
      <c r="P316" s="221"/>
      <c r="Q316" s="221"/>
      <c r="R316" s="221"/>
      <c r="S316" s="221"/>
      <c r="T316" s="222"/>
      <c r="AT316" s="223" t="s">
        <v>167</v>
      </c>
      <c r="AU316" s="223" t="s">
        <v>81</v>
      </c>
      <c r="AV316" s="12" t="s">
        <v>22</v>
      </c>
      <c r="AW316" s="12" t="s">
        <v>169</v>
      </c>
      <c r="AX316" s="12" t="s">
        <v>73</v>
      </c>
      <c r="AY316" s="223" t="s">
        <v>154</v>
      </c>
    </row>
    <row r="317" spans="2:51" s="11" customFormat="1" ht="13.5">
      <c r="B317" s="197"/>
      <c r="C317" s="198"/>
      <c r="D317" s="194" t="s">
        <v>167</v>
      </c>
      <c r="E317" s="209" t="s">
        <v>20</v>
      </c>
      <c r="F317" s="210" t="s">
        <v>484</v>
      </c>
      <c r="G317" s="198"/>
      <c r="H317" s="211">
        <v>24.99</v>
      </c>
      <c r="I317" s="203"/>
      <c r="J317" s="198"/>
      <c r="K317" s="198"/>
      <c r="L317" s="204"/>
      <c r="M317" s="205"/>
      <c r="N317" s="206"/>
      <c r="O317" s="206"/>
      <c r="P317" s="206"/>
      <c r="Q317" s="206"/>
      <c r="R317" s="206"/>
      <c r="S317" s="206"/>
      <c r="T317" s="207"/>
      <c r="AT317" s="208" t="s">
        <v>167</v>
      </c>
      <c r="AU317" s="208" t="s">
        <v>81</v>
      </c>
      <c r="AV317" s="11" t="s">
        <v>81</v>
      </c>
      <c r="AW317" s="11" t="s">
        <v>169</v>
      </c>
      <c r="AX317" s="11" t="s">
        <v>73</v>
      </c>
      <c r="AY317" s="208" t="s">
        <v>154</v>
      </c>
    </row>
    <row r="318" spans="2:51" s="11" customFormat="1" ht="13.5">
      <c r="B318" s="197"/>
      <c r="C318" s="198"/>
      <c r="D318" s="199" t="s">
        <v>167</v>
      </c>
      <c r="E318" s="200" t="s">
        <v>20</v>
      </c>
      <c r="F318" s="201" t="s">
        <v>485</v>
      </c>
      <c r="G318" s="198"/>
      <c r="H318" s="202">
        <v>14.16</v>
      </c>
      <c r="I318" s="203"/>
      <c r="J318" s="198"/>
      <c r="K318" s="198"/>
      <c r="L318" s="204"/>
      <c r="M318" s="205"/>
      <c r="N318" s="206"/>
      <c r="O318" s="206"/>
      <c r="P318" s="206"/>
      <c r="Q318" s="206"/>
      <c r="R318" s="206"/>
      <c r="S318" s="206"/>
      <c r="T318" s="207"/>
      <c r="AT318" s="208" t="s">
        <v>167</v>
      </c>
      <c r="AU318" s="208" t="s">
        <v>81</v>
      </c>
      <c r="AV318" s="11" t="s">
        <v>81</v>
      </c>
      <c r="AW318" s="11" t="s">
        <v>169</v>
      </c>
      <c r="AX318" s="11" t="s">
        <v>73</v>
      </c>
      <c r="AY318" s="208" t="s">
        <v>154</v>
      </c>
    </row>
    <row r="319" spans="2:65" s="1" customFormat="1" ht="22.5" customHeight="1">
      <c r="B319" s="34"/>
      <c r="C319" s="182" t="s">
        <v>486</v>
      </c>
      <c r="D319" s="182" t="s">
        <v>156</v>
      </c>
      <c r="E319" s="183" t="s">
        <v>487</v>
      </c>
      <c r="F319" s="184" t="s">
        <v>488</v>
      </c>
      <c r="G319" s="185" t="s">
        <v>292</v>
      </c>
      <c r="H319" s="186">
        <v>99.677</v>
      </c>
      <c r="I319" s="187"/>
      <c r="J319" s="188">
        <f>ROUND(I319*H319,2)</f>
        <v>0</v>
      </c>
      <c r="K319" s="184" t="s">
        <v>160</v>
      </c>
      <c r="L319" s="54"/>
      <c r="M319" s="189" t="s">
        <v>20</v>
      </c>
      <c r="N319" s="190" t="s">
        <v>44</v>
      </c>
      <c r="O319" s="35"/>
      <c r="P319" s="191">
        <f>O319*H319</f>
        <v>0</v>
      </c>
      <c r="Q319" s="191">
        <v>0.00019568</v>
      </c>
      <c r="R319" s="191">
        <f>Q319*H319</f>
        <v>0.01950479536</v>
      </c>
      <c r="S319" s="191">
        <v>0</v>
      </c>
      <c r="T319" s="192">
        <f>S319*H319</f>
        <v>0</v>
      </c>
      <c r="AR319" s="17" t="s">
        <v>161</v>
      </c>
      <c r="AT319" s="17" t="s">
        <v>156</v>
      </c>
      <c r="AU319" s="17" t="s">
        <v>81</v>
      </c>
      <c r="AY319" s="17" t="s">
        <v>154</v>
      </c>
      <c r="BE319" s="193">
        <f>IF(N319="základní",J319,0)</f>
        <v>0</v>
      </c>
      <c r="BF319" s="193">
        <f>IF(N319="snížená",J319,0)</f>
        <v>0</v>
      </c>
      <c r="BG319" s="193">
        <f>IF(N319="zákl. přenesená",J319,0)</f>
        <v>0</v>
      </c>
      <c r="BH319" s="193">
        <f>IF(N319="sníž. přenesená",J319,0)</f>
        <v>0</v>
      </c>
      <c r="BI319" s="193">
        <f>IF(N319="nulová",J319,0)</f>
        <v>0</v>
      </c>
      <c r="BJ319" s="17" t="s">
        <v>22</v>
      </c>
      <c r="BK319" s="193">
        <f>ROUND(I319*H319,2)</f>
        <v>0</v>
      </c>
      <c r="BL319" s="17" t="s">
        <v>161</v>
      </c>
      <c r="BM319" s="17" t="s">
        <v>489</v>
      </c>
    </row>
    <row r="320" spans="2:47" s="1" customFormat="1" ht="13.5">
      <c r="B320" s="34"/>
      <c r="C320" s="56"/>
      <c r="D320" s="194" t="s">
        <v>163</v>
      </c>
      <c r="E320" s="56"/>
      <c r="F320" s="195" t="s">
        <v>490</v>
      </c>
      <c r="G320" s="56"/>
      <c r="H320" s="56"/>
      <c r="I320" s="152"/>
      <c r="J320" s="56"/>
      <c r="K320" s="56"/>
      <c r="L320" s="54"/>
      <c r="M320" s="71"/>
      <c r="N320" s="35"/>
      <c r="O320" s="35"/>
      <c r="P320" s="35"/>
      <c r="Q320" s="35"/>
      <c r="R320" s="35"/>
      <c r="S320" s="35"/>
      <c r="T320" s="72"/>
      <c r="AT320" s="17" t="s">
        <v>163</v>
      </c>
      <c r="AU320" s="17" t="s">
        <v>81</v>
      </c>
    </row>
    <row r="321" spans="2:47" s="1" customFormat="1" ht="54">
      <c r="B321" s="34"/>
      <c r="C321" s="56"/>
      <c r="D321" s="194" t="s">
        <v>165</v>
      </c>
      <c r="E321" s="56"/>
      <c r="F321" s="196" t="s">
        <v>482</v>
      </c>
      <c r="G321" s="56"/>
      <c r="H321" s="56"/>
      <c r="I321" s="152"/>
      <c r="J321" s="56"/>
      <c r="K321" s="56"/>
      <c r="L321" s="54"/>
      <c r="M321" s="71"/>
      <c r="N321" s="35"/>
      <c r="O321" s="35"/>
      <c r="P321" s="35"/>
      <c r="Q321" s="35"/>
      <c r="R321" s="35"/>
      <c r="S321" s="35"/>
      <c r="T321" s="72"/>
      <c r="AT321" s="17" t="s">
        <v>165</v>
      </c>
      <c r="AU321" s="17" t="s">
        <v>81</v>
      </c>
    </row>
    <row r="322" spans="2:51" s="12" customFormat="1" ht="13.5">
      <c r="B322" s="213"/>
      <c r="C322" s="214"/>
      <c r="D322" s="194" t="s">
        <v>167</v>
      </c>
      <c r="E322" s="215" t="s">
        <v>20</v>
      </c>
      <c r="F322" s="216" t="s">
        <v>467</v>
      </c>
      <c r="G322" s="214"/>
      <c r="H322" s="217" t="s">
        <v>20</v>
      </c>
      <c r="I322" s="218"/>
      <c r="J322" s="214"/>
      <c r="K322" s="214"/>
      <c r="L322" s="219"/>
      <c r="M322" s="220"/>
      <c r="N322" s="221"/>
      <c r="O322" s="221"/>
      <c r="P322" s="221"/>
      <c r="Q322" s="221"/>
      <c r="R322" s="221"/>
      <c r="S322" s="221"/>
      <c r="T322" s="222"/>
      <c r="AT322" s="223" t="s">
        <v>167</v>
      </c>
      <c r="AU322" s="223" t="s">
        <v>81</v>
      </c>
      <c r="AV322" s="12" t="s">
        <v>22</v>
      </c>
      <c r="AW322" s="12" t="s">
        <v>169</v>
      </c>
      <c r="AX322" s="12" t="s">
        <v>73</v>
      </c>
      <c r="AY322" s="223" t="s">
        <v>154</v>
      </c>
    </row>
    <row r="323" spans="2:51" s="11" customFormat="1" ht="13.5">
      <c r="B323" s="197"/>
      <c r="C323" s="198"/>
      <c r="D323" s="194" t="s">
        <v>167</v>
      </c>
      <c r="E323" s="209" t="s">
        <v>20</v>
      </c>
      <c r="F323" s="210" t="s">
        <v>491</v>
      </c>
      <c r="G323" s="198"/>
      <c r="H323" s="211">
        <v>20.3</v>
      </c>
      <c r="I323" s="203"/>
      <c r="J323" s="198"/>
      <c r="K323" s="198"/>
      <c r="L323" s="204"/>
      <c r="M323" s="205"/>
      <c r="N323" s="206"/>
      <c r="O323" s="206"/>
      <c r="P323" s="206"/>
      <c r="Q323" s="206"/>
      <c r="R323" s="206"/>
      <c r="S323" s="206"/>
      <c r="T323" s="207"/>
      <c r="AT323" s="208" t="s">
        <v>167</v>
      </c>
      <c r="AU323" s="208" t="s">
        <v>81</v>
      </c>
      <c r="AV323" s="11" t="s">
        <v>81</v>
      </c>
      <c r="AW323" s="11" t="s">
        <v>169</v>
      </c>
      <c r="AX323" s="11" t="s">
        <v>73</v>
      </c>
      <c r="AY323" s="208" t="s">
        <v>154</v>
      </c>
    </row>
    <row r="324" spans="2:51" s="12" customFormat="1" ht="13.5">
      <c r="B324" s="213"/>
      <c r="C324" s="214"/>
      <c r="D324" s="194" t="s">
        <v>167</v>
      </c>
      <c r="E324" s="215" t="s">
        <v>20</v>
      </c>
      <c r="F324" s="216" t="s">
        <v>474</v>
      </c>
      <c r="G324" s="214"/>
      <c r="H324" s="217" t="s">
        <v>20</v>
      </c>
      <c r="I324" s="218"/>
      <c r="J324" s="214"/>
      <c r="K324" s="214"/>
      <c r="L324" s="219"/>
      <c r="M324" s="220"/>
      <c r="N324" s="221"/>
      <c r="O324" s="221"/>
      <c r="P324" s="221"/>
      <c r="Q324" s="221"/>
      <c r="R324" s="221"/>
      <c r="S324" s="221"/>
      <c r="T324" s="222"/>
      <c r="AT324" s="223" t="s">
        <v>167</v>
      </c>
      <c r="AU324" s="223" t="s">
        <v>81</v>
      </c>
      <c r="AV324" s="12" t="s">
        <v>22</v>
      </c>
      <c r="AW324" s="12" t="s">
        <v>169</v>
      </c>
      <c r="AX324" s="12" t="s">
        <v>73</v>
      </c>
      <c r="AY324" s="223" t="s">
        <v>154</v>
      </c>
    </row>
    <row r="325" spans="2:51" s="11" customFormat="1" ht="13.5">
      <c r="B325" s="197"/>
      <c r="C325" s="198"/>
      <c r="D325" s="194" t="s">
        <v>167</v>
      </c>
      <c r="E325" s="209" t="s">
        <v>20</v>
      </c>
      <c r="F325" s="210" t="s">
        <v>492</v>
      </c>
      <c r="G325" s="198"/>
      <c r="H325" s="211">
        <v>18.2</v>
      </c>
      <c r="I325" s="203"/>
      <c r="J325" s="198"/>
      <c r="K325" s="198"/>
      <c r="L325" s="204"/>
      <c r="M325" s="205"/>
      <c r="N325" s="206"/>
      <c r="O325" s="206"/>
      <c r="P325" s="206"/>
      <c r="Q325" s="206"/>
      <c r="R325" s="206"/>
      <c r="S325" s="206"/>
      <c r="T325" s="207"/>
      <c r="AT325" s="208" t="s">
        <v>167</v>
      </c>
      <c r="AU325" s="208" t="s">
        <v>81</v>
      </c>
      <c r="AV325" s="11" t="s">
        <v>81</v>
      </c>
      <c r="AW325" s="11" t="s">
        <v>169</v>
      </c>
      <c r="AX325" s="11" t="s">
        <v>73</v>
      </c>
      <c r="AY325" s="208" t="s">
        <v>154</v>
      </c>
    </row>
    <row r="326" spans="2:51" s="11" customFormat="1" ht="27">
      <c r="B326" s="197"/>
      <c r="C326" s="198"/>
      <c r="D326" s="194" t="s">
        <v>167</v>
      </c>
      <c r="E326" s="209" t="s">
        <v>20</v>
      </c>
      <c r="F326" s="210" t="s">
        <v>493</v>
      </c>
      <c r="G326" s="198"/>
      <c r="H326" s="211">
        <v>42.1</v>
      </c>
      <c r="I326" s="203"/>
      <c r="J326" s="198"/>
      <c r="K326" s="198"/>
      <c r="L326" s="204"/>
      <c r="M326" s="205"/>
      <c r="N326" s="206"/>
      <c r="O326" s="206"/>
      <c r="P326" s="206"/>
      <c r="Q326" s="206"/>
      <c r="R326" s="206"/>
      <c r="S326" s="206"/>
      <c r="T326" s="207"/>
      <c r="AT326" s="208" t="s">
        <v>167</v>
      </c>
      <c r="AU326" s="208" t="s">
        <v>81</v>
      </c>
      <c r="AV326" s="11" t="s">
        <v>81</v>
      </c>
      <c r="AW326" s="11" t="s">
        <v>169</v>
      </c>
      <c r="AX326" s="11" t="s">
        <v>73</v>
      </c>
      <c r="AY326" s="208" t="s">
        <v>154</v>
      </c>
    </row>
    <row r="327" spans="2:51" s="11" customFormat="1" ht="13.5">
      <c r="B327" s="197"/>
      <c r="C327" s="198"/>
      <c r="D327" s="194" t="s">
        <v>167</v>
      </c>
      <c r="E327" s="209" t="s">
        <v>20</v>
      </c>
      <c r="F327" s="210" t="s">
        <v>494</v>
      </c>
      <c r="G327" s="198"/>
      <c r="H327" s="211">
        <v>11.592</v>
      </c>
      <c r="I327" s="203"/>
      <c r="J327" s="198"/>
      <c r="K327" s="198"/>
      <c r="L327" s="204"/>
      <c r="M327" s="205"/>
      <c r="N327" s="206"/>
      <c r="O327" s="206"/>
      <c r="P327" s="206"/>
      <c r="Q327" s="206"/>
      <c r="R327" s="206"/>
      <c r="S327" s="206"/>
      <c r="T327" s="207"/>
      <c r="AT327" s="208" t="s">
        <v>167</v>
      </c>
      <c r="AU327" s="208" t="s">
        <v>81</v>
      </c>
      <c r="AV327" s="11" t="s">
        <v>81</v>
      </c>
      <c r="AW327" s="11" t="s">
        <v>169</v>
      </c>
      <c r="AX327" s="11" t="s">
        <v>73</v>
      </c>
      <c r="AY327" s="208" t="s">
        <v>154</v>
      </c>
    </row>
    <row r="328" spans="2:51" s="11" customFormat="1" ht="13.5">
      <c r="B328" s="197"/>
      <c r="C328" s="198"/>
      <c r="D328" s="199" t="s">
        <v>167</v>
      </c>
      <c r="E328" s="200" t="s">
        <v>20</v>
      </c>
      <c r="F328" s="201" t="s">
        <v>495</v>
      </c>
      <c r="G328" s="198"/>
      <c r="H328" s="202">
        <v>7.485</v>
      </c>
      <c r="I328" s="203"/>
      <c r="J328" s="198"/>
      <c r="K328" s="198"/>
      <c r="L328" s="204"/>
      <c r="M328" s="205"/>
      <c r="N328" s="206"/>
      <c r="O328" s="206"/>
      <c r="P328" s="206"/>
      <c r="Q328" s="206"/>
      <c r="R328" s="206"/>
      <c r="S328" s="206"/>
      <c r="T328" s="207"/>
      <c r="AT328" s="208" t="s">
        <v>167</v>
      </c>
      <c r="AU328" s="208" t="s">
        <v>81</v>
      </c>
      <c r="AV328" s="11" t="s">
        <v>81</v>
      </c>
      <c r="AW328" s="11" t="s">
        <v>169</v>
      </c>
      <c r="AX328" s="11" t="s">
        <v>73</v>
      </c>
      <c r="AY328" s="208" t="s">
        <v>154</v>
      </c>
    </row>
    <row r="329" spans="2:65" s="1" customFormat="1" ht="22.5" customHeight="1">
      <c r="B329" s="34"/>
      <c r="C329" s="182" t="s">
        <v>496</v>
      </c>
      <c r="D329" s="182" t="s">
        <v>156</v>
      </c>
      <c r="E329" s="183" t="s">
        <v>497</v>
      </c>
      <c r="F329" s="184" t="s">
        <v>498</v>
      </c>
      <c r="G329" s="185" t="s">
        <v>413</v>
      </c>
      <c r="H329" s="186">
        <v>6</v>
      </c>
      <c r="I329" s="187"/>
      <c r="J329" s="188">
        <f>ROUND(I329*H329,2)</f>
        <v>0</v>
      </c>
      <c r="K329" s="184" t="s">
        <v>160</v>
      </c>
      <c r="L329" s="54"/>
      <c r="M329" s="189" t="s">
        <v>20</v>
      </c>
      <c r="N329" s="190" t="s">
        <v>44</v>
      </c>
      <c r="O329" s="35"/>
      <c r="P329" s="191">
        <f>O329*H329</f>
        <v>0</v>
      </c>
      <c r="Q329" s="191">
        <v>0.01828</v>
      </c>
      <c r="R329" s="191">
        <f>Q329*H329</f>
        <v>0.10968</v>
      </c>
      <c r="S329" s="191">
        <v>0</v>
      </c>
      <c r="T329" s="192">
        <f>S329*H329</f>
        <v>0</v>
      </c>
      <c r="AR329" s="17" t="s">
        <v>161</v>
      </c>
      <c r="AT329" s="17" t="s">
        <v>156</v>
      </c>
      <c r="AU329" s="17" t="s">
        <v>81</v>
      </c>
      <c r="AY329" s="17" t="s">
        <v>154</v>
      </c>
      <c r="BE329" s="193">
        <f>IF(N329="základní",J329,0)</f>
        <v>0</v>
      </c>
      <c r="BF329" s="193">
        <f>IF(N329="snížená",J329,0)</f>
        <v>0</v>
      </c>
      <c r="BG329" s="193">
        <f>IF(N329="zákl. přenesená",J329,0)</f>
        <v>0</v>
      </c>
      <c r="BH329" s="193">
        <f>IF(N329="sníž. přenesená",J329,0)</f>
        <v>0</v>
      </c>
      <c r="BI329" s="193">
        <f>IF(N329="nulová",J329,0)</f>
        <v>0</v>
      </c>
      <c r="BJ329" s="17" t="s">
        <v>22</v>
      </c>
      <c r="BK329" s="193">
        <f>ROUND(I329*H329,2)</f>
        <v>0</v>
      </c>
      <c r="BL329" s="17" t="s">
        <v>161</v>
      </c>
      <c r="BM329" s="17" t="s">
        <v>499</v>
      </c>
    </row>
    <row r="330" spans="2:47" s="1" customFormat="1" ht="27">
      <c r="B330" s="34"/>
      <c r="C330" s="56"/>
      <c r="D330" s="194" t="s">
        <v>163</v>
      </c>
      <c r="E330" s="56"/>
      <c r="F330" s="195" t="s">
        <v>500</v>
      </c>
      <c r="G330" s="56"/>
      <c r="H330" s="56"/>
      <c r="I330" s="152"/>
      <c r="J330" s="56"/>
      <c r="K330" s="56"/>
      <c r="L330" s="54"/>
      <c r="M330" s="71"/>
      <c r="N330" s="35"/>
      <c r="O330" s="35"/>
      <c r="P330" s="35"/>
      <c r="Q330" s="35"/>
      <c r="R330" s="35"/>
      <c r="S330" s="35"/>
      <c r="T330" s="72"/>
      <c r="AT330" s="17" t="s">
        <v>163</v>
      </c>
      <c r="AU330" s="17" t="s">
        <v>81</v>
      </c>
    </row>
    <row r="331" spans="2:47" s="1" customFormat="1" ht="297">
      <c r="B331" s="34"/>
      <c r="C331" s="56"/>
      <c r="D331" s="194" t="s">
        <v>165</v>
      </c>
      <c r="E331" s="56"/>
      <c r="F331" s="196" t="s">
        <v>501</v>
      </c>
      <c r="G331" s="56"/>
      <c r="H331" s="56"/>
      <c r="I331" s="152"/>
      <c r="J331" s="56"/>
      <c r="K331" s="56"/>
      <c r="L331" s="54"/>
      <c r="M331" s="71"/>
      <c r="N331" s="35"/>
      <c r="O331" s="35"/>
      <c r="P331" s="35"/>
      <c r="Q331" s="35"/>
      <c r="R331" s="35"/>
      <c r="S331" s="35"/>
      <c r="T331" s="72"/>
      <c r="AT331" s="17" t="s">
        <v>165</v>
      </c>
      <c r="AU331" s="17" t="s">
        <v>81</v>
      </c>
    </row>
    <row r="332" spans="2:51" s="11" customFormat="1" ht="13.5">
      <c r="B332" s="197"/>
      <c r="C332" s="198"/>
      <c r="D332" s="199" t="s">
        <v>167</v>
      </c>
      <c r="E332" s="200" t="s">
        <v>20</v>
      </c>
      <c r="F332" s="201" t="s">
        <v>502</v>
      </c>
      <c r="G332" s="198"/>
      <c r="H332" s="202">
        <v>6</v>
      </c>
      <c r="I332" s="203"/>
      <c r="J332" s="198"/>
      <c r="K332" s="198"/>
      <c r="L332" s="204"/>
      <c r="M332" s="205"/>
      <c r="N332" s="206"/>
      <c r="O332" s="206"/>
      <c r="P332" s="206"/>
      <c r="Q332" s="206"/>
      <c r="R332" s="206"/>
      <c r="S332" s="206"/>
      <c r="T332" s="207"/>
      <c r="AT332" s="208" t="s">
        <v>167</v>
      </c>
      <c r="AU332" s="208" t="s">
        <v>81</v>
      </c>
      <c r="AV332" s="11" t="s">
        <v>81</v>
      </c>
      <c r="AW332" s="11" t="s">
        <v>169</v>
      </c>
      <c r="AX332" s="11" t="s">
        <v>73</v>
      </c>
      <c r="AY332" s="208" t="s">
        <v>154</v>
      </c>
    </row>
    <row r="333" spans="2:65" s="1" customFormat="1" ht="22.5" customHeight="1">
      <c r="B333" s="34"/>
      <c r="C333" s="182" t="s">
        <v>503</v>
      </c>
      <c r="D333" s="182" t="s">
        <v>156</v>
      </c>
      <c r="E333" s="183" t="s">
        <v>504</v>
      </c>
      <c r="F333" s="184" t="s">
        <v>505</v>
      </c>
      <c r="G333" s="185" t="s">
        <v>413</v>
      </c>
      <c r="H333" s="186">
        <v>2</v>
      </c>
      <c r="I333" s="187"/>
      <c r="J333" s="188">
        <f>ROUND(I333*H333,2)</f>
        <v>0</v>
      </c>
      <c r="K333" s="184" t="s">
        <v>160</v>
      </c>
      <c r="L333" s="54"/>
      <c r="M333" s="189" t="s">
        <v>20</v>
      </c>
      <c r="N333" s="190" t="s">
        <v>44</v>
      </c>
      <c r="O333" s="35"/>
      <c r="P333" s="191">
        <f>O333*H333</f>
        <v>0</v>
      </c>
      <c r="Q333" s="191">
        <v>0.0276155</v>
      </c>
      <c r="R333" s="191">
        <f>Q333*H333</f>
        <v>0.055231</v>
      </c>
      <c r="S333" s="191">
        <v>0</v>
      </c>
      <c r="T333" s="192">
        <f>S333*H333</f>
        <v>0</v>
      </c>
      <c r="AR333" s="17" t="s">
        <v>161</v>
      </c>
      <c r="AT333" s="17" t="s">
        <v>156</v>
      </c>
      <c r="AU333" s="17" t="s">
        <v>81</v>
      </c>
      <c r="AY333" s="17" t="s">
        <v>154</v>
      </c>
      <c r="BE333" s="193">
        <f>IF(N333="základní",J333,0)</f>
        <v>0</v>
      </c>
      <c r="BF333" s="193">
        <f>IF(N333="snížená",J333,0)</f>
        <v>0</v>
      </c>
      <c r="BG333" s="193">
        <f>IF(N333="zákl. přenesená",J333,0)</f>
        <v>0</v>
      </c>
      <c r="BH333" s="193">
        <f>IF(N333="sníž. přenesená",J333,0)</f>
        <v>0</v>
      </c>
      <c r="BI333" s="193">
        <f>IF(N333="nulová",J333,0)</f>
        <v>0</v>
      </c>
      <c r="BJ333" s="17" t="s">
        <v>22</v>
      </c>
      <c r="BK333" s="193">
        <f>ROUND(I333*H333,2)</f>
        <v>0</v>
      </c>
      <c r="BL333" s="17" t="s">
        <v>161</v>
      </c>
      <c r="BM333" s="17" t="s">
        <v>506</v>
      </c>
    </row>
    <row r="334" spans="2:47" s="1" customFormat="1" ht="27">
      <c r="B334" s="34"/>
      <c r="C334" s="56"/>
      <c r="D334" s="194" t="s">
        <v>163</v>
      </c>
      <c r="E334" s="56"/>
      <c r="F334" s="195" t="s">
        <v>507</v>
      </c>
      <c r="G334" s="56"/>
      <c r="H334" s="56"/>
      <c r="I334" s="152"/>
      <c r="J334" s="56"/>
      <c r="K334" s="56"/>
      <c r="L334" s="54"/>
      <c r="M334" s="71"/>
      <c r="N334" s="35"/>
      <c r="O334" s="35"/>
      <c r="P334" s="35"/>
      <c r="Q334" s="35"/>
      <c r="R334" s="35"/>
      <c r="S334" s="35"/>
      <c r="T334" s="72"/>
      <c r="AT334" s="17" t="s">
        <v>163</v>
      </c>
      <c r="AU334" s="17" t="s">
        <v>81</v>
      </c>
    </row>
    <row r="335" spans="2:47" s="1" customFormat="1" ht="297">
      <c r="B335" s="34"/>
      <c r="C335" s="56"/>
      <c r="D335" s="199" t="s">
        <v>165</v>
      </c>
      <c r="E335" s="56"/>
      <c r="F335" s="212" t="s">
        <v>501</v>
      </c>
      <c r="G335" s="56"/>
      <c r="H335" s="56"/>
      <c r="I335" s="152"/>
      <c r="J335" s="56"/>
      <c r="K335" s="56"/>
      <c r="L335" s="54"/>
      <c r="M335" s="71"/>
      <c r="N335" s="35"/>
      <c r="O335" s="35"/>
      <c r="P335" s="35"/>
      <c r="Q335" s="35"/>
      <c r="R335" s="35"/>
      <c r="S335" s="35"/>
      <c r="T335" s="72"/>
      <c r="AT335" s="17" t="s">
        <v>165</v>
      </c>
      <c r="AU335" s="17" t="s">
        <v>81</v>
      </c>
    </row>
    <row r="336" spans="2:65" s="1" customFormat="1" ht="22.5" customHeight="1">
      <c r="B336" s="34"/>
      <c r="C336" s="182" t="s">
        <v>508</v>
      </c>
      <c r="D336" s="182" t="s">
        <v>156</v>
      </c>
      <c r="E336" s="183" t="s">
        <v>509</v>
      </c>
      <c r="F336" s="184" t="s">
        <v>510</v>
      </c>
      <c r="G336" s="185" t="s">
        <v>413</v>
      </c>
      <c r="H336" s="186">
        <v>3</v>
      </c>
      <c r="I336" s="187"/>
      <c r="J336" s="188">
        <f>ROUND(I336*H336,2)</f>
        <v>0</v>
      </c>
      <c r="K336" s="184" t="s">
        <v>160</v>
      </c>
      <c r="L336" s="54"/>
      <c r="M336" s="189" t="s">
        <v>20</v>
      </c>
      <c r="N336" s="190" t="s">
        <v>44</v>
      </c>
      <c r="O336" s="35"/>
      <c r="P336" s="191">
        <f>O336*H336</f>
        <v>0</v>
      </c>
      <c r="Q336" s="191">
        <v>0.027431</v>
      </c>
      <c r="R336" s="191">
        <f>Q336*H336</f>
        <v>0.082293</v>
      </c>
      <c r="S336" s="191">
        <v>0</v>
      </c>
      <c r="T336" s="192">
        <f>S336*H336</f>
        <v>0</v>
      </c>
      <c r="AR336" s="17" t="s">
        <v>161</v>
      </c>
      <c r="AT336" s="17" t="s">
        <v>156</v>
      </c>
      <c r="AU336" s="17" t="s">
        <v>81</v>
      </c>
      <c r="AY336" s="17" t="s">
        <v>154</v>
      </c>
      <c r="BE336" s="193">
        <f>IF(N336="základní",J336,0)</f>
        <v>0</v>
      </c>
      <c r="BF336" s="193">
        <f>IF(N336="snížená",J336,0)</f>
        <v>0</v>
      </c>
      <c r="BG336" s="193">
        <f>IF(N336="zákl. přenesená",J336,0)</f>
        <v>0</v>
      </c>
      <c r="BH336" s="193">
        <f>IF(N336="sníž. přenesená",J336,0)</f>
        <v>0</v>
      </c>
      <c r="BI336" s="193">
        <f>IF(N336="nulová",J336,0)</f>
        <v>0</v>
      </c>
      <c r="BJ336" s="17" t="s">
        <v>22</v>
      </c>
      <c r="BK336" s="193">
        <f>ROUND(I336*H336,2)</f>
        <v>0</v>
      </c>
      <c r="BL336" s="17" t="s">
        <v>161</v>
      </c>
      <c r="BM336" s="17" t="s">
        <v>511</v>
      </c>
    </row>
    <row r="337" spans="2:47" s="1" customFormat="1" ht="27">
      <c r="B337" s="34"/>
      <c r="C337" s="56"/>
      <c r="D337" s="194" t="s">
        <v>163</v>
      </c>
      <c r="E337" s="56"/>
      <c r="F337" s="195" t="s">
        <v>512</v>
      </c>
      <c r="G337" s="56"/>
      <c r="H337" s="56"/>
      <c r="I337" s="152"/>
      <c r="J337" s="56"/>
      <c r="K337" s="56"/>
      <c r="L337" s="54"/>
      <c r="M337" s="71"/>
      <c r="N337" s="35"/>
      <c r="O337" s="35"/>
      <c r="P337" s="35"/>
      <c r="Q337" s="35"/>
      <c r="R337" s="35"/>
      <c r="S337" s="35"/>
      <c r="T337" s="72"/>
      <c r="AT337" s="17" t="s">
        <v>163</v>
      </c>
      <c r="AU337" s="17" t="s">
        <v>81</v>
      </c>
    </row>
    <row r="338" spans="2:47" s="1" customFormat="1" ht="297">
      <c r="B338" s="34"/>
      <c r="C338" s="56"/>
      <c r="D338" s="194" t="s">
        <v>165</v>
      </c>
      <c r="E338" s="56"/>
      <c r="F338" s="196" t="s">
        <v>501</v>
      </c>
      <c r="G338" s="56"/>
      <c r="H338" s="56"/>
      <c r="I338" s="152"/>
      <c r="J338" s="56"/>
      <c r="K338" s="56"/>
      <c r="L338" s="54"/>
      <c r="M338" s="71"/>
      <c r="N338" s="35"/>
      <c r="O338" s="35"/>
      <c r="P338" s="35"/>
      <c r="Q338" s="35"/>
      <c r="R338" s="35"/>
      <c r="S338" s="35"/>
      <c r="T338" s="72"/>
      <c r="AT338" s="17" t="s">
        <v>165</v>
      </c>
      <c r="AU338" s="17" t="s">
        <v>81</v>
      </c>
    </row>
    <row r="339" spans="2:51" s="11" customFormat="1" ht="13.5">
      <c r="B339" s="197"/>
      <c r="C339" s="198"/>
      <c r="D339" s="199" t="s">
        <v>167</v>
      </c>
      <c r="E339" s="200" t="s">
        <v>20</v>
      </c>
      <c r="F339" s="201" t="s">
        <v>513</v>
      </c>
      <c r="G339" s="198"/>
      <c r="H339" s="202">
        <v>3</v>
      </c>
      <c r="I339" s="203"/>
      <c r="J339" s="198"/>
      <c r="K339" s="198"/>
      <c r="L339" s="204"/>
      <c r="M339" s="205"/>
      <c r="N339" s="206"/>
      <c r="O339" s="206"/>
      <c r="P339" s="206"/>
      <c r="Q339" s="206"/>
      <c r="R339" s="206"/>
      <c r="S339" s="206"/>
      <c r="T339" s="207"/>
      <c r="AT339" s="208" t="s">
        <v>167</v>
      </c>
      <c r="AU339" s="208" t="s">
        <v>81</v>
      </c>
      <c r="AV339" s="11" t="s">
        <v>81</v>
      </c>
      <c r="AW339" s="11" t="s">
        <v>169</v>
      </c>
      <c r="AX339" s="11" t="s">
        <v>73</v>
      </c>
      <c r="AY339" s="208" t="s">
        <v>154</v>
      </c>
    </row>
    <row r="340" spans="2:65" s="1" customFormat="1" ht="22.5" customHeight="1">
      <c r="B340" s="34"/>
      <c r="C340" s="182" t="s">
        <v>514</v>
      </c>
      <c r="D340" s="182" t="s">
        <v>156</v>
      </c>
      <c r="E340" s="183" t="s">
        <v>515</v>
      </c>
      <c r="F340" s="184" t="s">
        <v>516</v>
      </c>
      <c r="G340" s="185" t="s">
        <v>413</v>
      </c>
      <c r="H340" s="186">
        <v>3</v>
      </c>
      <c r="I340" s="187"/>
      <c r="J340" s="188">
        <f>ROUND(I340*H340,2)</f>
        <v>0</v>
      </c>
      <c r="K340" s="184" t="s">
        <v>160</v>
      </c>
      <c r="L340" s="54"/>
      <c r="M340" s="189" t="s">
        <v>20</v>
      </c>
      <c r="N340" s="190" t="s">
        <v>44</v>
      </c>
      <c r="O340" s="35"/>
      <c r="P340" s="191">
        <f>O340*H340</f>
        <v>0</v>
      </c>
      <c r="Q340" s="191">
        <v>0.092848</v>
      </c>
      <c r="R340" s="191">
        <f>Q340*H340</f>
        <v>0.278544</v>
      </c>
      <c r="S340" s="191">
        <v>0</v>
      </c>
      <c r="T340" s="192">
        <f>S340*H340</f>
        <v>0</v>
      </c>
      <c r="AR340" s="17" t="s">
        <v>161</v>
      </c>
      <c r="AT340" s="17" t="s">
        <v>156</v>
      </c>
      <c r="AU340" s="17" t="s">
        <v>81</v>
      </c>
      <c r="AY340" s="17" t="s">
        <v>154</v>
      </c>
      <c r="BE340" s="193">
        <f>IF(N340="základní",J340,0)</f>
        <v>0</v>
      </c>
      <c r="BF340" s="193">
        <f>IF(N340="snížená",J340,0)</f>
        <v>0</v>
      </c>
      <c r="BG340" s="193">
        <f>IF(N340="zákl. přenesená",J340,0)</f>
        <v>0</v>
      </c>
      <c r="BH340" s="193">
        <f>IF(N340="sníž. přenesená",J340,0)</f>
        <v>0</v>
      </c>
      <c r="BI340" s="193">
        <f>IF(N340="nulová",J340,0)</f>
        <v>0</v>
      </c>
      <c r="BJ340" s="17" t="s">
        <v>22</v>
      </c>
      <c r="BK340" s="193">
        <f>ROUND(I340*H340,2)</f>
        <v>0</v>
      </c>
      <c r="BL340" s="17" t="s">
        <v>161</v>
      </c>
      <c r="BM340" s="17" t="s">
        <v>517</v>
      </c>
    </row>
    <row r="341" spans="2:47" s="1" customFormat="1" ht="27">
      <c r="B341" s="34"/>
      <c r="C341" s="56"/>
      <c r="D341" s="194" t="s">
        <v>163</v>
      </c>
      <c r="E341" s="56"/>
      <c r="F341" s="195" t="s">
        <v>518</v>
      </c>
      <c r="G341" s="56"/>
      <c r="H341" s="56"/>
      <c r="I341" s="152"/>
      <c r="J341" s="56"/>
      <c r="K341" s="56"/>
      <c r="L341" s="54"/>
      <c r="M341" s="71"/>
      <c r="N341" s="35"/>
      <c r="O341" s="35"/>
      <c r="P341" s="35"/>
      <c r="Q341" s="35"/>
      <c r="R341" s="35"/>
      <c r="S341" s="35"/>
      <c r="T341" s="72"/>
      <c r="AT341" s="17" t="s">
        <v>163</v>
      </c>
      <c r="AU341" s="17" t="s">
        <v>81</v>
      </c>
    </row>
    <row r="342" spans="2:47" s="1" customFormat="1" ht="297">
      <c r="B342" s="34"/>
      <c r="C342" s="56"/>
      <c r="D342" s="199" t="s">
        <v>165</v>
      </c>
      <c r="E342" s="56"/>
      <c r="F342" s="212" t="s">
        <v>501</v>
      </c>
      <c r="G342" s="56"/>
      <c r="H342" s="56"/>
      <c r="I342" s="152"/>
      <c r="J342" s="56"/>
      <c r="K342" s="56"/>
      <c r="L342" s="54"/>
      <c r="M342" s="71"/>
      <c r="N342" s="35"/>
      <c r="O342" s="35"/>
      <c r="P342" s="35"/>
      <c r="Q342" s="35"/>
      <c r="R342" s="35"/>
      <c r="S342" s="35"/>
      <c r="T342" s="72"/>
      <c r="AT342" s="17" t="s">
        <v>165</v>
      </c>
      <c r="AU342" s="17" t="s">
        <v>81</v>
      </c>
    </row>
    <row r="343" spans="2:65" s="1" customFormat="1" ht="22.5" customHeight="1">
      <c r="B343" s="34"/>
      <c r="C343" s="182" t="s">
        <v>519</v>
      </c>
      <c r="D343" s="182" t="s">
        <v>156</v>
      </c>
      <c r="E343" s="183" t="s">
        <v>520</v>
      </c>
      <c r="F343" s="184" t="s">
        <v>521</v>
      </c>
      <c r="G343" s="185" t="s">
        <v>292</v>
      </c>
      <c r="H343" s="186">
        <v>2.5</v>
      </c>
      <c r="I343" s="187"/>
      <c r="J343" s="188">
        <f>ROUND(I343*H343,2)</f>
        <v>0</v>
      </c>
      <c r="K343" s="184" t="s">
        <v>160</v>
      </c>
      <c r="L343" s="54"/>
      <c r="M343" s="189" t="s">
        <v>20</v>
      </c>
      <c r="N343" s="190" t="s">
        <v>44</v>
      </c>
      <c r="O343" s="35"/>
      <c r="P343" s="191">
        <f>O343*H343</f>
        <v>0</v>
      </c>
      <c r="Q343" s="191">
        <v>0.0001875</v>
      </c>
      <c r="R343" s="191">
        <f>Q343*H343</f>
        <v>0.00046875</v>
      </c>
      <c r="S343" s="191">
        <v>0</v>
      </c>
      <c r="T343" s="192">
        <f>S343*H343</f>
        <v>0</v>
      </c>
      <c r="AR343" s="17" t="s">
        <v>161</v>
      </c>
      <c r="AT343" s="17" t="s">
        <v>156</v>
      </c>
      <c r="AU343" s="17" t="s">
        <v>81</v>
      </c>
      <c r="AY343" s="17" t="s">
        <v>154</v>
      </c>
      <c r="BE343" s="193">
        <f>IF(N343="základní",J343,0)</f>
        <v>0</v>
      </c>
      <c r="BF343" s="193">
        <f>IF(N343="snížená",J343,0)</f>
        <v>0</v>
      </c>
      <c r="BG343" s="193">
        <f>IF(N343="zákl. přenesená",J343,0)</f>
        <v>0</v>
      </c>
      <c r="BH343" s="193">
        <f>IF(N343="sníž. přenesená",J343,0)</f>
        <v>0</v>
      </c>
      <c r="BI343" s="193">
        <f>IF(N343="nulová",J343,0)</f>
        <v>0</v>
      </c>
      <c r="BJ343" s="17" t="s">
        <v>22</v>
      </c>
      <c r="BK343" s="193">
        <f>ROUND(I343*H343,2)</f>
        <v>0</v>
      </c>
      <c r="BL343" s="17" t="s">
        <v>161</v>
      </c>
      <c r="BM343" s="17" t="s">
        <v>522</v>
      </c>
    </row>
    <row r="344" spans="2:47" s="1" customFormat="1" ht="13.5">
      <c r="B344" s="34"/>
      <c r="C344" s="56"/>
      <c r="D344" s="194" t="s">
        <v>163</v>
      </c>
      <c r="E344" s="56"/>
      <c r="F344" s="195" t="s">
        <v>523</v>
      </c>
      <c r="G344" s="56"/>
      <c r="H344" s="56"/>
      <c r="I344" s="152"/>
      <c r="J344" s="56"/>
      <c r="K344" s="56"/>
      <c r="L344" s="54"/>
      <c r="M344" s="71"/>
      <c r="N344" s="35"/>
      <c r="O344" s="35"/>
      <c r="P344" s="35"/>
      <c r="Q344" s="35"/>
      <c r="R344" s="35"/>
      <c r="S344" s="35"/>
      <c r="T344" s="72"/>
      <c r="AT344" s="17" t="s">
        <v>163</v>
      </c>
      <c r="AU344" s="17" t="s">
        <v>81</v>
      </c>
    </row>
    <row r="345" spans="2:51" s="11" customFormat="1" ht="13.5">
      <c r="B345" s="197"/>
      <c r="C345" s="198"/>
      <c r="D345" s="199" t="s">
        <v>167</v>
      </c>
      <c r="E345" s="200" t="s">
        <v>20</v>
      </c>
      <c r="F345" s="201" t="s">
        <v>524</v>
      </c>
      <c r="G345" s="198"/>
      <c r="H345" s="202">
        <v>2.5</v>
      </c>
      <c r="I345" s="203"/>
      <c r="J345" s="198"/>
      <c r="K345" s="198"/>
      <c r="L345" s="204"/>
      <c r="M345" s="205"/>
      <c r="N345" s="206"/>
      <c r="O345" s="206"/>
      <c r="P345" s="206"/>
      <c r="Q345" s="206"/>
      <c r="R345" s="206"/>
      <c r="S345" s="206"/>
      <c r="T345" s="207"/>
      <c r="AT345" s="208" t="s">
        <v>167</v>
      </c>
      <c r="AU345" s="208" t="s">
        <v>81</v>
      </c>
      <c r="AV345" s="11" t="s">
        <v>81</v>
      </c>
      <c r="AW345" s="11" t="s">
        <v>169</v>
      </c>
      <c r="AX345" s="11" t="s">
        <v>73</v>
      </c>
      <c r="AY345" s="208" t="s">
        <v>154</v>
      </c>
    </row>
    <row r="346" spans="2:65" s="1" customFormat="1" ht="22.5" customHeight="1">
      <c r="B346" s="34"/>
      <c r="C346" s="182" t="s">
        <v>525</v>
      </c>
      <c r="D346" s="182" t="s">
        <v>156</v>
      </c>
      <c r="E346" s="183" t="s">
        <v>526</v>
      </c>
      <c r="F346" s="184" t="s">
        <v>527</v>
      </c>
      <c r="G346" s="185" t="s">
        <v>413</v>
      </c>
      <c r="H346" s="186">
        <v>1</v>
      </c>
      <c r="I346" s="187"/>
      <c r="J346" s="188">
        <f>ROUND(I346*H346,2)</f>
        <v>0</v>
      </c>
      <c r="K346" s="184" t="s">
        <v>160</v>
      </c>
      <c r="L346" s="54"/>
      <c r="M346" s="189" t="s">
        <v>20</v>
      </c>
      <c r="N346" s="190" t="s">
        <v>44</v>
      </c>
      <c r="O346" s="35"/>
      <c r="P346" s="191">
        <f>O346*H346</f>
        <v>0</v>
      </c>
      <c r="Q346" s="191">
        <v>0.02192</v>
      </c>
      <c r="R346" s="191">
        <f>Q346*H346</f>
        <v>0.02192</v>
      </c>
      <c r="S346" s="191">
        <v>0</v>
      </c>
      <c r="T346" s="192">
        <f>S346*H346</f>
        <v>0</v>
      </c>
      <c r="AR346" s="17" t="s">
        <v>161</v>
      </c>
      <c r="AT346" s="17" t="s">
        <v>156</v>
      </c>
      <c r="AU346" s="17" t="s">
        <v>81</v>
      </c>
      <c r="AY346" s="17" t="s">
        <v>154</v>
      </c>
      <c r="BE346" s="193">
        <f>IF(N346="základní",J346,0)</f>
        <v>0</v>
      </c>
      <c r="BF346" s="193">
        <f>IF(N346="snížená",J346,0)</f>
        <v>0</v>
      </c>
      <c r="BG346" s="193">
        <f>IF(N346="zákl. přenesená",J346,0)</f>
        <v>0</v>
      </c>
      <c r="BH346" s="193">
        <f>IF(N346="sníž. přenesená",J346,0)</f>
        <v>0</v>
      </c>
      <c r="BI346" s="193">
        <f>IF(N346="nulová",J346,0)</f>
        <v>0</v>
      </c>
      <c r="BJ346" s="17" t="s">
        <v>22</v>
      </c>
      <c r="BK346" s="193">
        <f>ROUND(I346*H346,2)</f>
        <v>0</v>
      </c>
      <c r="BL346" s="17" t="s">
        <v>161</v>
      </c>
      <c r="BM346" s="17" t="s">
        <v>528</v>
      </c>
    </row>
    <row r="347" spans="2:47" s="1" customFormat="1" ht="27">
      <c r="B347" s="34"/>
      <c r="C347" s="56"/>
      <c r="D347" s="194" t="s">
        <v>163</v>
      </c>
      <c r="E347" s="56"/>
      <c r="F347" s="195" t="s">
        <v>529</v>
      </c>
      <c r="G347" s="56"/>
      <c r="H347" s="56"/>
      <c r="I347" s="152"/>
      <c r="J347" s="56"/>
      <c r="K347" s="56"/>
      <c r="L347" s="54"/>
      <c r="M347" s="71"/>
      <c r="N347" s="35"/>
      <c r="O347" s="35"/>
      <c r="P347" s="35"/>
      <c r="Q347" s="35"/>
      <c r="R347" s="35"/>
      <c r="S347" s="35"/>
      <c r="T347" s="72"/>
      <c r="AT347" s="17" t="s">
        <v>163</v>
      </c>
      <c r="AU347" s="17" t="s">
        <v>81</v>
      </c>
    </row>
    <row r="348" spans="2:47" s="1" customFormat="1" ht="297">
      <c r="B348" s="34"/>
      <c r="C348" s="56"/>
      <c r="D348" s="199" t="s">
        <v>165</v>
      </c>
      <c r="E348" s="56"/>
      <c r="F348" s="212" t="s">
        <v>501</v>
      </c>
      <c r="G348" s="56"/>
      <c r="H348" s="56"/>
      <c r="I348" s="152"/>
      <c r="J348" s="56"/>
      <c r="K348" s="56"/>
      <c r="L348" s="54"/>
      <c r="M348" s="71"/>
      <c r="N348" s="35"/>
      <c r="O348" s="35"/>
      <c r="P348" s="35"/>
      <c r="Q348" s="35"/>
      <c r="R348" s="35"/>
      <c r="S348" s="35"/>
      <c r="T348" s="72"/>
      <c r="AT348" s="17" t="s">
        <v>165</v>
      </c>
      <c r="AU348" s="17" t="s">
        <v>81</v>
      </c>
    </row>
    <row r="349" spans="2:65" s="1" customFormat="1" ht="22.5" customHeight="1">
      <c r="B349" s="34"/>
      <c r="C349" s="182" t="s">
        <v>530</v>
      </c>
      <c r="D349" s="182" t="s">
        <v>156</v>
      </c>
      <c r="E349" s="183" t="s">
        <v>531</v>
      </c>
      <c r="F349" s="184" t="s">
        <v>532</v>
      </c>
      <c r="G349" s="185" t="s">
        <v>413</v>
      </c>
      <c r="H349" s="186">
        <v>1</v>
      </c>
      <c r="I349" s="187"/>
      <c r="J349" s="188">
        <f>ROUND(I349*H349,2)</f>
        <v>0</v>
      </c>
      <c r="K349" s="184" t="s">
        <v>160</v>
      </c>
      <c r="L349" s="54"/>
      <c r="M349" s="189" t="s">
        <v>20</v>
      </c>
      <c r="N349" s="190" t="s">
        <v>44</v>
      </c>
      <c r="O349" s="35"/>
      <c r="P349" s="191">
        <f>O349*H349</f>
        <v>0</v>
      </c>
      <c r="Q349" s="191">
        <v>0.027713</v>
      </c>
      <c r="R349" s="191">
        <f>Q349*H349</f>
        <v>0.027713</v>
      </c>
      <c r="S349" s="191">
        <v>0</v>
      </c>
      <c r="T349" s="192">
        <f>S349*H349</f>
        <v>0</v>
      </c>
      <c r="AR349" s="17" t="s">
        <v>161</v>
      </c>
      <c r="AT349" s="17" t="s">
        <v>156</v>
      </c>
      <c r="AU349" s="17" t="s">
        <v>81</v>
      </c>
      <c r="AY349" s="17" t="s">
        <v>154</v>
      </c>
      <c r="BE349" s="193">
        <f>IF(N349="základní",J349,0)</f>
        <v>0</v>
      </c>
      <c r="BF349" s="193">
        <f>IF(N349="snížená",J349,0)</f>
        <v>0</v>
      </c>
      <c r="BG349" s="193">
        <f>IF(N349="zákl. přenesená",J349,0)</f>
        <v>0</v>
      </c>
      <c r="BH349" s="193">
        <f>IF(N349="sníž. přenesená",J349,0)</f>
        <v>0</v>
      </c>
      <c r="BI349" s="193">
        <f>IF(N349="nulová",J349,0)</f>
        <v>0</v>
      </c>
      <c r="BJ349" s="17" t="s">
        <v>22</v>
      </c>
      <c r="BK349" s="193">
        <f>ROUND(I349*H349,2)</f>
        <v>0</v>
      </c>
      <c r="BL349" s="17" t="s">
        <v>161</v>
      </c>
      <c r="BM349" s="17" t="s">
        <v>533</v>
      </c>
    </row>
    <row r="350" spans="2:47" s="1" customFormat="1" ht="27">
      <c r="B350" s="34"/>
      <c r="C350" s="56"/>
      <c r="D350" s="194" t="s">
        <v>163</v>
      </c>
      <c r="E350" s="56"/>
      <c r="F350" s="195" t="s">
        <v>534</v>
      </c>
      <c r="G350" s="56"/>
      <c r="H350" s="56"/>
      <c r="I350" s="152"/>
      <c r="J350" s="56"/>
      <c r="K350" s="56"/>
      <c r="L350" s="54"/>
      <c r="M350" s="71"/>
      <c r="N350" s="35"/>
      <c r="O350" s="35"/>
      <c r="P350" s="35"/>
      <c r="Q350" s="35"/>
      <c r="R350" s="35"/>
      <c r="S350" s="35"/>
      <c r="T350" s="72"/>
      <c r="AT350" s="17" t="s">
        <v>163</v>
      </c>
      <c r="AU350" s="17" t="s">
        <v>81</v>
      </c>
    </row>
    <row r="351" spans="2:47" s="1" customFormat="1" ht="297">
      <c r="B351" s="34"/>
      <c r="C351" s="56"/>
      <c r="D351" s="199" t="s">
        <v>165</v>
      </c>
      <c r="E351" s="56"/>
      <c r="F351" s="212" t="s">
        <v>501</v>
      </c>
      <c r="G351" s="56"/>
      <c r="H351" s="56"/>
      <c r="I351" s="152"/>
      <c r="J351" s="56"/>
      <c r="K351" s="56"/>
      <c r="L351" s="54"/>
      <c r="M351" s="71"/>
      <c r="N351" s="35"/>
      <c r="O351" s="35"/>
      <c r="P351" s="35"/>
      <c r="Q351" s="35"/>
      <c r="R351" s="35"/>
      <c r="S351" s="35"/>
      <c r="T351" s="72"/>
      <c r="AT351" s="17" t="s">
        <v>165</v>
      </c>
      <c r="AU351" s="17" t="s">
        <v>81</v>
      </c>
    </row>
    <row r="352" spans="2:65" s="1" customFormat="1" ht="22.5" customHeight="1">
      <c r="B352" s="34"/>
      <c r="C352" s="182" t="s">
        <v>535</v>
      </c>
      <c r="D352" s="182" t="s">
        <v>156</v>
      </c>
      <c r="E352" s="183" t="s">
        <v>536</v>
      </c>
      <c r="F352" s="184" t="s">
        <v>537</v>
      </c>
      <c r="G352" s="185" t="s">
        <v>172</v>
      </c>
      <c r="H352" s="186">
        <v>1.102</v>
      </c>
      <c r="I352" s="187"/>
      <c r="J352" s="188">
        <f>ROUND(I352*H352,2)</f>
        <v>0</v>
      </c>
      <c r="K352" s="184" t="s">
        <v>160</v>
      </c>
      <c r="L352" s="54"/>
      <c r="M352" s="189" t="s">
        <v>20</v>
      </c>
      <c r="N352" s="190" t="s">
        <v>44</v>
      </c>
      <c r="O352" s="35"/>
      <c r="P352" s="191">
        <f>O352*H352</f>
        <v>0</v>
      </c>
      <c r="Q352" s="191">
        <v>1.94302</v>
      </c>
      <c r="R352" s="191">
        <f>Q352*H352</f>
        <v>2.14120804</v>
      </c>
      <c r="S352" s="191">
        <v>0</v>
      </c>
      <c r="T352" s="192">
        <f>S352*H352</f>
        <v>0</v>
      </c>
      <c r="AR352" s="17" t="s">
        <v>161</v>
      </c>
      <c r="AT352" s="17" t="s">
        <v>156</v>
      </c>
      <c r="AU352" s="17" t="s">
        <v>81</v>
      </c>
      <c r="AY352" s="17" t="s">
        <v>154</v>
      </c>
      <c r="BE352" s="193">
        <f>IF(N352="základní",J352,0)</f>
        <v>0</v>
      </c>
      <c r="BF352" s="193">
        <f>IF(N352="snížená",J352,0)</f>
        <v>0</v>
      </c>
      <c r="BG352" s="193">
        <f>IF(N352="zákl. přenesená",J352,0)</f>
        <v>0</v>
      </c>
      <c r="BH352" s="193">
        <f>IF(N352="sníž. přenesená",J352,0)</f>
        <v>0</v>
      </c>
      <c r="BI352" s="193">
        <f>IF(N352="nulová",J352,0)</f>
        <v>0</v>
      </c>
      <c r="BJ352" s="17" t="s">
        <v>22</v>
      </c>
      <c r="BK352" s="193">
        <f>ROUND(I352*H352,2)</f>
        <v>0</v>
      </c>
      <c r="BL352" s="17" t="s">
        <v>161</v>
      </c>
      <c r="BM352" s="17" t="s">
        <v>538</v>
      </c>
    </row>
    <row r="353" spans="2:47" s="1" customFormat="1" ht="13.5">
      <c r="B353" s="34"/>
      <c r="C353" s="56"/>
      <c r="D353" s="194" t="s">
        <v>163</v>
      </c>
      <c r="E353" s="56"/>
      <c r="F353" s="195" t="s">
        <v>539</v>
      </c>
      <c r="G353" s="56"/>
      <c r="H353" s="56"/>
      <c r="I353" s="152"/>
      <c r="J353" s="56"/>
      <c r="K353" s="56"/>
      <c r="L353" s="54"/>
      <c r="M353" s="71"/>
      <c r="N353" s="35"/>
      <c r="O353" s="35"/>
      <c r="P353" s="35"/>
      <c r="Q353" s="35"/>
      <c r="R353" s="35"/>
      <c r="S353" s="35"/>
      <c r="T353" s="72"/>
      <c r="AT353" s="17" t="s">
        <v>163</v>
      </c>
      <c r="AU353" s="17" t="s">
        <v>81</v>
      </c>
    </row>
    <row r="354" spans="2:47" s="1" customFormat="1" ht="81">
      <c r="B354" s="34"/>
      <c r="C354" s="56"/>
      <c r="D354" s="194" t="s">
        <v>165</v>
      </c>
      <c r="E354" s="56"/>
      <c r="F354" s="196" t="s">
        <v>540</v>
      </c>
      <c r="G354" s="56"/>
      <c r="H354" s="56"/>
      <c r="I354" s="152"/>
      <c r="J354" s="56"/>
      <c r="K354" s="56"/>
      <c r="L354" s="54"/>
      <c r="M354" s="71"/>
      <c r="N354" s="35"/>
      <c r="O354" s="35"/>
      <c r="P354" s="35"/>
      <c r="Q354" s="35"/>
      <c r="R354" s="35"/>
      <c r="S354" s="35"/>
      <c r="T354" s="72"/>
      <c r="AT354" s="17" t="s">
        <v>165</v>
      </c>
      <c r="AU354" s="17" t="s">
        <v>81</v>
      </c>
    </row>
    <row r="355" spans="2:51" s="12" customFormat="1" ht="13.5">
      <c r="B355" s="213"/>
      <c r="C355" s="214"/>
      <c r="D355" s="194" t="s">
        <v>167</v>
      </c>
      <c r="E355" s="215" t="s">
        <v>20</v>
      </c>
      <c r="F355" s="216" t="s">
        <v>541</v>
      </c>
      <c r="G355" s="214"/>
      <c r="H355" s="217" t="s">
        <v>20</v>
      </c>
      <c r="I355" s="218"/>
      <c r="J355" s="214"/>
      <c r="K355" s="214"/>
      <c r="L355" s="219"/>
      <c r="M355" s="220"/>
      <c r="N355" s="221"/>
      <c r="O355" s="221"/>
      <c r="P355" s="221"/>
      <c r="Q355" s="221"/>
      <c r="R355" s="221"/>
      <c r="S355" s="221"/>
      <c r="T355" s="222"/>
      <c r="AT355" s="223" t="s">
        <v>167</v>
      </c>
      <c r="AU355" s="223" t="s">
        <v>81</v>
      </c>
      <c r="AV355" s="12" t="s">
        <v>22</v>
      </c>
      <c r="AW355" s="12" t="s">
        <v>169</v>
      </c>
      <c r="AX355" s="12" t="s">
        <v>73</v>
      </c>
      <c r="AY355" s="223" t="s">
        <v>154</v>
      </c>
    </row>
    <row r="356" spans="2:51" s="11" customFormat="1" ht="13.5">
      <c r="B356" s="197"/>
      <c r="C356" s="198"/>
      <c r="D356" s="194" t="s">
        <v>167</v>
      </c>
      <c r="E356" s="209" t="s">
        <v>20</v>
      </c>
      <c r="F356" s="210" t="s">
        <v>542</v>
      </c>
      <c r="G356" s="198"/>
      <c r="H356" s="211">
        <v>0.59094</v>
      </c>
      <c r="I356" s="203"/>
      <c r="J356" s="198"/>
      <c r="K356" s="198"/>
      <c r="L356" s="204"/>
      <c r="M356" s="205"/>
      <c r="N356" s="206"/>
      <c r="O356" s="206"/>
      <c r="P356" s="206"/>
      <c r="Q356" s="206"/>
      <c r="R356" s="206"/>
      <c r="S356" s="206"/>
      <c r="T356" s="207"/>
      <c r="AT356" s="208" t="s">
        <v>167</v>
      </c>
      <c r="AU356" s="208" t="s">
        <v>81</v>
      </c>
      <c r="AV356" s="11" t="s">
        <v>81</v>
      </c>
      <c r="AW356" s="11" t="s">
        <v>169</v>
      </c>
      <c r="AX356" s="11" t="s">
        <v>73</v>
      </c>
      <c r="AY356" s="208" t="s">
        <v>154</v>
      </c>
    </row>
    <row r="357" spans="2:51" s="11" customFormat="1" ht="13.5">
      <c r="B357" s="197"/>
      <c r="C357" s="198"/>
      <c r="D357" s="194" t="s">
        <v>167</v>
      </c>
      <c r="E357" s="209" t="s">
        <v>20</v>
      </c>
      <c r="F357" s="210" t="s">
        <v>543</v>
      </c>
      <c r="G357" s="198"/>
      <c r="H357" s="211">
        <v>0.1512</v>
      </c>
      <c r="I357" s="203"/>
      <c r="J357" s="198"/>
      <c r="K357" s="198"/>
      <c r="L357" s="204"/>
      <c r="M357" s="205"/>
      <c r="N357" s="206"/>
      <c r="O357" s="206"/>
      <c r="P357" s="206"/>
      <c r="Q357" s="206"/>
      <c r="R357" s="206"/>
      <c r="S357" s="206"/>
      <c r="T357" s="207"/>
      <c r="AT357" s="208" t="s">
        <v>167</v>
      </c>
      <c r="AU357" s="208" t="s">
        <v>81</v>
      </c>
      <c r="AV357" s="11" t="s">
        <v>81</v>
      </c>
      <c r="AW357" s="11" t="s">
        <v>169</v>
      </c>
      <c r="AX357" s="11" t="s">
        <v>73</v>
      </c>
      <c r="AY357" s="208" t="s">
        <v>154</v>
      </c>
    </row>
    <row r="358" spans="2:51" s="11" customFormat="1" ht="13.5">
      <c r="B358" s="197"/>
      <c r="C358" s="198"/>
      <c r="D358" s="199" t="s">
        <v>167</v>
      </c>
      <c r="E358" s="200" t="s">
        <v>20</v>
      </c>
      <c r="F358" s="201" t="s">
        <v>544</v>
      </c>
      <c r="G358" s="198"/>
      <c r="H358" s="202">
        <v>0.36</v>
      </c>
      <c r="I358" s="203"/>
      <c r="J358" s="198"/>
      <c r="K358" s="198"/>
      <c r="L358" s="204"/>
      <c r="M358" s="205"/>
      <c r="N358" s="206"/>
      <c r="O358" s="206"/>
      <c r="P358" s="206"/>
      <c r="Q358" s="206"/>
      <c r="R358" s="206"/>
      <c r="S358" s="206"/>
      <c r="T358" s="207"/>
      <c r="AT358" s="208" t="s">
        <v>167</v>
      </c>
      <c r="AU358" s="208" t="s">
        <v>81</v>
      </c>
      <c r="AV358" s="11" t="s">
        <v>81</v>
      </c>
      <c r="AW358" s="11" t="s">
        <v>169</v>
      </c>
      <c r="AX358" s="11" t="s">
        <v>73</v>
      </c>
      <c r="AY358" s="208" t="s">
        <v>154</v>
      </c>
    </row>
    <row r="359" spans="2:65" s="1" customFormat="1" ht="22.5" customHeight="1">
      <c r="B359" s="34"/>
      <c r="C359" s="182" t="s">
        <v>545</v>
      </c>
      <c r="D359" s="182" t="s">
        <v>156</v>
      </c>
      <c r="E359" s="183" t="s">
        <v>546</v>
      </c>
      <c r="F359" s="184" t="s">
        <v>547</v>
      </c>
      <c r="G359" s="185" t="s">
        <v>239</v>
      </c>
      <c r="H359" s="186">
        <v>0.897</v>
      </c>
      <c r="I359" s="187"/>
      <c r="J359" s="188">
        <f>ROUND(I359*H359,2)</f>
        <v>0</v>
      </c>
      <c r="K359" s="184" t="s">
        <v>160</v>
      </c>
      <c r="L359" s="54"/>
      <c r="M359" s="189" t="s">
        <v>20</v>
      </c>
      <c r="N359" s="190" t="s">
        <v>44</v>
      </c>
      <c r="O359" s="35"/>
      <c r="P359" s="191">
        <f>O359*H359</f>
        <v>0</v>
      </c>
      <c r="Q359" s="191">
        <v>1.09</v>
      </c>
      <c r="R359" s="191">
        <f>Q359*H359</f>
        <v>0.9777300000000001</v>
      </c>
      <c r="S359" s="191">
        <v>0</v>
      </c>
      <c r="T359" s="192">
        <f>S359*H359</f>
        <v>0</v>
      </c>
      <c r="AR359" s="17" t="s">
        <v>161</v>
      </c>
      <c r="AT359" s="17" t="s">
        <v>156</v>
      </c>
      <c r="AU359" s="17" t="s">
        <v>81</v>
      </c>
      <c r="AY359" s="17" t="s">
        <v>154</v>
      </c>
      <c r="BE359" s="193">
        <f>IF(N359="základní",J359,0)</f>
        <v>0</v>
      </c>
      <c r="BF359" s="193">
        <f>IF(N359="snížená",J359,0)</f>
        <v>0</v>
      </c>
      <c r="BG359" s="193">
        <f>IF(N359="zákl. přenesená",J359,0)</f>
        <v>0</v>
      </c>
      <c r="BH359" s="193">
        <f>IF(N359="sníž. přenesená",J359,0)</f>
        <v>0</v>
      </c>
      <c r="BI359" s="193">
        <f>IF(N359="nulová",J359,0)</f>
        <v>0</v>
      </c>
      <c r="BJ359" s="17" t="s">
        <v>22</v>
      </c>
      <c r="BK359" s="193">
        <f>ROUND(I359*H359,2)</f>
        <v>0</v>
      </c>
      <c r="BL359" s="17" t="s">
        <v>161</v>
      </c>
      <c r="BM359" s="17" t="s">
        <v>548</v>
      </c>
    </row>
    <row r="360" spans="2:47" s="1" customFormat="1" ht="13.5">
      <c r="B360" s="34"/>
      <c r="C360" s="56"/>
      <c r="D360" s="194" t="s">
        <v>163</v>
      </c>
      <c r="E360" s="56"/>
      <c r="F360" s="195" t="s">
        <v>549</v>
      </c>
      <c r="G360" s="56"/>
      <c r="H360" s="56"/>
      <c r="I360" s="152"/>
      <c r="J360" s="56"/>
      <c r="K360" s="56"/>
      <c r="L360" s="54"/>
      <c r="M360" s="71"/>
      <c r="N360" s="35"/>
      <c r="O360" s="35"/>
      <c r="P360" s="35"/>
      <c r="Q360" s="35"/>
      <c r="R360" s="35"/>
      <c r="S360" s="35"/>
      <c r="T360" s="72"/>
      <c r="AT360" s="17" t="s">
        <v>163</v>
      </c>
      <c r="AU360" s="17" t="s">
        <v>81</v>
      </c>
    </row>
    <row r="361" spans="2:47" s="1" customFormat="1" ht="40.5">
      <c r="B361" s="34"/>
      <c r="C361" s="56"/>
      <c r="D361" s="194" t="s">
        <v>165</v>
      </c>
      <c r="E361" s="56"/>
      <c r="F361" s="196" t="s">
        <v>550</v>
      </c>
      <c r="G361" s="56"/>
      <c r="H361" s="56"/>
      <c r="I361" s="152"/>
      <c r="J361" s="56"/>
      <c r="K361" s="56"/>
      <c r="L361" s="54"/>
      <c r="M361" s="71"/>
      <c r="N361" s="35"/>
      <c r="O361" s="35"/>
      <c r="P361" s="35"/>
      <c r="Q361" s="35"/>
      <c r="R361" s="35"/>
      <c r="S361" s="35"/>
      <c r="T361" s="72"/>
      <c r="AT361" s="17" t="s">
        <v>165</v>
      </c>
      <c r="AU361" s="17" t="s">
        <v>81</v>
      </c>
    </row>
    <row r="362" spans="2:51" s="12" customFormat="1" ht="13.5">
      <c r="B362" s="213"/>
      <c r="C362" s="214"/>
      <c r="D362" s="194" t="s">
        <v>167</v>
      </c>
      <c r="E362" s="215" t="s">
        <v>20</v>
      </c>
      <c r="F362" s="216" t="s">
        <v>551</v>
      </c>
      <c r="G362" s="214"/>
      <c r="H362" s="217" t="s">
        <v>20</v>
      </c>
      <c r="I362" s="218"/>
      <c r="J362" s="214"/>
      <c r="K362" s="214"/>
      <c r="L362" s="219"/>
      <c r="M362" s="220"/>
      <c r="N362" s="221"/>
      <c r="O362" s="221"/>
      <c r="P362" s="221"/>
      <c r="Q362" s="221"/>
      <c r="R362" s="221"/>
      <c r="S362" s="221"/>
      <c r="T362" s="222"/>
      <c r="AT362" s="223" t="s">
        <v>167</v>
      </c>
      <c r="AU362" s="223" t="s">
        <v>81</v>
      </c>
      <c r="AV362" s="12" t="s">
        <v>22</v>
      </c>
      <c r="AW362" s="12" t="s">
        <v>169</v>
      </c>
      <c r="AX362" s="12" t="s">
        <v>73</v>
      </c>
      <c r="AY362" s="223" t="s">
        <v>154</v>
      </c>
    </row>
    <row r="363" spans="2:51" s="11" customFormat="1" ht="13.5">
      <c r="B363" s="197"/>
      <c r="C363" s="198"/>
      <c r="D363" s="194" t="s">
        <v>167</v>
      </c>
      <c r="E363" s="209" t="s">
        <v>20</v>
      </c>
      <c r="F363" s="210" t="s">
        <v>552</v>
      </c>
      <c r="G363" s="198"/>
      <c r="H363" s="211">
        <v>0.4599</v>
      </c>
      <c r="I363" s="203"/>
      <c r="J363" s="198"/>
      <c r="K363" s="198"/>
      <c r="L363" s="204"/>
      <c r="M363" s="205"/>
      <c r="N363" s="206"/>
      <c r="O363" s="206"/>
      <c r="P363" s="206"/>
      <c r="Q363" s="206"/>
      <c r="R363" s="206"/>
      <c r="S363" s="206"/>
      <c r="T363" s="207"/>
      <c r="AT363" s="208" t="s">
        <v>167</v>
      </c>
      <c r="AU363" s="208" t="s">
        <v>81</v>
      </c>
      <c r="AV363" s="11" t="s">
        <v>81</v>
      </c>
      <c r="AW363" s="11" t="s">
        <v>169</v>
      </c>
      <c r="AX363" s="11" t="s">
        <v>73</v>
      </c>
      <c r="AY363" s="208" t="s">
        <v>154</v>
      </c>
    </row>
    <row r="364" spans="2:51" s="11" customFormat="1" ht="13.5">
      <c r="B364" s="197"/>
      <c r="C364" s="198"/>
      <c r="D364" s="194" t="s">
        <v>167</v>
      </c>
      <c r="E364" s="209" t="s">
        <v>20</v>
      </c>
      <c r="F364" s="210" t="s">
        <v>553</v>
      </c>
      <c r="G364" s="198"/>
      <c r="H364" s="211">
        <v>0.12264</v>
      </c>
      <c r="I364" s="203"/>
      <c r="J364" s="198"/>
      <c r="K364" s="198"/>
      <c r="L364" s="204"/>
      <c r="M364" s="205"/>
      <c r="N364" s="206"/>
      <c r="O364" s="206"/>
      <c r="P364" s="206"/>
      <c r="Q364" s="206"/>
      <c r="R364" s="206"/>
      <c r="S364" s="206"/>
      <c r="T364" s="207"/>
      <c r="AT364" s="208" t="s">
        <v>167</v>
      </c>
      <c r="AU364" s="208" t="s">
        <v>81</v>
      </c>
      <c r="AV364" s="11" t="s">
        <v>81</v>
      </c>
      <c r="AW364" s="11" t="s">
        <v>169</v>
      </c>
      <c r="AX364" s="11" t="s">
        <v>73</v>
      </c>
      <c r="AY364" s="208" t="s">
        <v>154</v>
      </c>
    </row>
    <row r="365" spans="2:51" s="11" customFormat="1" ht="13.5">
      <c r="B365" s="197"/>
      <c r="C365" s="198"/>
      <c r="D365" s="199" t="s">
        <v>167</v>
      </c>
      <c r="E365" s="200" t="s">
        <v>20</v>
      </c>
      <c r="F365" s="201" t="s">
        <v>554</v>
      </c>
      <c r="G365" s="198"/>
      <c r="H365" s="202">
        <v>0.3144</v>
      </c>
      <c r="I365" s="203"/>
      <c r="J365" s="198"/>
      <c r="K365" s="198"/>
      <c r="L365" s="204"/>
      <c r="M365" s="205"/>
      <c r="N365" s="206"/>
      <c r="O365" s="206"/>
      <c r="P365" s="206"/>
      <c r="Q365" s="206"/>
      <c r="R365" s="206"/>
      <c r="S365" s="206"/>
      <c r="T365" s="207"/>
      <c r="AT365" s="208" t="s">
        <v>167</v>
      </c>
      <c r="AU365" s="208" t="s">
        <v>81</v>
      </c>
      <c r="AV365" s="11" t="s">
        <v>81</v>
      </c>
      <c r="AW365" s="11" t="s">
        <v>169</v>
      </c>
      <c r="AX365" s="11" t="s">
        <v>73</v>
      </c>
      <c r="AY365" s="208" t="s">
        <v>154</v>
      </c>
    </row>
    <row r="366" spans="2:65" s="1" customFormat="1" ht="22.5" customHeight="1">
      <c r="B366" s="34"/>
      <c r="C366" s="182" t="s">
        <v>555</v>
      </c>
      <c r="D366" s="182" t="s">
        <v>156</v>
      </c>
      <c r="E366" s="183" t="s">
        <v>556</v>
      </c>
      <c r="F366" s="184" t="s">
        <v>557</v>
      </c>
      <c r="G366" s="185" t="s">
        <v>159</v>
      </c>
      <c r="H366" s="186">
        <v>4.624</v>
      </c>
      <c r="I366" s="187"/>
      <c r="J366" s="188">
        <f>ROUND(I366*H366,2)</f>
        <v>0</v>
      </c>
      <c r="K366" s="184" t="s">
        <v>160</v>
      </c>
      <c r="L366" s="54"/>
      <c r="M366" s="189" t="s">
        <v>20</v>
      </c>
      <c r="N366" s="190" t="s">
        <v>44</v>
      </c>
      <c r="O366" s="35"/>
      <c r="P366" s="191">
        <f>O366*H366</f>
        <v>0</v>
      </c>
      <c r="Q366" s="191">
        <v>0.178184</v>
      </c>
      <c r="R366" s="191">
        <f>Q366*H366</f>
        <v>0.823922816</v>
      </c>
      <c r="S366" s="191">
        <v>0</v>
      </c>
      <c r="T366" s="192">
        <f>S366*H366</f>
        <v>0</v>
      </c>
      <c r="AR366" s="17" t="s">
        <v>161</v>
      </c>
      <c r="AT366" s="17" t="s">
        <v>156</v>
      </c>
      <c r="AU366" s="17" t="s">
        <v>81</v>
      </c>
      <c r="AY366" s="17" t="s">
        <v>154</v>
      </c>
      <c r="BE366" s="193">
        <f>IF(N366="základní",J366,0)</f>
        <v>0</v>
      </c>
      <c r="BF366" s="193">
        <f>IF(N366="snížená",J366,0)</f>
        <v>0</v>
      </c>
      <c r="BG366" s="193">
        <f>IF(N366="zákl. přenesená",J366,0)</f>
        <v>0</v>
      </c>
      <c r="BH366" s="193">
        <f>IF(N366="sníž. přenesená",J366,0)</f>
        <v>0</v>
      </c>
      <c r="BI366" s="193">
        <f>IF(N366="nulová",J366,0)</f>
        <v>0</v>
      </c>
      <c r="BJ366" s="17" t="s">
        <v>22</v>
      </c>
      <c r="BK366" s="193">
        <f>ROUND(I366*H366,2)</f>
        <v>0</v>
      </c>
      <c r="BL366" s="17" t="s">
        <v>161</v>
      </c>
      <c r="BM366" s="17" t="s">
        <v>558</v>
      </c>
    </row>
    <row r="367" spans="2:47" s="1" customFormat="1" ht="13.5">
      <c r="B367" s="34"/>
      <c r="C367" s="56"/>
      <c r="D367" s="194" t="s">
        <v>163</v>
      </c>
      <c r="E367" s="56"/>
      <c r="F367" s="195" t="s">
        <v>559</v>
      </c>
      <c r="G367" s="56"/>
      <c r="H367" s="56"/>
      <c r="I367" s="152"/>
      <c r="J367" s="56"/>
      <c r="K367" s="56"/>
      <c r="L367" s="54"/>
      <c r="M367" s="71"/>
      <c r="N367" s="35"/>
      <c r="O367" s="35"/>
      <c r="P367" s="35"/>
      <c r="Q367" s="35"/>
      <c r="R367" s="35"/>
      <c r="S367" s="35"/>
      <c r="T367" s="72"/>
      <c r="AT367" s="17" t="s">
        <v>163</v>
      </c>
      <c r="AU367" s="17" t="s">
        <v>81</v>
      </c>
    </row>
    <row r="368" spans="2:51" s="12" customFormat="1" ht="13.5">
      <c r="B368" s="213"/>
      <c r="C368" s="214"/>
      <c r="D368" s="194" t="s">
        <v>167</v>
      </c>
      <c r="E368" s="215" t="s">
        <v>20</v>
      </c>
      <c r="F368" s="216" t="s">
        <v>541</v>
      </c>
      <c r="G368" s="214"/>
      <c r="H368" s="217" t="s">
        <v>20</v>
      </c>
      <c r="I368" s="218"/>
      <c r="J368" s="214"/>
      <c r="K368" s="214"/>
      <c r="L368" s="219"/>
      <c r="M368" s="220"/>
      <c r="N368" s="221"/>
      <c r="O368" s="221"/>
      <c r="P368" s="221"/>
      <c r="Q368" s="221"/>
      <c r="R368" s="221"/>
      <c r="S368" s="221"/>
      <c r="T368" s="222"/>
      <c r="AT368" s="223" t="s">
        <v>167</v>
      </c>
      <c r="AU368" s="223" t="s">
        <v>81</v>
      </c>
      <c r="AV368" s="12" t="s">
        <v>22</v>
      </c>
      <c r="AW368" s="12" t="s">
        <v>169</v>
      </c>
      <c r="AX368" s="12" t="s">
        <v>73</v>
      </c>
      <c r="AY368" s="223" t="s">
        <v>154</v>
      </c>
    </row>
    <row r="369" spans="2:51" s="11" customFormat="1" ht="13.5">
      <c r="B369" s="197"/>
      <c r="C369" s="198"/>
      <c r="D369" s="194" t="s">
        <v>167</v>
      </c>
      <c r="E369" s="209" t="s">
        <v>20</v>
      </c>
      <c r="F369" s="210" t="s">
        <v>560</v>
      </c>
      <c r="G369" s="198"/>
      <c r="H369" s="211">
        <v>2.52</v>
      </c>
      <c r="I369" s="203"/>
      <c r="J369" s="198"/>
      <c r="K369" s="198"/>
      <c r="L369" s="204"/>
      <c r="M369" s="205"/>
      <c r="N369" s="206"/>
      <c r="O369" s="206"/>
      <c r="P369" s="206"/>
      <c r="Q369" s="206"/>
      <c r="R369" s="206"/>
      <c r="S369" s="206"/>
      <c r="T369" s="207"/>
      <c r="AT369" s="208" t="s">
        <v>167</v>
      </c>
      <c r="AU369" s="208" t="s">
        <v>81</v>
      </c>
      <c r="AV369" s="11" t="s">
        <v>81</v>
      </c>
      <c r="AW369" s="11" t="s">
        <v>169</v>
      </c>
      <c r="AX369" s="11" t="s">
        <v>73</v>
      </c>
      <c r="AY369" s="208" t="s">
        <v>154</v>
      </c>
    </row>
    <row r="370" spans="2:51" s="11" customFormat="1" ht="13.5">
      <c r="B370" s="197"/>
      <c r="C370" s="198"/>
      <c r="D370" s="194" t="s">
        <v>167</v>
      </c>
      <c r="E370" s="209" t="s">
        <v>20</v>
      </c>
      <c r="F370" s="210" t="s">
        <v>561</v>
      </c>
      <c r="G370" s="198"/>
      <c r="H370" s="211">
        <v>0.504</v>
      </c>
      <c r="I370" s="203"/>
      <c r="J370" s="198"/>
      <c r="K370" s="198"/>
      <c r="L370" s="204"/>
      <c r="M370" s="205"/>
      <c r="N370" s="206"/>
      <c r="O370" s="206"/>
      <c r="P370" s="206"/>
      <c r="Q370" s="206"/>
      <c r="R370" s="206"/>
      <c r="S370" s="206"/>
      <c r="T370" s="207"/>
      <c r="AT370" s="208" t="s">
        <v>167</v>
      </c>
      <c r="AU370" s="208" t="s">
        <v>81</v>
      </c>
      <c r="AV370" s="11" t="s">
        <v>81</v>
      </c>
      <c r="AW370" s="11" t="s">
        <v>169</v>
      </c>
      <c r="AX370" s="11" t="s">
        <v>73</v>
      </c>
      <c r="AY370" s="208" t="s">
        <v>154</v>
      </c>
    </row>
    <row r="371" spans="2:51" s="11" customFormat="1" ht="13.5">
      <c r="B371" s="197"/>
      <c r="C371" s="198"/>
      <c r="D371" s="199" t="s">
        <v>167</v>
      </c>
      <c r="E371" s="200" t="s">
        <v>20</v>
      </c>
      <c r="F371" s="201" t="s">
        <v>562</v>
      </c>
      <c r="G371" s="198"/>
      <c r="H371" s="202">
        <v>1.6</v>
      </c>
      <c r="I371" s="203"/>
      <c r="J371" s="198"/>
      <c r="K371" s="198"/>
      <c r="L371" s="204"/>
      <c r="M371" s="205"/>
      <c r="N371" s="206"/>
      <c r="O371" s="206"/>
      <c r="P371" s="206"/>
      <c r="Q371" s="206"/>
      <c r="R371" s="206"/>
      <c r="S371" s="206"/>
      <c r="T371" s="207"/>
      <c r="AT371" s="208" t="s">
        <v>167</v>
      </c>
      <c r="AU371" s="208" t="s">
        <v>81</v>
      </c>
      <c r="AV371" s="11" t="s">
        <v>81</v>
      </c>
      <c r="AW371" s="11" t="s">
        <v>169</v>
      </c>
      <c r="AX371" s="11" t="s">
        <v>73</v>
      </c>
      <c r="AY371" s="208" t="s">
        <v>154</v>
      </c>
    </row>
    <row r="372" spans="2:65" s="1" customFormat="1" ht="22.5" customHeight="1">
      <c r="B372" s="34"/>
      <c r="C372" s="182" t="s">
        <v>563</v>
      </c>
      <c r="D372" s="182" t="s">
        <v>156</v>
      </c>
      <c r="E372" s="183" t="s">
        <v>564</v>
      </c>
      <c r="F372" s="184" t="s">
        <v>565</v>
      </c>
      <c r="G372" s="185" t="s">
        <v>159</v>
      </c>
      <c r="H372" s="186">
        <v>10.547</v>
      </c>
      <c r="I372" s="187"/>
      <c r="J372" s="188">
        <f>ROUND(I372*H372,2)</f>
        <v>0</v>
      </c>
      <c r="K372" s="184" t="s">
        <v>160</v>
      </c>
      <c r="L372" s="54"/>
      <c r="M372" s="189" t="s">
        <v>20</v>
      </c>
      <c r="N372" s="190" t="s">
        <v>44</v>
      </c>
      <c r="O372" s="35"/>
      <c r="P372" s="191">
        <f>O372*H372</f>
        <v>0</v>
      </c>
      <c r="Q372" s="191">
        <v>0.049787</v>
      </c>
      <c r="R372" s="191">
        <f>Q372*H372</f>
        <v>0.525103489</v>
      </c>
      <c r="S372" s="191">
        <v>0</v>
      </c>
      <c r="T372" s="192">
        <f>S372*H372</f>
        <v>0</v>
      </c>
      <c r="AR372" s="17" t="s">
        <v>161</v>
      </c>
      <c r="AT372" s="17" t="s">
        <v>156</v>
      </c>
      <c r="AU372" s="17" t="s">
        <v>81</v>
      </c>
      <c r="AY372" s="17" t="s">
        <v>154</v>
      </c>
      <c r="BE372" s="193">
        <f>IF(N372="základní",J372,0)</f>
        <v>0</v>
      </c>
      <c r="BF372" s="193">
        <f>IF(N372="snížená",J372,0)</f>
        <v>0</v>
      </c>
      <c r="BG372" s="193">
        <f>IF(N372="zákl. přenesená",J372,0)</f>
        <v>0</v>
      </c>
      <c r="BH372" s="193">
        <f>IF(N372="sníž. přenesená",J372,0)</f>
        <v>0</v>
      </c>
      <c r="BI372" s="193">
        <f>IF(N372="nulová",J372,0)</f>
        <v>0</v>
      </c>
      <c r="BJ372" s="17" t="s">
        <v>22</v>
      </c>
      <c r="BK372" s="193">
        <f>ROUND(I372*H372,2)</f>
        <v>0</v>
      </c>
      <c r="BL372" s="17" t="s">
        <v>161</v>
      </c>
      <c r="BM372" s="17" t="s">
        <v>566</v>
      </c>
    </row>
    <row r="373" spans="2:47" s="1" customFormat="1" ht="27">
      <c r="B373" s="34"/>
      <c r="C373" s="56"/>
      <c r="D373" s="194" t="s">
        <v>163</v>
      </c>
      <c r="E373" s="56"/>
      <c r="F373" s="195" t="s">
        <v>567</v>
      </c>
      <c r="G373" s="56"/>
      <c r="H373" s="56"/>
      <c r="I373" s="152"/>
      <c r="J373" s="56"/>
      <c r="K373" s="56"/>
      <c r="L373" s="54"/>
      <c r="M373" s="71"/>
      <c r="N373" s="35"/>
      <c r="O373" s="35"/>
      <c r="P373" s="35"/>
      <c r="Q373" s="35"/>
      <c r="R373" s="35"/>
      <c r="S373" s="35"/>
      <c r="T373" s="72"/>
      <c r="AT373" s="17" t="s">
        <v>163</v>
      </c>
      <c r="AU373" s="17" t="s">
        <v>81</v>
      </c>
    </row>
    <row r="374" spans="2:51" s="12" customFormat="1" ht="13.5">
      <c r="B374" s="213"/>
      <c r="C374" s="214"/>
      <c r="D374" s="194" t="s">
        <v>167</v>
      </c>
      <c r="E374" s="215" t="s">
        <v>20</v>
      </c>
      <c r="F374" s="216" t="s">
        <v>541</v>
      </c>
      <c r="G374" s="214"/>
      <c r="H374" s="217" t="s">
        <v>20</v>
      </c>
      <c r="I374" s="218"/>
      <c r="J374" s="214"/>
      <c r="K374" s="214"/>
      <c r="L374" s="219"/>
      <c r="M374" s="220"/>
      <c r="N374" s="221"/>
      <c r="O374" s="221"/>
      <c r="P374" s="221"/>
      <c r="Q374" s="221"/>
      <c r="R374" s="221"/>
      <c r="S374" s="221"/>
      <c r="T374" s="222"/>
      <c r="AT374" s="223" t="s">
        <v>167</v>
      </c>
      <c r="AU374" s="223" t="s">
        <v>81</v>
      </c>
      <c r="AV374" s="12" t="s">
        <v>22</v>
      </c>
      <c r="AW374" s="12" t="s">
        <v>169</v>
      </c>
      <c r="AX374" s="12" t="s">
        <v>73</v>
      </c>
      <c r="AY374" s="223" t="s">
        <v>154</v>
      </c>
    </row>
    <row r="375" spans="2:51" s="11" customFormat="1" ht="13.5">
      <c r="B375" s="197"/>
      <c r="C375" s="198"/>
      <c r="D375" s="194" t="s">
        <v>167</v>
      </c>
      <c r="E375" s="209" t="s">
        <v>20</v>
      </c>
      <c r="F375" s="210" t="s">
        <v>568</v>
      </c>
      <c r="G375" s="198"/>
      <c r="H375" s="211">
        <v>5.803</v>
      </c>
      <c r="I375" s="203"/>
      <c r="J375" s="198"/>
      <c r="K375" s="198"/>
      <c r="L375" s="204"/>
      <c r="M375" s="205"/>
      <c r="N375" s="206"/>
      <c r="O375" s="206"/>
      <c r="P375" s="206"/>
      <c r="Q375" s="206"/>
      <c r="R375" s="206"/>
      <c r="S375" s="206"/>
      <c r="T375" s="207"/>
      <c r="AT375" s="208" t="s">
        <v>167</v>
      </c>
      <c r="AU375" s="208" t="s">
        <v>81</v>
      </c>
      <c r="AV375" s="11" t="s">
        <v>81</v>
      </c>
      <c r="AW375" s="11" t="s">
        <v>169</v>
      </c>
      <c r="AX375" s="11" t="s">
        <v>73</v>
      </c>
      <c r="AY375" s="208" t="s">
        <v>154</v>
      </c>
    </row>
    <row r="376" spans="2:51" s="11" customFormat="1" ht="13.5">
      <c r="B376" s="197"/>
      <c r="C376" s="198"/>
      <c r="D376" s="194" t="s">
        <v>167</v>
      </c>
      <c r="E376" s="209" t="s">
        <v>20</v>
      </c>
      <c r="F376" s="210" t="s">
        <v>569</v>
      </c>
      <c r="G376" s="198"/>
      <c r="H376" s="211">
        <v>1.344</v>
      </c>
      <c r="I376" s="203"/>
      <c r="J376" s="198"/>
      <c r="K376" s="198"/>
      <c r="L376" s="204"/>
      <c r="M376" s="205"/>
      <c r="N376" s="206"/>
      <c r="O376" s="206"/>
      <c r="P376" s="206"/>
      <c r="Q376" s="206"/>
      <c r="R376" s="206"/>
      <c r="S376" s="206"/>
      <c r="T376" s="207"/>
      <c r="AT376" s="208" t="s">
        <v>167</v>
      </c>
      <c r="AU376" s="208" t="s">
        <v>81</v>
      </c>
      <c r="AV376" s="11" t="s">
        <v>81</v>
      </c>
      <c r="AW376" s="11" t="s">
        <v>169</v>
      </c>
      <c r="AX376" s="11" t="s">
        <v>73</v>
      </c>
      <c r="AY376" s="208" t="s">
        <v>154</v>
      </c>
    </row>
    <row r="377" spans="2:51" s="11" customFormat="1" ht="13.5">
      <c r="B377" s="197"/>
      <c r="C377" s="198"/>
      <c r="D377" s="199" t="s">
        <v>167</v>
      </c>
      <c r="E377" s="200" t="s">
        <v>20</v>
      </c>
      <c r="F377" s="201" t="s">
        <v>570</v>
      </c>
      <c r="G377" s="198"/>
      <c r="H377" s="202">
        <v>3.4</v>
      </c>
      <c r="I377" s="203"/>
      <c r="J377" s="198"/>
      <c r="K377" s="198"/>
      <c r="L377" s="204"/>
      <c r="M377" s="205"/>
      <c r="N377" s="206"/>
      <c r="O377" s="206"/>
      <c r="P377" s="206"/>
      <c r="Q377" s="206"/>
      <c r="R377" s="206"/>
      <c r="S377" s="206"/>
      <c r="T377" s="207"/>
      <c r="AT377" s="208" t="s">
        <v>167</v>
      </c>
      <c r="AU377" s="208" t="s">
        <v>81</v>
      </c>
      <c r="AV377" s="11" t="s">
        <v>81</v>
      </c>
      <c r="AW377" s="11" t="s">
        <v>169</v>
      </c>
      <c r="AX377" s="11" t="s">
        <v>73</v>
      </c>
      <c r="AY377" s="208" t="s">
        <v>154</v>
      </c>
    </row>
    <row r="378" spans="2:65" s="1" customFormat="1" ht="31.5" customHeight="1">
      <c r="B378" s="34"/>
      <c r="C378" s="182" t="s">
        <v>571</v>
      </c>
      <c r="D378" s="182" t="s">
        <v>156</v>
      </c>
      <c r="E378" s="183" t="s">
        <v>572</v>
      </c>
      <c r="F378" s="184" t="s">
        <v>573</v>
      </c>
      <c r="G378" s="185" t="s">
        <v>413</v>
      </c>
      <c r="H378" s="186">
        <v>16</v>
      </c>
      <c r="I378" s="187"/>
      <c r="J378" s="188">
        <f>ROUND(I378*H378,2)</f>
        <v>0</v>
      </c>
      <c r="K378" s="184" t="s">
        <v>160</v>
      </c>
      <c r="L378" s="54"/>
      <c r="M378" s="189" t="s">
        <v>20</v>
      </c>
      <c r="N378" s="190" t="s">
        <v>44</v>
      </c>
      <c r="O378" s="35"/>
      <c r="P378" s="191">
        <f>O378*H378</f>
        <v>0</v>
      </c>
      <c r="Q378" s="191">
        <v>0.06702</v>
      </c>
      <c r="R378" s="191">
        <f>Q378*H378</f>
        <v>1.07232</v>
      </c>
      <c r="S378" s="191">
        <v>0</v>
      </c>
      <c r="T378" s="192">
        <f>S378*H378</f>
        <v>0</v>
      </c>
      <c r="AR378" s="17" t="s">
        <v>161</v>
      </c>
      <c r="AT378" s="17" t="s">
        <v>156</v>
      </c>
      <c r="AU378" s="17" t="s">
        <v>81</v>
      </c>
      <c r="AY378" s="17" t="s">
        <v>154</v>
      </c>
      <c r="BE378" s="193">
        <f>IF(N378="základní",J378,0)</f>
        <v>0</v>
      </c>
      <c r="BF378" s="193">
        <f>IF(N378="snížená",J378,0)</f>
        <v>0</v>
      </c>
      <c r="BG378" s="193">
        <f>IF(N378="zákl. přenesená",J378,0)</f>
        <v>0</v>
      </c>
      <c r="BH378" s="193">
        <f>IF(N378="sníž. přenesená",J378,0)</f>
        <v>0</v>
      </c>
      <c r="BI378" s="193">
        <f>IF(N378="nulová",J378,0)</f>
        <v>0</v>
      </c>
      <c r="BJ378" s="17" t="s">
        <v>22</v>
      </c>
      <c r="BK378" s="193">
        <f>ROUND(I378*H378,2)</f>
        <v>0</v>
      </c>
      <c r="BL378" s="17" t="s">
        <v>161</v>
      </c>
      <c r="BM378" s="17" t="s">
        <v>574</v>
      </c>
    </row>
    <row r="379" spans="2:47" s="1" customFormat="1" ht="13.5">
      <c r="B379" s="34"/>
      <c r="C379" s="56"/>
      <c r="D379" s="194" t="s">
        <v>163</v>
      </c>
      <c r="E379" s="56"/>
      <c r="F379" s="195" t="s">
        <v>575</v>
      </c>
      <c r="G379" s="56"/>
      <c r="H379" s="56"/>
      <c r="I379" s="152"/>
      <c r="J379" s="56"/>
      <c r="K379" s="56"/>
      <c r="L379" s="54"/>
      <c r="M379" s="71"/>
      <c r="N379" s="35"/>
      <c r="O379" s="35"/>
      <c r="P379" s="35"/>
      <c r="Q379" s="35"/>
      <c r="R379" s="35"/>
      <c r="S379" s="35"/>
      <c r="T379" s="72"/>
      <c r="AT379" s="17" t="s">
        <v>163</v>
      </c>
      <c r="AU379" s="17" t="s">
        <v>81</v>
      </c>
    </row>
    <row r="380" spans="2:47" s="1" customFormat="1" ht="67.5">
      <c r="B380" s="34"/>
      <c r="C380" s="56"/>
      <c r="D380" s="194" t="s">
        <v>165</v>
      </c>
      <c r="E380" s="56"/>
      <c r="F380" s="196" t="s">
        <v>576</v>
      </c>
      <c r="G380" s="56"/>
      <c r="H380" s="56"/>
      <c r="I380" s="152"/>
      <c r="J380" s="56"/>
      <c r="K380" s="56"/>
      <c r="L380" s="54"/>
      <c r="M380" s="71"/>
      <c r="N380" s="35"/>
      <c r="O380" s="35"/>
      <c r="P380" s="35"/>
      <c r="Q380" s="35"/>
      <c r="R380" s="35"/>
      <c r="S380" s="35"/>
      <c r="T380" s="72"/>
      <c r="AT380" s="17" t="s">
        <v>165</v>
      </c>
      <c r="AU380" s="17" t="s">
        <v>81</v>
      </c>
    </row>
    <row r="381" spans="2:51" s="11" customFormat="1" ht="13.5">
      <c r="B381" s="197"/>
      <c r="C381" s="198"/>
      <c r="D381" s="199" t="s">
        <v>167</v>
      </c>
      <c r="E381" s="200" t="s">
        <v>20</v>
      </c>
      <c r="F381" s="201" t="s">
        <v>577</v>
      </c>
      <c r="G381" s="198"/>
      <c r="H381" s="202">
        <v>16</v>
      </c>
      <c r="I381" s="203"/>
      <c r="J381" s="198"/>
      <c r="K381" s="198"/>
      <c r="L381" s="204"/>
      <c r="M381" s="205"/>
      <c r="N381" s="206"/>
      <c r="O381" s="206"/>
      <c r="P381" s="206"/>
      <c r="Q381" s="206"/>
      <c r="R381" s="206"/>
      <c r="S381" s="206"/>
      <c r="T381" s="207"/>
      <c r="AT381" s="208" t="s">
        <v>167</v>
      </c>
      <c r="AU381" s="208" t="s">
        <v>81</v>
      </c>
      <c r="AV381" s="11" t="s">
        <v>81</v>
      </c>
      <c r="AW381" s="11" t="s">
        <v>169</v>
      </c>
      <c r="AX381" s="11" t="s">
        <v>73</v>
      </c>
      <c r="AY381" s="208" t="s">
        <v>154</v>
      </c>
    </row>
    <row r="382" spans="2:65" s="1" customFormat="1" ht="22.5" customHeight="1">
      <c r="B382" s="34"/>
      <c r="C382" s="224" t="s">
        <v>578</v>
      </c>
      <c r="D382" s="224" t="s">
        <v>261</v>
      </c>
      <c r="E382" s="225" t="s">
        <v>579</v>
      </c>
      <c r="F382" s="226" t="s">
        <v>580</v>
      </c>
      <c r="G382" s="227" t="s">
        <v>413</v>
      </c>
      <c r="H382" s="228">
        <v>16</v>
      </c>
      <c r="I382" s="229"/>
      <c r="J382" s="230">
        <f>ROUND(I382*H382,2)</f>
        <v>0</v>
      </c>
      <c r="K382" s="226" t="s">
        <v>160</v>
      </c>
      <c r="L382" s="231"/>
      <c r="M382" s="232" t="s">
        <v>20</v>
      </c>
      <c r="N382" s="233" t="s">
        <v>44</v>
      </c>
      <c r="O382" s="35"/>
      <c r="P382" s="191">
        <f>O382*H382</f>
        <v>0</v>
      </c>
      <c r="Q382" s="191">
        <v>0.0325</v>
      </c>
      <c r="R382" s="191">
        <f>Q382*H382</f>
        <v>0.52</v>
      </c>
      <c r="S382" s="191">
        <v>0</v>
      </c>
      <c r="T382" s="192">
        <f>S382*H382</f>
        <v>0</v>
      </c>
      <c r="AR382" s="17" t="s">
        <v>213</v>
      </c>
      <c r="AT382" s="17" t="s">
        <v>261</v>
      </c>
      <c r="AU382" s="17" t="s">
        <v>81</v>
      </c>
      <c r="AY382" s="17" t="s">
        <v>154</v>
      </c>
      <c r="BE382" s="193">
        <f>IF(N382="základní",J382,0)</f>
        <v>0</v>
      </c>
      <c r="BF382" s="193">
        <f>IF(N382="snížená",J382,0)</f>
        <v>0</v>
      </c>
      <c r="BG382" s="193">
        <f>IF(N382="zákl. přenesená",J382,0)</f>
        <v>0</v>
      </c>
      <c r="BH382" s="193">
        <f>IF(N382="sníž. přenesená",J382,0)</f>
        <v>0</v>
      </c>
      <c r="BI382" s="193">
        <f>IF(N382="nulová",J382,0)</f>
        <v>0</v>
      </c>
      <c r="BJ382" s="17" t="s">
        <v>22</v>
      </c>
      <c r="BK382" s="193">
        <f>ROUND(I382*H382,2)</f>
        <v>0</v>
      </c>
      <c r="BL382" s="17" t="s">
        <v>161</v>
      </c>
      <c r="BM382" s="17" t="s">
        <v>581</v>
      </c>
    </row>
    <row r="383" spans="2:47" s="1" customFormat="1" ht="27">
      <c r="B383" s="34"/>
      <c r="C383" s="56"/>
      <c r="D383" s="199" t="s">
        <v>163</v>
      </c>
      <c r="E383" s="56"/>
      <c r="F383" s="234" t="s">
        <v>582</v>
      </c>
      <c r="G383" s="56"/>
      <c r="H383" s="56"/>
      <c r="I383" s="152"/>
      <c r="J383" s="56"/>
      <c r="K383" s="56"/>
      <c r="L383" s="54"/>
      <c r="M383" s="71"/>
      <c r="N383" s="35"/>
      <c r="O383" s="35"/>
      <c r="P383" s="35"/>
      <c r="Q383" s="35"/>
      <c r="R383" s="35"/>
      <c r="S383" s="35"/>
      <c r="T383" s="72"/>
      <c r="AT383" s="17" t="s">
        <v>163</v>
      </c>
      <c r="AU383" s="17" t="s">
        <v>81</v>
      </c>
    </row>
    <row r="384" spans="2:65" s="1" customFormat="1" ht="31.5" customHeight="1">
      <c r="B384" s="34"/>
      <c r="C384" s="182" t="s">
        <v>583</v>
      </c>
      <c r="D384" s="182" t="s">
        <v>156</v>
      </c>
      <c r="E384" s="183" t="s">
        <v>584</v>
      </c>
      <c r="F384" s="184" t="s">
        <v>585</v>
      </c>
      <c r="G384" s="185" t="s">
        <v>413</v>
      </c>
      <c r="H384" s="186">
        <v>16</v>
      </c>
      <c r="I384" s="187"/>
      <c r="J384" s="188">
        <f>ROUND(I384*H384,2)</f>
        <v>0</v>
      </c>
      <c r="K384" s="184" t="s">
        <v>160</v>
      </c>
      <c r="L384" s="54"/>
      <c r="M384" s="189" t="s">
        <v>20</v>
      </c>
      <c r="N384" s="190" t="s">
        <v>44</v>
      </c>
      <c r="O384" s="35"/>
      <c r="P384" s="191">
        <f>O384*H384</f>
        <v>0</v>
      </c>
      <c r="Q384" s="191">
        <v>0.082658</v>
      </c>
      <c r="R384" s="191">
        <f>Q384*H384</f>
        <v>1.322528</v>
      </c>
      <c r="S384" s="191">
        <v>0</v>
      </c>
      <c r="T384" s="192">
        <f>S384*H384</f>
        <v>0</v>
      </c>
      <c r="AR384" s="17" t="s">
        <v>161</v>
      </c>
      <c r="AT384" s="17" t="s">
        <v>156</v>
      </c>
      <c r="AU384" s="17" t="s">
        <v>81</v>
      </c>
      <c r="AY384" s="17" t="s">
        <v>154</v>
      </c>
      <c r="BE384" s="193">
        <f>IF(N384="základní",J384,0)</f>
        <v>0</v>
      </c>
      <c r="BF384" s="193">
        <f>IF(N384="snížená",J384,0)</f>
        <v>0</v>
      </c>
      <c r="BG384" s="193">
        <f>IF(N384="zákl. přenesená",J384,0)</f>
        <v>0</v>
      </c>
      <c r="BH384" s="193">
        <f>IF(N384="sníž. přenesená",J384,0)</f>
        <v>0</v>
      </c>
      <c r="BI384" s="193">
        <f>IF(N384="nulová",J384,0)</f>
        <v>0</v>
      </c>
      <c r="BJ384" s="17" t="s">
        <v>22</v>
      </c>
      <c r="BK384" s="193">
        <f>ROUND(I384*H384,2)</f>
        <v>0</v>
      </c>
      <c r="BL384" s="17" t="s">
        <v>161</v>
      </c>
      <c r="BM384" s="17" t="s">
        <v>586</v>
      </c>
    </row>
    <row r="385" spans="2:47" s="1" customFormat="1" ht="13.5">
      <c r="B385" s="34"/>
      <c r="C385" s="56"/>
      <c r="D385" s="194" t="s">
        <v>163</v>
      </c>
      <c r="E385" s="56"/>
      <c r="F385" s="195" t="s">
        <v>587</v>
      </c>
      <c r="G385" s="56"/>
      <c r="H385" s="56"/>
      <c r="I385" s="152"/>
      <c r="J385" s="56"/>
      <c r="K385" s="56"/>
      <c r="L385" s="54"/>
      <c r="M385" s="71"/>
      <c r="N385" s="35"/>
      <c r="O385" s="35"/>
      <c r="P385" s="35"/>
      <c r="Q385" s="35"/>
      <c r="R385" s="35"/>
      <c r="S385" s="35"/>
      <c r="T385" s="72"/>
      <c r="AT385" s="17" t="s">
        <v>163</v>
      </c>
      <c r="AU385" s="17" t="s">
        <v>81</v>
      </c>
    </row>
    <row r="386" spans="2:47" s="1" customFormat="1" ht="67.5">
      <c r="B386" s="34"/>
      <c r="C386" s="56"/>
      <c r="D386" s="194" t="s">
        <v>165</v>
      </c>
      <c r="E386" s="56"/>
      <c r="F386" s="196" t="s">
        <v>576</v>
      </c>
      <c r="G386" s="56"/>
      <c r="H386" s="56"/>
      <c r="I386" s="152"/>
      <c r="J386" s="56"/>
      <c r="K386" s="56"/>
      <c r="L386" s="54"/>
      <c r="M386" s="71"/>
      <c r="N386" s="35"/>
      <c r="O386" s="35"/>
      <c r="P386" s="35"/>
      <c r="Q386" s="35"/>
      <c r="R386" s="35"/>
      <c r="S386" s="35"/>
      <c r="T386" s="72"/>
      <c r="AT386" s="17" t="s">
        <v>165</v>
      </c>
      <c r="AU386" s="17" t="s">
        <v>81</v>
      </c>
    </row>
    <row r="387" spans="2:51" s="11" customFormat="1" ht="13.5">
      <c r="B387" s="197"/>
      <c r="C387" s="198"/>
      <c r="D387" s="199" t="s">
        <v>167</v>
      </c>
      <c r="E387" s="200" t="s">
        <v>20</v>
      </c>
      <c r="F387" s="201" t="s">
        <v>577</v>
      </c>
      <c r="G387" s="198"/>
      <c r="H387" s="202">
        <v>16</v>
      </c>
      <c r="I387" s="203"/>
      <c r="J387" s="198"/>
      <c r="K387" s="198"/>
      <c r="L387" s="204"/>
      <c r="M387" s="205"/>
      <c r="N387" s="206"/>
      <c r="O387" s="206"/>
      <c r="P387" s="206"/>
      <c r="Q387" s="206"/>
      <c r="R387" s="206"/>
      <c r="S387" s="206"/>
      <c r="T387" s="207"/>
      <c r="AT387" s="208" t="s">
        <v>167</v>
      </c>
      <c r="AU387" s="208" t="s">
        <v>81</v>
      </c>
      <c r="AV387" s="11" t="s">
        <v>81</v>
      </c>
      <c r="AW387" s="11" t="s">
        <v>169</v>
      </c>
      <c r="AX387" s="11" t="s">
        <v>73</v>
      </c>
      <c r="AY387" s="208" t="s">
        <v>154</v>
      </c>
    </row>
    <row r="388" spans="2:65" s="1" customFormat="1" ht="22.5" customHeight="1">
      <c r="B388" s="34"/>
      <c r="C388" s="224" t="s">
        <v>588</v>
      </c>
      <c r="D388" s="224" t="s">
        <v>261</v>
      </c>
      <c r="E388" s="225" t="s">
        <v>589</v>
      </c>
      <c r="F388" s="226" t="s">
        <v>590</v>
      </c>
      <c r="G388" s="227" t="s">
        <v>413</v>
      </c>
      <c r="H388" s="228">
        <v>16</v>
      </c>
      <c r="I388" s="229"/>
      <c r="J388" s="230">
        <f>ROUND(I388*H388,2)</f>
        <v>0</v>
      </c>
      <c r="K388" s="226" t="s">
        <v>160</v>
      </c>
      <c r="L388" s="231"/>
      <c r="M388" s="232" t="s">
        <v>20</v>
      </c>
      <c r="N388" s="233" t="s">
        <v>44</v>
      </c>
      <c r="O388" s="35"/>
      <c r="P388" s="191">
        <f>O388*H388</f>
        <v>0</v>
      </c>
      <c r="Q388" s="191">
        <v>0.063</v>
      </c>
      <c r="R388" s="191">
        <f>Q388*H388</f>
        <v>1.008</v>
      </c>
      <c r="S388" s="191">
        <v>0</v>
      </c>
      <c r="T388" s="192">
        <f>S388*H388</f>
        <v>0</v>
      </c>
      <c r="AR388" s="17" t="s">
        <v>213</v>
      </c>
      <c r="AT388" s="17" t="s">
        <v>261</v>
      </c>
      <c r="AU388" s="17" t="s">
        <v>81</v>
      </c>
      <c r="AY388" s="17" t="s">
        <v>154</v>
      </c>
      <c r="BE388" s="193">
        <f>IF(N388="základní",J388,0)</f>
        <v>0</v>
      </c>
      <c r="BF388" s="193">
        <f>IF(N388="snížená",J388,0)</f>
        <v>0</v>
      </c>
      <c r="BG388" s="193">
        <f>IF(N388="zákl. přenesená",J388,0)</f>
        <v>0</v>
      </c>
      <c r="BH388" s="193">
        <f>IF(N388="sníž. přenesená",J388,0)</f>
        <v>0</v>
      </c>
      <c r="BI388" s="193">
        <f>IF(N388="nulová",J388,0)</f>
        <v>0</v>
      </c>
      <c r="BJ388" s="17" t="s">
        <v>22</v>
      </c>
      <c r="BK388" s="193">
        <f>ROUND(I388*H388,2)</f>
        <v>0</v>
      </c>
      <c r="BL388" s="17" t="s">
        <v>161</v>
      </c>
      <c r="BM388" s="17" t="s">
        <v>591</v>
      </c>
    </row>
    <row r="389" spans="2:47" s="1" customFormat="1" ht="27">
      <c r="B389" s="34"/>
      <c r="C389" s="56"/>
      <c r="D389" s="199" t="s">
        <v>163</v>
      </c>
      <c r="E389" s="56"/>
      <c r="F389" s="234" t="s">
        <v>592</v>
      </c>
      <c r="G389" s="56"/>
      <c r="H389" s="56"/>
      <c r="I389" s="152"/>
      <c r="J389" s="56"/>
      <c r="K389" s="56"/>
      <c r="L389" s="54"/>
      <c r="M389" s="71"/>
      <c r="N389" s="35"/>
      <c r="O389" s="35"/>
      <c r="P389" s="35"/>
      <c r="Q389" s="35"/>
      <c r="R389" s="35"/>
      <c r="S389" s="35"/>
      <c r="T389" s="72"/>
      <c r="AT389" s="17" t="s">
        <v>163</v>
      </c>
      <c r="AU389" s="17" t="s">
        <v>81</v>
      </c>
    </row>
    <row r="390" spans="2:65" s="1" customFormat="1" ht="22.5" customHeight="1">
      <c r="B390" s="34"/>
      <c r="C390" s="182" t="s">
        <v>593</v>
      </c>
      <c r="D390" s="182" t="s">
        <v>156</v>
      </c>
      <c r="E390" s="183" t="s">
        <v>594</v>
      </c>
      <c r="F390" s="184" t="s">
        <v>595</v>
      </c>
      <c r="G390" s="185" t="s">
        <v>413</v>
      </c>
      <c r="H390" s="186">
        <v>6</v>
      </c>
      <c r="I390" s="187"/>
      <c r="J390" s="188">
        <f>ROUND(I390*H390,2)</f>
        <v>0</v>
      </c>
      <c r="K390" s="184" t="s">
        <v>160</v>
      </c>
      <c r="L390" s="54"/>
      <c r="M390" s="189" t="s">
        <v>20</v>
      </c>
      <c r="N390" s="190" t="s">
        <v>44</v>
      </c>
      <c r="O390" s="35"/>
      <c r="P390" s="191">
        <f>O390*H390</f>
        <v>0</v>
      </c>
      <c r="Q390" s="191">
        <v>0.174888</v>
      </c>
      <c r="R390" s="191">
        <f>Q390*H390</f>
        <v>1.049328</v>
      </c>
      <c r="S390" s="191">
        <v>0</v>
      </c>
      <c r="T390" s="192">
        <f>S390*H390</f>
        <v>0</v>
      </c>
      <c r="AR390" s="17" t="s">
        <v>161</v>
      </c>
      <c r="AT390" s="17" t="s">
        <v>156</v>
      </c>
      <c r="AU390" s="17" t="s">
        <v>81</v>
      </c>
      <c r="AY390" s="17" t="s">
        <v>154</v>
      </c>
      <c r="BE390" s="193">
        <f>IF(N390="základní",J390,0)</f>
        <v>0</v>
      </c>
      <c r="BF390" s="193">
        <f>IF(N390="snížená",J390,0)</f>
        <v>0</v>
      </c>
      <c r="BG390" s="193">
        <f>IF(N390="zákl. přenesená",J390,0)</f>
        <v>0</v>
      </c>
      <c r="BH390" s="193">
        <f>IF(N390="sníž. přenesená",J390,0)</f>
        <v>0</v>
      </c>
      <c r="BI390" s="193">
        <f>IF(N390="nulová",J390,0)</f>
        <v>0</v>
      </c>
      <c r="BJ390" s="17" t="s">
        <v>22</v>
      </c>
      <c r="BK390" s="193">
        <f>ROUND(I390*H390,2)</f>
        <v>0</v>
      </c>
      <c r="BL390" s="17" t="s">
        <v>161</v>
      </c>
      <c r="BM390" s="17" t="s">
        <v>596</v>
      </c>
    </row>
    <row r="391" spans="2:47" s="1" customFormat="1" ht="27">
      <c r="B391" s="34"/>
      <c r="C391" s="56"/>
      <c r="D391" s="194" t="s">
        <v>163</v>
      </c>
      <c r="E391" s="56"/>
      <c r="F391" s="195" t="s">
        <v>597</v>
      </c>
      <c r="G391" s="56"/>
      <c r="H391" s="56"/>
      <c r="I391" s="152"/>
      <c r="J391" s="56"/>
      <c r="K391" s="56"/>
      <c r="L391" s="54"/>
      <c r="M391" s="71"/>
      <c r="N391" s="35"/>
      <c r="O391" s="35"/>
      <c r="P391" s="35"/>
      <c r="Q391" s="35"/>
      <c r="R391" s="35"/>
      <c r="S391" s="35"/>
      <c r="T391" s="72"/>
      <c r="AT391" s="17" t="s">
        <v>163</v>
      </c>
      <c r="AU391" s="17" t="s">
        <v>81</v>
      </c>
    </row>
    <row r="392" spans="2:47" s="1" customFormat="1" ht="67.5">
      <c r="B392" s="34"/>
      <c r="C392" s="56"/>
      <c r="D392" s="199" t="s">
        <v>165</v>
      </c>
      <c r="E392" s="56"/>
      <c r="F392" s="212" t="s">
        <v>598</v>
      </c>
      <c r="G392" s="56"/>
      <c r="H392" s="56"/>
      <c r="I392" s="152"/>
      <c r="J392" s="56"/>
      <c r="K392" s="56"/>
      <c r="L392" s="54"/>
      <c r="M392" s="71"/>
      <c r="N392" s="35"/>
      <c r="O392" s="35"/>
      <c r="P392" s="35"/>
      <c r="Q392" s="35"/>
      <c r="R392" s="35"/>
      <c r="S392" s="35"/>
      <c r="T392" s="72"/>
      <c r="AT392" s="17" t="s">
        <v>165</v>
      </c>
      <c r="AU392" s="17" t="s">
        <v>81</v>
      </c>
    </row>
    <row r="393" spans="2:65" s="1" customFormat="1" ht="22.5" customHeight="1">
      <c r="B393" s="34"/>
      <c r="C393" s="224" t="s">
        <v>599</v>
      </c>
      <c r="D393" s="224" t="s">
        <v>261</v>
      </c>
      <c r="E393" s="225" t="s">
        <v>600</v>
      </c>
      <c r="F393" s="226" t="s">
        <v>601</v>
      </c>
      <c r="G393" s="227" t="s">
        <v>413</v>
      </c>
      <c r="H393" s="228">
        <v>6</v>
      </c>
      <c r="I393" s="229"/>
      <c r="J393" s="230">
        <f>ROUND(I393*H393,2)</f>
        <v>0</v>
      </c>
      <c r="K393" s="226" t="s">
        <v>160</v>
      </c>
      <c r="L393" s="231"/>
      <c r="M393" s="232" t="s">
        <v>20</v>
      </c>
      <c r="N393" s="233" t="s">
        <v>44</v>
      </c>
      <c r="O393" s="35"/>
      <c r="P393" s="191">
        <f>O393*H393</f>
        <v>0</v>
      </c>
      <c r="Q393" s="191">
        <v>0.0043</v>
      </c>
      <c r="R393" s="191">
        <f>Q393*H393</f>
        <v>0.0258</v>
      </c>
      <c r="S393" s="191">
        <v>0</v>
      </c>
      <c r="T393" s="192">
        <f>S393*H393</f>
        <v>0</v>
      </c>
      <c r="AR393" s="17" t="s">
        <v>213</v>
      </c>
      <c r="AT393" s="17" t="s">
        <v>261</v>
      </c>
      <c r="AU393" s="17" t="s">
        <v>81</v>
      </c>
      <c r="AY393" s="17" t="s">
        <v>154</v>
      </c>
      <c r="BE393" s="193">
        <f>IF(N393="základní",J393,0)</f>
        <v>0</v>
      </c>
      <c r="BF393" s="193">
        <f>IF(N393="snížená",J393,0)</f>
        <v>0</v>
      </c>
      <c r="BG393" s="193">
        <f>IF(N393="zákl. přenesená",J393,0)</f>
        <v>0</v>
      </c>
      <c r="BH393" s="193">
        <f>IF(N393="sníž. přenesená",J393,0)</f>
        <v>0</v>
      </c>
      <c r="BI393" s="193">
        <f>IF(N393="nulová",J393,0)</f>
        <v>0</v>
      </c>
      <c r="BJ393" s="17" t="s">
        <v>22</v>
      </c>
      <c r="BK393" s="193">
        <f>ROUND(I393*H393,2)</f>
        <v>0</v>
      </c>
      <c r="BL393" s="17" t="s">
        <v>161</v>
      </c>
      <c r="BM393" s="17" t="s">
        <v>602</v>
      </c>
    </row>
    <row r="394" spans="2:47" s="1" customFormat="1" ht="27">
      <c r="B394" s="34"/>
      <c r="C394" s="56"/>
      <c r="D394" s="199" t="s">
        <v>163</v>
      </c>
      <c r="E394" s="56"/>
      <c r="F394" s="234" t="s">
        <v>603</v>
      </c>
      <c r="G394" s="56"/>
      <c r="H394" s="56"/>
      <c r="I394" s="152"/>
      <c r="J394" s="56"/>
      <c r="K394" s="56"/>
      <c r="L394" s="54"/>
      <c r="M394" s="71"/>
      <c r="N394" s="35"/>
      <c r="O394" s="35"/>
      <c r="P394" s="35"/>
      <c r="Q394" s="35"/>
      <c r="R394" s="35"/>
      <c r="S394" s="35"/>
      <c r="T394" s="72"/>
      <c r="AT394" s="17" t="s">
        <v>163</v>
      </c>
      <c r="AU394" s="17" t="s">
        <v>81</v>
      </c>
    </row>
    <row r="395" spans="2:65" s="1" customFormat="1" ht="22.5" customHeight="1">
      <c r="B395" s="34"/>
      <c r="C395" s="182" t="s">
        <v>604</v>
      </c>
      <c r="D395" s="182" t="s">
        <v>156</v>
      </c>
      <c r="E395" s="183" t="s">
        <v>605</v>
      </c>
      <c r="F395" s="184" t="s">
        <v>606</v>
      </c>
      <c r="G395" s="185" t="s">
        <v>413</v>
      </c>
      <c r="H395" s="186">
        <v>1</v>
      </c>
      <c r="I395" s="187"/>
      <c r="J395" s="188">
        <f>ROUND(I395*H395,2)</f>
        <v>0</v>
      </c>
      <c r="K395" s="184" t="s">
        <v>160</v>
      </c>
      <c r="L395" s="54"/>
      <c r="M395" s="189" t="s">
        <v>20</v>
      </c>
      <c r="N395" s="190" t="s">
        <v>44</v>
      </c>
      <c r="O395" s="35"/>
      <c r="P395" s="191">
        <f>O395*H395</f>
        <v>0</v>
      </c>
      <c r="Q395" s="191">
        <v>0</v>
      </c>
      <c r="R395" s="191">
        <f>Q395*H395</f>
        <v>0</v>
      </c>
      <c r="S395" s="191">
        <v>0</v>
      </c>
      <c r="T395" s="192">
        <f>S395*H395</f>
        <v>0</v>
      </c>
      <c r="AR395" s="17" t="s">
        <v>161</v>
      </c>
      <c r="AT395" s="17" t="s">
        <v>156</v>
      </c>
      <c r="AU395" s="17" t="s">
        <v>81</v>
      </c>
      <c r="AY395" s="17" t="s">
        <v>154</v>
      </c>
      <c r="BE395" s="193">
        <f>IF(N395="základní",J395,0)</f>
        <v>0</v>
      </c>
      <c r="BF395" s="193">
        <f>IF(N395="snížená",J395,0)</f>
        <v>0</v>
      </c>
      <c r="BG395" s="193">
        <f>IF(N395="zákl. přenesená",J395,0)</f>
        <v>0</v>
      </c>
      <c r="BH395" s="193">
        <f>IF(N395="sníž. přenesená",J395,0)</f>
        <v>0</v>
      </c>
      <c r="BI395" s="193">
        <f>IF(N395="nulová",J395,0)</f>
        <v>0</v>
      </c>
      <c r="BJ395" s="17" t="s">
        <v>22</v>
      </c>
      <c r="BK395" s="193">
        <f>ROUND(I395*H395,2)</f>
        <v>0</v>
      </c>
      <c r="BL395" s="17" t="s">
        <v>161</v>
      </c>
      <c r="BM395" s="17" t="s">
        <v>607</v>
      </c>
    </row>
    <row r="396" spans="2:47" s="1" customFormat="1" ht="13.5">
      <c r="B396" s="34"/>
      <c r="C396" s="56"/>
      <c r="D396" s="194" t="s">
        <v>163</v>
      </c>
      <c r="E396" s="56"/>
      <c r="F396" s="195" t="s">
        <v>608</v>
      </c>
      <c r="G396" s="56"/>
      <c r="H396" s="56"/>
      <c r="I396" s="152"/>
      <c r="J396" s="56"/>
      <c r="K396" s="56"/>
      <c r="L396" s="54"/>
      <c r="M396" s="71"/>
      <c r="N396" s="35"/>
      <c r="O396" s="35"/>
      <c r="P396" s="35"/>
      <c r="Q396" s="35"/>
      <c r="R396" s="35"/>
      <c r="S396" s="35"/>
      <c r="T396" s="72"/>
      <c r="AT396" s="17" t="s">
        <v>163</v>
      </c>
      <c r="AU396" s="17" t="s">
        <v>81</v>
      </c>
    </row>
    <row r="397" spans="2:47" s="1" customFormat="1" ht="27">
      <c r="B397" s="34"/>
      <c r="C397" s="56"/>
      <c r="D397" s="194" t="s">
        <v>165</v>
      </c>
      <c r="E397" s="56"/>
      <c r="F397" s="196" t="s">
        <v>609</v>
      </c>
      <c r="G397" s="56"/>
      <c r="H397" s="56"/>
      <c r="I397" s="152"/>
      <c r="J397" s="56"/>
      <c r="K397" s="56"/>
      <c r="L397" s="54"/>
      <c r="M397" s="71"/>
      <c r="N397" s="35"/>
      <c r="O397" s="35"/>
      <c r="P397" s="35"/>
      <c r="Q397" s="35"/>
      <c r="R397" s="35"/>
      <c r="S397" s="35"/>
      <c r="T397" s="72"/>
      <c r="AT397" s="17" t="s">
        <v>165</v>
      </c>
      <c r="AU397" s="17" t="s">
        <v>81</v>
      </c>
    </row>
    <row r="398" spans="2:51" s="11" customFormat="1" ht="13.5">
      <c r="B398" s="197"/>
      <c r="C398" s="198"/>
      <c r="D398" s="199" t="s">
        <v>167</v>
      </c>
      <c r="E398" s="200" t="s">
        <v>20</v>
      </c>
      <c r="F398" s="201" t="s">
        <v>610</v>
      </c>
      <c r="G398" s="198"/>
      <c r="H398" s="202">
        <v>1</v>
      </c>
      <c r="I398" s="203"/>
      <c r="J398" s="198"/>
      <c r="K398" s="198"/>
      <c r="L398" s="204"/>
      <c r="M398" s="205"/>
      <c r="N398" s="206"/>
      <c r="O398" s="206"/>
      <c r="P398" s="206"/>
      <c r="Q398" s="206"/>
      <c r="R398" s="206"/>
      <c r="S398" s="206"/>
      <c r="T398" s="207"/>
      <c r="AT398" s="208" t="s">
        <v>167</v>
      </c>
      <c r="AU398" s="208" t="s">
        <v>81</v>
      </c>
      <c r="AV398" s="11" t="s">
        <v>81</v>
      </c>
      <c r="AW398" s="11" t="s">
        <v>169</v>
      </c>
      <c r="AX398" s="11" t="s">
        <v>73</v>
      </c>
      <c r="AY398" s="208" t="s">
        <v>154</v>
      </c>
    </row>
    <row r="399" spans="2:65" s="1" customFormat="1" ht="22.5" customHeight="1">
      <c r="B399" s="34"/>
      <c r="C399" s="224" t="s">
        <v>611</v>
      </c>
      <c r="D399" s="224" t="s">
        <v>261</v>
      </c>
      <c r="E399" s="225" t="s">
        <v>612</v>
      </c>
      <c r="F399" s="226" t="s">
        <v>613</v>
      </c>
      <c r="G399" s="227" t="s">
        <v>413</v>
      </c>
      <c r="H399" s="228">
        <v>1</v>
      </c>
      <c r="I399" s="229"/>
      <c r="J399" s="230">
        <f>ROUND(I399*H399,2)</f>
        <v>0</v>
      </c>
      <c r="K399" s="226" t="s">
        <v>20</v>
      </c>
      <c r="L399" s="231"/>
      <c r="M399" s="232" t="s">
        <v>20</v>
      </c>
      <c r="N399" s="233" t="s">
        <v>44</v>
      </c>
      <c r="O399" s="35"/>
      <c r="P399" s="191">
        <f>O399*H399</f>
        <v>0</v>
      </c>
      <c r="Q399" s="191">
        <v>0.123</v>
      </c>
      <c r="R399" s="191">
        <f>Q399*H399</f>
        <v>0.123</v>
      </c>
      <c r="S399" s="191">
        <v>0</v>
      </c>
      <c r="T399" s="192">
        <f>S399*H399</f>
        <v>0</v>
      </c>
      <c r="AR399" s="17" t="s">
        <v>213</v>
      </c>
      <c r="AT399" s="17" t="s">
        <v>261</v>
      </c>
      <c r="AU399" s="17" t="s">
        <v>81</v>
      </c>
      <c r="AY399" s="17" t="s">
        <v>154</v>
      </c>
      <c r="BE399" s="193">
        <f>IF(N399="základní",J399,0)</f>
        <v>0</v>
      </c>
      <c r="BF399" s="193">
        <f>IF(N399="snížená",J399,0)</f>
        <v>0</v>
      </c>
      <c r="BG399" s="193">
        <f>IF(N399="zákl. přenesená",J399,0)</f>
        <v>0</v>
      </c>
      <c r="BH399" s="193">
        <f>IF(N399="sníž. přenesená",J399,0)</f>
        <v>0</v>
      </c>
      <c r="BI399" s="193">
        <f>IF(N399="nulová",J399,0)</f>
        <v>0</v>
      </c>
      <c r="BJ399" s="17" t="s">
        <v>22</v>
      </c>
      <c r="BK399" s="193">
        <f>ROUND(I399*H399,2)</f>
        <v>0</v>
      </c>
      <c r="BL399" s="17" t="s">
        <v>161</v>
      </c>
      <c r="BM399" s="17" t="s">
        <v>614</v>
      </c>
    </row>
    <row r="400" spans="2:47" s="1" customFormat="1" ht="27">
      <c r="B400" s="34"/>
      <c r="C400" s="56"/>
      <c r="D400" s="199" t="s">
        <v>615</v>
      </c>
      <c r="E400" s="56"/>
      <c r="F400" s="212" t="s">
        <v>616</v>
      </c>
      <c r="G400" s="56"/>
      <c r="H400" s="56"/>
      <c r="I400" s="152"/>
      <c r="J400" s="56"/>
      <c r="K400" s="56"/>
      <c r="L400" s="54"/>
      <c r="M400" s="71"/>
      <c r="N400" s="35"/>
      <c r="O400" s="35"/>
      <c r="P400" s="35"/>
      <c r="Q400" s="35"/>
      <c r="R400" s="35"/>
      <c r="S400" s="35"/>
      <c r="T400" s="72"/>
      <c r="AT400" s="17" t="s">
        <v>615</v>
      </c>
      <c r="AU400" s="17" t="s">
        <v>81</v>
      </c>
    </row>
    <row r="401" spans="2:65" s="1" customFormat="1" ht="22.5" customHeight="1">
      <c r="B401" s="34"/>
      <c r="C401" s="182" t="s">
        <v>617</v>
      </c>
      <c r="D401" s="182" t="s">
        <v>156</v>
      </c>
      <c r="E401" s="183" t="s">
        <v>618</v>
      </c>
      <c r="F401" s="184" t="s">
        <v>619</v>
      </c>
      <c r="G401" s="185" t="s">
        <v>292</v>
      </c>
      <c r="H401" s="186">
        <v>5</v>
      </c>
      <c r="I401" s="187"/>
      <c r="J401" s="188">
        <f>ROUND(I401*H401,2)</f>
        <v>0</v>
      </c>
      <c r="K401" s="184" t="s">
        <v>160</v>
      </c>
      <c r="L401" s="54"/>
      <c r="M401" s="189" t="s">
        <v>20</v>
      </c>
      <c r="N401" s="190" t="s">
        <v>44</v>
      </c>
      <c r="O401" s="35"/>
      <c r="P401" s="191">
        <f>O401*H401</f>
        <v>0</v>
      </c>
      <c r="Q401" s="191">
        <v>0</v>
      </c>
      <c r="R401" s="191">
        <f>Q401*H401</f>
        <v>0</v>
      </c>
      <c r="S401" s="191">
        <v>0</v>
      </c>
      <c r="T401" s="192">
        <f>S401*H401</f>
        <v>0</v>
      </c>
      <c r="AR401" s="17" t="s">
        <v>161</v>
      </c>
      <c r="AT401" s="17" t="s">
        <v>156</v>
      </c>
      <c r="AU401" s="17" t="s">
        <v>81</v>
      </c>
      <c r="AY401" s="17" t="s">
        <v>154</v>
      </c>
      <c r="BE401" s="193">
        <f>IF(N401="základní",J401,0)</f>
        <v>0</v>
      </c>
      <c r="BF401" s="193">
        <f>IF(N401="snížená",J401,0)</f>
        <v>0</v>
      </c>
      <c r="BG401" s="193">
        <f>IF(N401="zákl. přenesená",J401,0)</f>
        <v>0</v>
      </c>
      <c r="BH401" s="193">
        <f>IF(N401="sníž. přenesená",J401,0)</f>
        <v>0</v>
      </c>
      <c r="BI401" s="193">
        <f>IF(N401="nulová",J401,0)</f>
        <v>0</v>
      </c>
      <c r="BJ401" s="17" t="s">
        <v>22</v>
      </c>
      <c r="BK401" s="193">
        <f>ROUND(I401*H401,2)</f>
        <v>0</v>
      </c>
      <c r="BL401" s="17" t="s">
        <v>161</v>
      </c>
      <c r="BM401" s="17" t="s">
        <v>620</v>
      </c>
    </row>
    <row r="402" spans="2:47" s="1" customFormat="1" ht="27">
      <c r="B402" s="34"/>
      <c r="C402" s="56"/>
      <c r="D402" s="194" t="s">
        <v>163</v>
      </c>
      <c r="E402" s="56"/>
      <c r="F402" s="195" t="s">
        <v>621</v>
      </c>
      <c r="G402" s="56"/>
      <c r="H402" s="56"/>
      <c r="I402" s="152"/>
      <c r="J402" s="56"/>
      <c r="K402" s="56"/>
      <c r="L402" s="54"/>
      <c r="M402" s="71"/>
      <c r="N402" s="35"/>
      <c r="O402" s="35"/>
      <c r="P402" s="35"/>
      <c r="Q402" s="35"/>
      <c r="R402" s="35"/>
      <c r="S402" s="35"/>
      <c r="T402" s="72"/>
      <c r="AT402" s="17" t="s">
        <v>163</v>
      </c>
      <c r="AU402" s="17" t="s">
        <v>81</v>
      </c>
    </row>
    <row r="403" spans="2:47" s="1" customFormat="1" ht="27">
      <c r="B403" s="34"/>
      <c r="C403" s="56"/>
      <c r="D403" s="194" t="s">
        <v>165</v>
      </c>
      <c r="E403" s="56"/>
      <c r="F403" s="196" t="s">
        <v>609</v>
      </c>
      <c r="G403" s="56"/>
      <c r="H403" s="56"/>
      <c r="I403" s="152"/>
      <c r="J403" s="56"/>
      <c r="K403" s="56"/>
      <c r="L403" s="54"/>
      <c r="M403" s="71"/>
      <c r="N403" s="35"/>
      <c r="O403" s="35"/>
      <c r="P403" s="35"/>
      <c r="Q403" s="35"/>
      <c r="R403" s="35"/>
      <c r="S403" s="35"/>
      <c r="T403" s="72"/>
      <c r="AT403" s="17" t="s">
        <v>165</v>
      </c>
      <c r="AU403" s="17" t="s">
        <v>81</v>
      </c>
    </row>
    <row r="404" spans="2:51" s="12" customFormat="1" ht="13.5">
      <c r="B404" s="213"/>
      <c r="C404" s="214"/>
      <c r="D404" s="194" t="s">
        <v>167</v>
      </c>
      <c r="E404" s="215" t="s">
        <v>20</v>
      </c>
      <c r="F404" s="216" t="s">
        <v>622</v>
      </c>
      <c r="G404" s="214"/>
      <c r="H404" s="217" t="s">
        <v>20</v>
      </c>
      <c r="I404" s="218"/>
      <c r="J404" s="214"/>
      <c r="K404" s="214"/>
      <c r="L404" s="219"/>
      <c r="M404" s="220"/>
      <c r="N404" s="221"/>
      <c r="O404" s="221"/>
      <c r="P404" s="221"/>
      <c r="Q404" s="221"/>
      <c r="R404" s="221"/>
      <c r="S404" s="221"/>
      <c r="T404" s="222"/>
      <c r="AT404" s="223" t="s">
        <v>167</v>
      </c>
      <c r="AU404" s="223" t="s">
        <v>81</v>
      </c>
      <c r="AV404" s="12" t="s">
        <v>22</v>
      </c>
      <c r="AW404" s="12" t="s">
        <v>169</v>
      </c>
      <c r="AX404" s="12" t="s">
        <v>73</v>
      </c>
      <c r="AY404" s="223" t="s">
        <v>154</v>
      </c>
    </row>
    <row r="405" spans="2:51" s="11" customFormat="1" ht="13.5">
      <c r="B405" s="197"/>
      <c r="C405" s="198"/>
      <c r="D405" s="199" t="s">
        <v>167</v>
      </c>
      <c r="E405" s="200" t="s">
        <v>20</v>
      </c>
      <c r="F405" s="201" t="s">
        <v>623</v>
      </c>
      <c r="G405" s="198"/>
      <c r="H405" s="202">
        <v>5</v>
      </c>
      <c r="I405" s="203"/>
      <c r="J405" s="198"/>
      <c r="K405" s="198"/>
      <c r="L405" s="204"/>
      <c r="M405" s="205"/>
      <c r="N405" s="206"/>
      <c r="O405" s="206"/>
      <c r="P405" s="206"/>
      <c r="Q405" s="206"/>
      <c r="R405" s="206"/>
      <c r="S405" s="206"/>
      <c r="T405" s="207"/>
      <c r="AT405" s="208" t="s">
        <v>167</v>
      </c>
      <c r="AU405" s="208" t="s">
        <v>81</v>
      </c>
      <c r="AV405" s="11" t="s">
        <v>81</v>
      </c>
      <c r="AW405" s="11" t="s">
        <v>169</v>
      </c>
      <c r="AX405" s="11" t="s">
        <v>73</v>
      </c>
      <c r="AY405" s="208" t="s">
        <v>154</v>
      </c>
    </row>
    <row r="406" spans="2:65" s="1" customFormat="1" ht="22.5" customHeight="1">
      <c r="B406" s="34"/>
      <c r="C406" s="224" t="s">
        <v>624</v>
      </c>
      <c r="D406" s="224" t="s">
        <v>261</v>
      </c>
      <c r="E406" s="225" t="s">
        <v>625</v>
      </c>
      <c r="F406" s="226" t="s">
        <v>626</v>
      </c>
      <c r="G406" s="227" t="s">
        <v>413</v>
      </c>
      <c r="H406" s="228">
        <v>2</v>
      </c>
      <c r="I406" s="229"/>
      <c r="J406" s="230">
        <f>ROUND(I406*H406,2)</f>
        <v>0</v>
      </c>
      <c r="K406" s="226" t="s">
        <v>20</v>
      </c>
      <c r="L406" s="231"/>
      <c r="M406" s="232" t="s">
        <v>20</v>
      </c>
      <c r="N406" s="233" t="s">
        <v>44</v>
      </c>
      <c r="O406" s="35"/>
      <c r="P406" s="191">
        <f>O406*H406</f>
        <v>0</v>
      </c>
      <c r="Q406" s="191">
        <v>0.078</v>
      </c>
      <c r="R406" s="191">
        <f>Q406*H406</f>
        <v>0.156</v>
      </c>
      <c r="S406" s="191">
        <v>0</v>
      </c>
      <c r="T406" s="192">
        <f>S406*H406</f>
        <v>0</v>
      </c>
      <c r="AR406" s="17" t="s">
        <v>213</v>
      </c>
      <c r="AT406" s="17" t="s">
        <v>261</v>
      </c>
      <c r="AU406" s="17" t="s">
        <v>81</v>
      </c>
      <c r="AY406" s="17" t="s">
        <v>154</v>
      </c>
      <c r="BE406" s="193">
        <f>IF(N406="základní",J406,0)</f>
        <v>0</v>
      </c>
      <c r="BF406" s="193">
        <f>IF(N406="snížená",J406,0)</f>
        <v>0</v>
      </c>
      <c r="BG406" s="193">
        <f>IF(N406="zákl. přenesená",J406,0)</f>
        <v>0</v>
      </c>
      <c r="BH406" s="193">
        <f>IF(N406="sníž. přenesená",J406,0)</f>
        <v>0</v>
      </c>
      <c r="BI406" s="193">
        <f>IF(N406="nulová",J406,0)</f>
        <v>0</v>
      </c>
      <c r="BJ406" s="17" t="s">
        <v>22</v>
      </c>
      <c r="BK406" s="193">
        <f>ROUND(I406*H406,2)</f>
        <v>0</v>
      </c>
      <c r="BL406" s="17" t="s">
        <v>161</v>
      </c>
      <c r="BM406" s="17" t="s">
        <v>627</v>
      </c>
    </row>
    <row r="407" spans="2:63" s="10" customFormat="1" ht="29.85" customHeight="1">
      <c r="B407" s="165"/>
      <c r="C407" s="166"/>
      <c r="D407" s="179" t="s">
        <v>72</v>
      </c>
      <c r="E407" s="180" t="s">
        <v>161</v>
      </c>
      <c r="F407" s="180" t="s">
        <v>628</v>
      </c>
      <c r="G407" s="166"/>
      <c r="H407" s="166"/>
      <c r="I407" s="169"/>
      <c r="J407" s="181">
        <f>BK407</f>
        <v>0</v>
      </c>
      <c r="K407" s="166"/>
      <c r="L407" s="171"/>
      <c r="M407" s="172"/>
      <c r="N407" s="173"/>
      <c r="O407" s="173"/>
      <c r="P407" s="174">
        <f>SUM(P408:P490)</f>
        <v>0</v>
      </c>
      <c r="Q407" s="173"/>
      <c r="R407" s="174">
        <f>SUM(R408:R490)</f>
        <v>60.47245784552118</v>
      </c>
      <c r="S407" s="173"/>
      <c r="T407" s="175">
        <f>SUM(T408:T490)</f>
        <v>0</v>
      </c>
      <c r="AR407" s="176" t="s">
        <v>22</v>
      </c>
      <c r="AT407" s="177" t="s">
        <v>72</v>
      </c>
      <c r="AU407" s="177" t="s">
        <v>22</v>
      </c>
      <c r="AY407" s="176" t="s">
        <v>154</v>
      </c>
      <c r="BK407" s="178">
        <f>SUM(BK408:BK490)</f>
        <v>0</v>
      </c>
    </row>
    <row r="408" spans="2:65" s="1" customFormat="1" ht="22.5" customHeight="1">
      <c r="B408" s="34"/>
      <c r="C408" s="182" t="s">
        <v>629</v>
      </c>
      <c r="D408" s="182" t="s">
        <v>156</v>
      </c>
      <c r="E408" s="183" t="s">
        <v>630</v>
      </c>
      <c r="F408" s="184" t="s">
        <v>631</v>
      </c>
      <c r="G408" s="185" t="s">
        <v>172</v>
      </c>
      <c r="H408" s="186">
        <v>1.857</v>
      </c>
      <c r="I408" s="187"/>
      <c r="J408" s="188">
        <f>ROUND(I408*H408,2)</f>
        <v>0</v>
      </c>
      <c r="K408" s="184" t="s">
        <v>160</v>
      </c>
      <c r="L408" s="54"/>
      <c r="M408" s="189" t="s">
        <v>20</v>
      </c>
      <c r="N408" s="190" t="s">
        <v>44</v>
      </c>
      <c r="O408" s="35"/>
      <c r="P408" s="191">
        <f>O408*H408</f>
        <v>0</v>
      </c>
      <c r="Q408" s="191">
        <v>2.45343</v>
      </c>
      <c r="R408" s="191">
        <f>Q408*H408</f>
        <v>4.55601951</v>
      </c>
      <c r="S408" s="191">
        <v>0</v>
      </c>
      <c r="T408" s="192">
        <f>S408*H408</f>
        <v>0</v>
      </c>
      <c r="AR408" s="17" t="s">
        <v>161</v>
      </c>
      <c r="AT408" s="17" t="s">
        <v>156</v>
      </c>
      <c r="AU408" s="17" t="s">
        <v>81</v>
      </c>
      <c r="AY408" s="17" t="s">
        <v>154</v>
      </c>
      <c r="BE408" s="193">
        <f>IF(N408="základní",J408,0)</f>
        <v>0</v>
      </c>
      <c r="BF408" s="193">
        <f>IF(N408="snížená",J408,0)</f>
        <v>0</v>
      </c>
      <c r="BG408" s="193">
        <f>IF(N408="zákl. přenesená",J408,0)</f>
        <v>0</v>
      </c>
      <c r="BH408" s="193">
        <f>IF(N408="sníž. přenesená",J408,0)</f>
        <v>0</v>
      </c>
      <c r="BI408" s="193">
        <f>IF(N408="nulová",J408,0)</f>
        <v>0</v>
      </c>
      <c r="BJ408" s="17" t="s">
        <v>22</v>
      </c>
      <c r="BK408" s="193">
        <f>ROUND(I408*H408,2)</f>
        <v>0</v>
      </c>
      <c r="BL408" s="17" t="s">
        <v>161</v>
      </c>
      <c r="BM408" s="17" t="s">
        <v>632</v>
      </c>
    </row>
    <row r="409" spans="2:47" s="1" customFormat="1" ht="27">
      <c r="B409" s="34"/>
      <c r="C409" s="56"/>
      <c r="D409" s="194" t="s">
        <v>163</v>
      </c>
      <c r="E409" s="56"/>
      <c r="F409" s="195" t="s">
        <v>633</v>
      </c>
      <c r="G409" s="56"/>
      <c r="H409" s="56"/>
      <c r="I409" s="152"/>
      <c r="J409" s="56"/>
      <c r="K409" s="56"/>
      <c r="L409" s="54"/>
      <c r="M409" s="71"/>
      <c r="N409" s="35"/>
      <c r="O409" s="35"/>
      <c r="P409" s="35"/>
      <c r="Q409" s="35"/>
      <c r="R409" s="35"/>
      <c r="S409" s="35"/>
      <c r="T409" s="72"/>
      <c r="AT409" s="17" t="s">
        <v>163</v>
      </c>
      <c r="AU409" s="17" t="s">
        <v>81</v>
      </c>
    </row>
    <row r="410" spans="2:51" s="11" customFormat="1" ht="13.5">
      <c r="B410" s="197"/>
      <c r="C410" s="198"/>
      <c r="D410" s="194" t="s">
        <v>167</v>
      </c>
      <c r="E410" s="209" t="s">
        <v>20</v>
      </c>
      <c r="F410" s="210" t="s">
        <v>634</v>
      </c>
      <c r="G410" s="198"/>
      <c r="H410" s="211">
        <v>0.75465</v>
      </c>
      <c r="I410" s="203"/>
      <c r="J410" s="198"/>
      <c r="K410" s="198"/>
      <c r="L410" s="204"/>
      <c r="M410" s="205"/>
      <c r="N410" s="206"/>
      <c r="O410" s="206"/>
      <c r="P410" s="206"/>
      <c r="Q410" s="206"/>
      <c r="R410" s="206"/>
      <c r="S410" s="206"/>
      <c r="T410" s="207"/>
      <c r="AT410" s="208" t="s">
        <v>167</v>
      </c>
      <c r="AU410" s="208" t="s">
        <v>81</v>
      </c>
      <c r="AV410" s="11" t="s">
        <v>81</v>
      </c>
      <c r="AW410" s="11" t="s">
        <v>169</v>
      </c>
      <c r="AX410" s="11" t="s">
        <v>73</v>
      </c>
      <c r="AY410" s="208" t="s">
        <v>154</v>
      </c>
    </row>
    <row r="411" spans="2:51" s="11" customFormat="1" ht="13.5">
      <c r="B411" s="197"/>
      <c r="C411" s="198"/>
      <c r="D411" s="199" t="s">
        <v>167</v>
      </c>
      <c r="E411" s="200" t="s">
        <v>20</v>
      </c>
      <c r="F411" s="201" t="s">
        <v>635</v>
      </c>
      <c r="G411" s="198"/>
      <c r="H411" s="202">
        <v>1.1022825</v>
      </c>
      <c r="I411" s="203"/>
      <c r="J411" s="198"/>
      <c r="K411" s="198"/>
      <c r="L411" s="204"/>
      <c r="M411" s="205"/>
      <c r="N411" s="206"/>
      <c r="O411" s="206"/>
      <c r="P411" s="206"/>
      <c r="Q411" s="206"/>
      <c r="R411" s="206"/>
      <c r="S411" s="206"/>
      <c r="T411" s="207"/>
      <c r="AT411" s="208" t="s">
        <v>167</v>
      </c>
      <c r="AU411" s="208" t="s">
        <v>81</v>
      </c>
      <c r="AV411" s="11" t="s">
        <v>81</v>
      </c>
      <c r="AW411" s="11" t="s">
        <v>169</v>
      </c>
      <c r="AX411" s="11" t="s">
        <v>73</v>
      </c>
      <c r="AY411" s="208" t="s">
        <v>154</v>
      </c>
    </row>
    <row r="412" spans="2:65" s="1" customFormat="1" ht="22.5" customHeight="1">
      <c r="B412" s="34"/>
      <c r="C412" s="182" t="s">
        <v>636</v>
      </c>
      <c r="D412" s="182" t="s">
        <v>156</v>
      </c>
      <c r="E412" s="183" t="s">
        <v>637</v>
      </c>
      <c r="F412" s="184" t="s">
        <v>638</v>
      </c>
      <c r="G412" s="185" t="s">
        <v>172</v>
      </c>
      <c r="H412" s="186">
        <v>18.598</v>
      </c>
      <c r="I412" s="187"/>
      <c r="J412" s="188">
        <f>ROUND(I412*H412,2)</f>
        <v>0</v>
      </c>
      <c r="K412" s="184" t="s">
        <v>160</v>
      </c>
      <c r="L412" s="54"/>
      <c r="M412" s="189" t="s">
        <v>20</v>
      </c>
      <c r="N412" s="190" t="s">
        <v>44</v>
      </c>
      <c r="O412" s="35"/>
      <c r="P412" s="191">
        <f>O412*H412</f>
        <v>0</v>
      </c>
      <c r="Q412" s="191">
        <v>2.45343</v>
      </c>
      <c r="R412" s="191">
        <f>Q412*H412</f>
        <v>45.62889114</v>
      </c>
      <c r="S412" s="191">
        <v>0</v>
      </c>
      <c r="T412" s="192">
        <f>S412*H412</f>
        <v>0</v>
      </c>
      <c r="AR412" s="17" t="s">
        <v>161</v>
      </c>
      <c r="AT412" s="17" t="s">
        <v>156</v>
      </c>
      <c r="AU412" s="17" t="s">
        <v>81</v>
      </c>
      <c r="AY412" s="17" t="s">
        <v>154</v>
      </c>
      <c r="BE412" s="193">
        <f>IF(N412="základní",J412,0)</f>
        <v>0</v>
      </c>
      <c r="BF412" s="193">
        <f>IF(N412="snížená",J412,0)</f>
        <v>0</v>
      </c>
      <c r="BG412" s="193">
        <f>IF(N412="zákl. přenesená",J412,0)</f>
        <v>0</v>
      </c>
      <c r="BH412" s="193">
        <f>IF(N412="sníž. přenesená",J412,0)</f>
        <v>0</v>
      </c>
      <c r="BI412" s="193">
        <f>IF(N412="nulová",J412,0)</f>
        <v>0</v>
      </c>
      <c r="BJ412" s="17" t="s">
        <v>22</v>
      </c>
      <c r="BK412" s="193">
        <f>ROUND(I412*H412,2)</f>
        <v>0</v>
      </c>
      <c r="BL412" s="17" t="s">
        <v>161</v>
      </c>
      <c r="BM412" s="17" t="s">
        <v>639</v>
      </c>
    </row>
    <row r="413" spans="2:47" s="1" customFormat="1" ht="27">
      <c r="B413" s="34"/>
      <c r="C413" s="56"/>
      <c r="D413" s="194" t="s">
        <v>163</v>
      </c>
      <c r="E413" s="56"/>
      <c r="F413" s="195" t="s">
        <v>640</v>
      </c>
      <c r="G413" s="56"/>
      <c r="H413" s="56"/>
      <c r="I413" s="152"/>
      <c r="J413" s="56"/>
      <c r="K413" s="56"/>
      <c r="L413" s="54"/>
      <c r="M413" s="71"/>
      <c r="N413" s="35"/>
      <c r="O413" s="35"/>
      <c r="P413" s="35"/>
      <c r="Q413" s="35"/>
      <c r="R413" s="35"/>
      <c r="S413" s="35"/>
      <c r="T413" s="72"/>
      <c r="AT413" s="17" t="s">
        <v>163</v>
      </c>
      <c r="AU413" s="17" t="s">
        <v>81</v>
      </c>
    </row>
    <row r="414" spans="2:51" s="12" customFormat="1" ht="13.5">
      <c r="B414" s="213"/>
      <c r="C414" s="214"/>
      <c r="D414" s="194" t="s">
        <v>167</v>
      </c>
      <c r="E414" s="215" t="s">
        <v>20</v>
      </c>
      <c r="F414" s="216" t="s">
        <v>641</v>
      </c>
      <c r="G414" s="214"/>
      <c r="H414" s="217" t="s">
        <v>20</v>
      </c>
      <c r="I414" s="218"/>
      <c r="J414" s="214"/>
      <c r="K414" s="214"/>
      <c r="L414" s="219"/>
      <c r="M414" s="220"/>
      <c r="N414" s="221"/>
      <c r="O414" s="221"/>
      <c r="P414" s="221"/>
      <c r="Q414" s="221"/>
      <c r="R414" s="221"/>
      <c r="S414" s="221"/>
      <c r="T414" s="222"/>
      <c r="AT414" s="223" t="s">
        <v>167</v>
      </c>
      <c r="AU414" s="223" t="s">
        <v>81</v>
      </c>
      <c r="AV414" s="12" t="s">
        <v>22</v>
      </c>
      <c r="AW414" s="12" t="s">
        <v>169</v>
      </c>
      <c r="AX414" s="12" t="s">
        <v>73</v>
      </c>
      <c r="AY414" s="223" t="s">
        <v>154</v>
      </c>
    </row>
    <row r="415" spans="2:51" s="11" customFormat="1" ht="13.5">
      <c r="B415" s="197"/>
      <c r="C415" s="198"/>
      <c r="D415" s="194" t="s">
        <v>167</v>
      </c>
      <c r="E415" s="209" t="s">
        <v>20</v>
      </c>
      <c r="F415" s="210" t="s">
        <v>642</v>
      </c>
      <c r="G415" s="198"/>
      <c r="H415" s="211">
        <v>18.33414</v>
      </c>
      <c r="I415" s="203"/>
      <c r="J415" s="198"/>
      <c r="K415" s="198"/>
      <c r="L415" s="204"/>
      <c r="M415" s="205"/>
      <c r="N415" s="206"/>
      <c r="O415" s="206"/>
      <c r="P415" s="206"/>
      <c r="Q415" s="206"/>
      <c r="R415" s="206"/>
      <c r="S415" s="206"/>
      <c r="T415" s="207"/>
      <c r="AT415" s="208" t="s">
        <v>167</v>
      </c>
      <c r="AU415" s="208" t="s">
        <v>81</v>
      </c>
      <c r="AV415" s="11" t="s">
        <v>81</v>
      </c>
      <c r="AW415" s="11" t="s">
        <v>169</v>
      </c>
      <c r="AX415" s="11" t="s">
        <v>73</v>
      </c>
      <c r="AY415" s="208" t="s">
        <v>154</v>
      </c>
    </row>
    <row r="416" spans="2:51" s="11" customFormat="1" ht="13.5">
      <c r="B416" s="197"/>
      <c r="C416" s="198"/>
      <c r="D416" s="199" t="s">
        <v>167</v>
      </c>
      <c r="E416" s="200" t="s">
        <v>20</v>
      </c>
      <c r="F416" s="201" t="s">
        <v>643</v>
      </c>
      <c r="G416" s="198"/>
      <c r="H416" s="202">
        <v>0.264</v>
      </c>
      <c r="I416" s="203"/>
      <c r="J416" s="198"/>
      <c r="K416" s="198"/>
      <c r="L416" s="204"/>
      <c r="M416" s="205"/>
      <c r="N416" s="206"/>
      <c r="O416" s="206"/>
      <c r="P416" s="206"/>
      <c r="Q416" s="206"/>
      <c r="R416" s="206"/>
      <c r="S416" s="206"/>
      <c r="T416" s="207"/>
      <c r="AT416" s="208" t="s">
        <v>167</v>
      </c>
      <c r="AU416" s="208" t="s">
        <v>81</v>
      </c>
      <c r="AV416" s="11" t="s">
        <v>81</v>
      </c>
      <c r="AW416" s="11" t="s">
        <v>169</v>
      </c>
      <c r="AX416" s="11" t="s">
        <v>73</v>
      </c>
      <c r="AY416" s="208" t="s">
        <v>154</v>
      </c>
    </row>
    <row r="417" spans="2:65" s="1" customFormat="1" ht="22.5" customHeight="1">
      <c r="B417" s="34"/>
      <c r="C417" s="182" t="s">
        <v>644</v>
      </c>
      <c r="D417" s="182" t="s">
        <v>156</v>
      </c>
      <c r="E417" s="183" t="s">
        <v>645</v>
      </c>
      <c r="F417" s="184" t="s">
        <v>646</v>
      </c>
      <c r="G417" s="185" t="s">
        <v>159</v>
      </c>
      <c r="H417" s="186">
        <v>11.275</v>
      </c>
      <c r="I417" s="187"/>
      <c r="J417" s="188">
        <f>ROUND(I417*H417,2)</f>
        <v>0</v>
      </c>
      <c r="K417" s="184" t="s">
        <v>160</v>
      </c>
      <c r="L417" s="54"/>
      <c r="M417" s="189" t="s">
        <v>20</v>
      </c>
      <c r="N417" s="190" t="s">
        <v>44</v>
      </c>
      <c r="O417" s="35"/>
      <c r="P417" s="191">
        <f>O417*H417</f>
        <v>0</v>
      </c>
      <c r="Q417" s="191">
        <v>0.00215268</v>
      </c>
      <c r="R417" s="191">
        <f>Q417*H417</f>
        <v>0.024271467</v>
      </c>
      <c r="S417" s="191">
        <v>0</v>
      </c>
      <c r="T417" s="192">
        <f>S417*H417</f>
        <v>0</v>
      </c>
      <c r="AR417" s="17" t="s">
        <v>161</v>
      </c>
      <c r="AT417" s="17" t="s">
        <v>156</v>
      </c>
      <c r="AU417" s="17" t="s">
        <v>81</v>
      </c>
      <c r="AY417" s="17" t="s">
        <v>154</v>
      </c>
      <c r="BE417" s="193">
        <f>IF(N417="základní",J417,0)</f>
        <v>0</v>
      </c>
      <c r="BF417" s="193">
        <f>IF(N417="snížená",J417,0)</f>
        <v>0</v>
      </c>
      <c r="BG417" s="193">
        <f>IF(N417="zákl. přenesená",J417,0)</f>
        <v>0</v>
      </c>
      <c r="BH417" s="193">
        <f>IF(N417="sníž. přenesená",J417,0)</f>
        <v>0</v>
      </c>
      <c r="BI417" s="193">
        <f>IF(N417="nulová",J417,0)</f>
        <v>0</v>
      </c>
      <c r="BJ417" s="17" t="s">
        <v>22</v>
      </c>
      <c r="BK417" s="193">
        <f>ROUND(I417*H417,2)</f>
        <v>0</v>
      </c>
      <c r="BL417" s="17" t="s">
        <v>161</v>
      </c>
      <c r="BM417" s="17" t="s">
        <v>647</v>
      </c>
    </row>
    <row r="418" spans="2:47" s="1" customFormat="1" ht="27">
      <c r="B418" s="34"/>
      <c r="C418" s="56"/>
      <c r="D418" s="194" t="s">
        <v>163</v>
      </c>
      <c r="E418" s="56"/>
      <c r="F418" s="195" t="s">
        <v>648</v>
      </c>
      <c r="G418" s="56"/>
      <c r="H418" s="56"/>
      <c r="I418" s="152"/>
      <c r="J418" s="56"/>
      <c r="K418" s="56"/>
      <c r="L418" s="54"/>
      <c r="M418" s="71"/>
      <c r="N418" s="35"/>
      <c r="O418" s="35"/>
      <c r="P418" s="35"/>
      <c r="Q418" s="35"/>
      <c r="R418" s="35"/>
      <c r="S418" s="35"/>
      <c r="T418" s="72"/>
      <c r="AT418" s="17" t="s">
        <v>163</v>
      </c>
      <c r="AU418" s="17" t="s">
        <v>81</v>
      </c>
    </row>
    <row r="419" spans="2:47" s="1" customFormat="1" ht="40.5">
      <c r="B419" s="34"/>
      <c r="C419" s="56"/>
      <c r="D419" s="194" t="s">
        <v>165</v>
      </c>
      <c r="E419" s="56"/>
      <c r="F419" s="196" t="s">
        <v>649</v>
      </c>
      <c r="G419" s="56"/>
      <c r="H419" s="56"/>
      <c r="I419" s="152"/>
      <c r="J419" s="56"/>
      <c r="K419" s="56"/>
      <c r="L419" s="54"/>
      <c r="M419" s="71"/>
      <c r="N419" s="35"/>
      <c r="O419" s="35"/>
      <c r="P419" s="35"/>
      <c r="Q419" s="35"/>
      <c r="R419" s="35"/>
      <c r="S419" s="35"/>
      <c r="T419" s="72"/>
      <c r="AT419" s="17" t="s">
        <v>165</v>
      </c>
      <c r="AU419" s="17" t="s">
        <v>81</v>
      </c>
    </row>
    <row r="420" spans="2:51" s="11" customFormat="1" ht="13.5">
      <c r="B420" s="197"/>
      <c r="C420" s="198"/>
      <c r="D420" s="194" t="s">
        <v>167</v>
      </c>
      <c r="E420" s="209" t="s">
        <v>20</v>
      </c>
      <c r="F420" s="210" t="s">
        <v>650</v>
      </c>
      <c r="G420" s="198"/>
      <c r="H420" s="211">
        <v>4.451</v>
      </c>
      <c r="I420" s="203"/>
      <c r="J420" s="198"/>
      <c r="K420" s="198"/>
      <c r="L420" s="204"/>
      <c r="M420" s="205"/>
      <c r="N420" s="206"/>
      <c r="O420" s="206"/>
      <c r="P420" s="206"/>
      <c r="Q420" s="206"/>
      <c r="R420" s="206"/>
      <c r="S420" s="206"/>
      <c r="T420" s="207"/>
      <c r="AT420" s="208" t="s">
        <v>167</v>
      </c>
      <c r="AU420" s="208" t="s">
        <v>81</v>
      </c>
      <c r="AV420" s="11" t="s">
        <v>81</v>
      </c>
      <c r="AW420" s="11" t="s">
        <v>169</v>
      </c>
      <c r="AX420" s="11" t="s">
        <v>73</v>
      </c>
      <c r="AY420" s="208" t="s">
        <v>154</v>
      </c>
    </row>
    <row r="421" spans="2:51" s="11" customFormat="1" ht="13.5">
      <c r="B421" s="197"/>
      <c r="C421" s="198"/>
      <c r="D421" s="199" t="s">
        <v>167</v>
      </c>
      <c r="E421" s="200" t="s">
        <v>20</v>
      </c>
      <c r="F421" s="201" t="s">
        <v>651</v>
      </c>
      <c r="G421" s="198"/>
      <c r="H421" s="202">
        <v>6.824425</v>
      </c>
      <c r="I421" s="203"/>
      <c r="J421" s="198"/>
      <c r="K421" s="198"/>
      <c r="L421" s="204"/>
      <c r="M421" s="205"/>
      <c r="N421" s="206"/>
      <c r="O421" s="206"/>
      <c r="P421" s="206"/>
      <c r="Q421" s="206"/>
      <c r="R421" s="206"/>
      <c r="S421" s="206"/>
      <c r="T421" s="207"/>
      <c r="AT421" s="208" t="s">
        <v>167</v>
      </c>
      <c r="AU421" s="208" t="s">
        <v>81</v>
      </c>
      <c r="AV421" s="11" t="s">
        <v>81</v>
      </c>
      <c r="AW421" s="11" t="s">
        <v>169</v>
      </c>
      <c r="AX421" s="11" t="s">
        <v>73</v>
      </c>
      <c r="AY421" s="208" t="s">
        <v>154</v>
      </c>
    </row>
    <row r="422" spans="2:65" s="1" customFormat="1" ht="22.5" customHeight="1">
      <c r="B422" s="34"/>
      <c r="C422" s="182" t="s">
        <v>652</v>
      </c>
      <c r="D422" s="182" t="s">
        <v>156</v>
      </c>
      <c r="E422" s="183" t="s">
        <v>653</v>
      </c>
      <c r="F422" s="184" t="s">
        <v>654</v>
      </c>
      <c r="G422" s="185" t="s">
        <v>159</v>
      </c>
      <c r="H422" s="186">
        <v>11.275</v>
      </c>
      <c r="I422" s="187"/>
      <c r="J422" s="188">
        <f>ROUND(I422*H422,2)</f>
        <v>0</v>
      </c>
      <c r="K422" s="184" t="s">
        <v>160</v>
      </c>
      <c r="L422" s="54"/>
      <c r="M422" s="189" t="s">
        <v>20</v>
      </c>
      <c r="N422" s="190" t="s">
        <v>44</v>
      </c>
      <c r="O422" s="35"/>
      <c r="P422" s="191">
        <f>O422*H422</f>
        <v>0</v>
      </c>
      <c r="Q422" s="191">
        <v>0</v>
      </c>
      <c r="R422" s="191">
        <f>Q422*H422</f>
        <v>0</v>
      </c>
      <c r="S422" s="191">
        <v>0</v>
      </c>
      <c r="T422" s="192">
        <f>S422*H422</f>
        <v>0</v>
      </c>
      <c r="AR422" s="17" t="s">
        <v>161</v>
      </c>
      <c r="AT422" s="17" t="s">
        <v>156</v>
      </c>
      <c r="AU422" s="17" t="s">
        <v>81</v>
      </c>
      <c r="AY422" s="17" t="s">
        <v>154</v>
      </c>
      <c r="BE422" s="193">
        <f>IF(N422="základní",J422,0)</f>
        <v>0</v>
      </c>
      <c r="BF422" s="193">
        <f>IF(N422="snížená",J422,0)</f>
        <v>0</v>
      </c>
      <c r="BG422" s="193">
        <f>IF(N422="zákl. přenesená",J422,0)</f>
        <v>0</v>
      </c>
      <c r="BH422" s="193">
        <f>IF(N422="sníž. přenesená",J422,0)</f>
        <v>0</v>
      </c>
      <c r="BI422" s="193">
        <f>IF(N422="nulová",J422,0)</f>
        <v>0</v>
      </c>
      <c r="BJ422" s="17" t="s">
        <v>22</v>
      </c>
      <c r="BK422" s="193">
        <f>ROUND(I422*H422,2)</f>
        <v>0</v>
      </c>
      <c r="BL422" s="17" t="s">
        <v>161</v>
      </c>
      <c r="BM422" s="17" t="s">
        <v>655</v>
      </c>
    </row>
    <row r="423" spans="2:47" s="1" customFormat="1" ht="27">
      <c r="B423" s="34"/>
      <c r="C423" s="56"/>
      <c r="D423" s="194" t="s">
        <v>163</v>
      </c>
      <c r="E423" s="56"/>
      <c r="F423" s="195" t="s">
        <v>656</v>
      </c>
      <c r="G423" s="56"/>
      <c r="H423" s="56"/>
      <c r="I423" s="152"/>
      <c r="J423" s="56"/>
      <c r="K423" s="56"/>
      <c r="L423" s="54"/>
      <c r="M423" s="71"/>
      <c r="N423" s="35"/>
      <c r="O423" s="35"/>
      <c r="P423" s="35"/>
      <c r="Q423" s="35"/>
      <c r="R423" s="35"/>
      <c r="S423" s="35"/>
      <c r="T423" s="72"/>
      <c r="AT423" s="17" t="s">
        <v>163</v>
      </c>
      <c r="AU423" s="17" t="s">
        <v>81</v>
      </c>
    </row>
    <row r="424" spans="2:47" s="1" customFormat="1" ht="40.5">
      <c r="B424" s="34"/>
      <c r="C424" s="56"/>
      <c r="D424" s="199" t="s">
        <v>165</v>
      </c>
      <c r="E424" s="56"/>
      <c r="F424" s="212" t="s">
        <v>649</v>
      </c>
      <c r="G424" s="56"/>
      <c r="H424" s="56"/>
      <c r="I424" s="152"/>
      <c r="J424" s="56"/>
      <c r="K424" s="56"/>
      <c r="L424" s="54"/>
      <c r="M424" s="71"/>
      <c r="N424" s="35"/>
      <c r="O424" s="35"/>
      <c r="P424" s="35"/>
      <c r="Q424" s="35"/>
      <c r="R424" s="35"/>
      <c r="S424" s="35"/>
      <c r="T424" s="72"/>
      <c r="AT424" s="17" t="s">
        <v>165</v>
      </c>
      <c r="AU424" s="17" t="s">
        <v>81</v>
      </c>
    </row>
    <row r="425" spans="2:65" s="1" customFormat="1" ht="22.5" customHeight="1">
      <c r="B425" s="34"/>
      <c r="C425" s="182" t="s">
        <v>657</v>
      </c>
      <c r="D425" s="182" t="s">
        <v>156</v>
      </c>
      <c r="E425" s="183" t="s">
        <v>658</v>
      </c>
      <c r="F425" s="184" t="s">
        <v>659</v>
      </c>
      <c r="G425" s="185" t="s">
        <v>159</v>
      </c>
      <c r="H425" s="186">
        <v>8.582</v>
      </c>
      <c r="I425" s="187"/>
      <c r="J425" s="188">
        <f>ROUND(I425*H425,2)</f>
        <v>0</v>
      </c>
      <c r="K425" s="184" t="s">
        <v>160</v>
      </c>
      <c r="L425" s="54"/>
      <c r="M425" s="189" t="s">
        <v>20</v>
      </c>
      <c r="N425" s="190" t="s">
        <v>44</v>
      </c>
      <c r="O425" s="35"/>
      <c r="P425" s="191">
        <f>O425*H425</f>
        <v>0</v>
      </c>
      <c r="Q425" s="191">
        <v>0.0052365</v>
      </c>
      <c r="R425" s="191">
        <f>Q425*H425</f>
        <v>0.044939643</v>
      </c>
      <c r="S425" s="191">
        <v>0</v>
      </c>
      <c r="T425" s="192">
        <f>S425*H425</f>
        <v>0</v>
      </c>
      <c r="AR425" s="17" t="s">
        <v>161</v>
      </c>
      <c r="AT425" s="17" t="s">
        <v>156</v>
      </c>
      <c r="AU425" s="17" t="s">
        <v>81</v>
      </c>
      <c r="AY425" s="17" t="s">
        <v>154</v>
      </c>
      <c r="BE425" s="193">
        <f>IF(N425="základní",J425,0)</f>
        <v>0</v>
      </c>
      <c r="BF425" s="193">
        <f>IF(N425="snížená",J425,0)</f>
        <v>0</v>
      </c>
      <c r="BG425" s="193">
        <f>IF(N425="zákl. přenesená",J425,0)</f>
        <v>0</v>
      </c>
      <c r="BH425" s="193">
        <f>IF(N425="sníž. přenesená",J425,0)</f>
        <v>0</v>
      </c>
      <c r="BI425" s="193">
        <f>IF(N425="nulová",J425,0)</f>
        <v>0</v>
      </c>
      <c r="BJ425" s="17" t="s">
        <v>22</v>
      </c>
      <c r="BK425" s="193">
        <f>ROUND(I425*H425,2)</f>
        <v>0</v>
      </c>
      <c r="BL425" s="17" t="s">
        <v>161</v>
      </c>
      <c r="BM425" s="17" t="s">
        <v>660</v>
      </c>
    </row>
    <row r="426" spans="2:47" s="1" customFormat="1" ht="27">
      <c r="B426" s="34"/>
      <c r="C426" s="56"/>
      <c r="D426" s="194" t="s">
        <v>163</v>
      </c>
      <c r="E426" s="56"/>
      <c r="F426" s="195" t="s">
        <v>661</v>
      </c>
      <c r="G426" s="56"/>
      <c r="H426" s="56"/>
      <c r="I426" s="152"/>
      <c r="J426" s="56"/>
      <c r="K426" s="56"/>
      <c r="L426" s="54"/>
      <c r="M426" s="71"/>
      <c r="N426" s="35"/>
      <c r="O426" s="35"/>
      <c r="P426" s="35"/>
      <c r="Q426" s="35"/>
      <c r="R426" s="35"/>
      <c r="S426" s="35"/>
      <c r="T426" s="72"/>
      <c r="AT426" s="17" t="s">
        <v>163</v>
      </c>
      <c r="AU426" s="17" t="s">
        <v>81</v>
      </c>
    </row>
    <row r="427" spans="2:51" s="11" customFormat="1" ht="13.5">
      <c r="B427" s="197"/>
      <c r="C427" s="198"/>
      <c r="D427" s="194" t="s">
        <v>167</v>
      </c>
      <c r="E427" s="209" t="s">
        <v>20</v>
      </c>
      <c r="F427" s="210" t="s">
        <v>662</v>
      </c>
      <c r="G427" s="198"/>
      <c r="H427" s="211">
        <v>3.104</v>
      </c>
      <c r="I427" s="203"/>
      <c r="J427" s="198"/>
      <c r="K427" s="198"/>
      <c r="L427" s="204"/>
      <c r="M427" s="205"/>
      <c r="N427" s="206"/>
      <c r="O427" s="206"/>
      <c r="P427" s="206"/>
      <c r="Q427" s="206"/>
      <c r="R427" s="206"/>
      <c r="S427" s="206"/>
      <c r="T427" s="207"/>
      <c r="AT427" s="208" t="s">
        <v>167</v>
      </c>
      <c r="AU427" s="208" t="s">
        <v>81</v>
      </c>
      <c r="AV427" s="11" t="s">
        <v>81</v>
      </c>
      <c r="AW427" s="11" t="s">
        <v>169</v>
      </c>
      <c r="AX427" s="11" t="s">
        <v>73</v>
      </c>
      <c r="AY427" s="208" t="s">
        <v>154</v>
      </c>
    </row>
    <row r="428" spans="2:51" s="11" customFormat="1" ht="13.5">
      <c r="B428" s="197"/>
      <c r="C428" s="198"/>
      <c r="D428" s="199" t="s">
        <v>167</v>
      </c>
      <c r="E428" s="200" t="s">
        <v>20</v>
      </c>
      <c r="F428" s="201" t="s">
        <v>663</v>
      </c>
      <c r="G428" s="198"/>
      <c r="H428" s="202">
        <v>5.478175</v>
      </c>
      <c r="I428" s="203"/>
      <c r="J428" s="198"/>
      <c r="K428" s="198"/>
      <c r="L428" s="204"/>
      <c r="M428" s="205"/>
      <c r="N428" s="206"/>
      <c r="O428" s="206"/>
      <c r="P428" s="206"/>
      <c r="Q428" s="206"/>
      <c r="R428" s="206"/>
      <c r="S428" s="206"/>
      <c r="T428" s="207"/>
      <c r="AT428" s="208" t="s">
        <v>167</v>
      </c>
      <c r="AU428" s="208" t="s">
        <v>81</v>
      </c>
      <c r="AV428" s="11" t="s">
        <v>81</v>
      </c>
      <c r="AW428" s="11" t="s">
        <v>169</v>
      </c>
      <c r="AX428" s="11" t="s">
        <v>73</v>
      </c>
      <c r="AY428" s="208" t="s">
        <v>154</v>
      </c>
    </row>
    <row r="429" spans="2:65" s="1" customFormat="1" ht="22.5" customHeight="1">
      <c r="B429" s="34"/>
      <c r="C429" s="182" t="s">
        <v>664</v>
      </c>
      <c r="D429" s="182" t="s">
        <v>156</v>
      </c>
      <c r="E429" s="183" t="s">
        <v>665</v>
      </c>
      <c r="F429" s="184" t="s">
        <v>666</v>
      </c>
      <c r="G429" s="185" t="s">
        <v>159</v>
      </c>
      <c r="H429" s="186">
        <v>8.582</v>
      </c>
      <c r="I429" s="187"/>
      <c r="J429" s="188">
        <f>ROUND(I429*H429,2)</f>
        <v>0</v>
      </c>
      <c r="K429" s="184" t="s">
        <v>160</v>
      </c>
      <c r="L429" s="54"/>
      <c r="M429" s="189" t="s">
        <v>20</v>
      </c>
      <c r="N429" s="190" t="s">
        <v>44</v>
      </c>
      <c r="O429" s="35"/>
      <c r="P429" s="191">
        <f>O429*H429</f>
        <v>0</v>
      </c>
      <c r="Q429" s="191">
        <v>0</v>
      </c>
      <c r="R429" s="191">
        <f>Q429*H429</f>
        <v>0</v>
      </c>
      <c r="S429" s="191">
        <v>0</v>
      </c>
      <c r="T429" s="192">
        <f>S429*H429</f>
        <v>0</v>
      </c>
      <c r="AR429" s="17" t="s">
        <v>161</v>
      </c>
      <c r="AT429" s="17" t="s">
        <v>156</v>
      </c>
      <c r="AU429" s="17" t="s">
        <v>81</v>
      </c>
      <c r="AY429" s="17" t="s">
        <v>154</v>
      </c>
      <c r="BE429" s="193">
        <f>IF(N429="základní",J429,0)</f>
        <v>0</v>
      </c>
      <c r="BF429" s="193">
        <f>IF(N429="snížená",J429,0)</f>
        <v>0</v>
      </c>
      <c r="BG429" s="193">
        <f>IF(N429="zákl. přenesená",J429,0)</f>
        <v>0</v>
      </c>
      <c r="BH429" s="193">
        <f>IF(N429="sníž. přenesená",J429,0)</f>
        <v>0</v>
      </c>
      <c r="BI429" s="193">
        <f>IF(N429="nulová",J429,0)</f>
        <v>0</v>
      </c>
      <c r="BJ429" s="17" t="s">
        <v>22</v>
      </c>
      <c r="BK429" s="193">
        <f>ROUND(I429*H429,2)</f>
        <v>0</v>
      </c>
      <c r="BL429" s="17" t="s">
        <v>161</v>
      </c>
      <c r="BM429" s="17" t="s">
        <v>667</v>
      </c>
    </row>
    <row r="430" spans="2:47" s="1" customFormat="1" ht="27">
      <c r="B430" s="34"/>
      <c r="C430" s="56"/>
      <c r="D430" s="199" t="s">
        <v>163</v>
      </c>
      <c r="E430" s="56"/>
      <c r="F430" s="234" t="s">
        <v>668</v>
      </c>
      <c r="G430" s="56"/>
      <c r="H430" s="56"/>
      <c r="I430" s="152"/>
      <c r="J430" s="56"/>
      <c r="K430" s="56"/>
      <c r="L430" s="54"/>
      <c r="M430" s="71"/>
      <c r="N430" s="35"/>
      <c r="O430" s="35"/>
      <c r="P430" s="35"/>
      <c r="Q430" s="35"/>
      <c r="R430" s="35"/>
      <c r="S430" s="35"/>
      <c r="T430" s="72"/>
      <c r="AT430" s="17" t="s">
        <v>163</v>
      </c>
      <c r="AU430" s="17" t="s">
        <v>81</v>
      </c>
    </row>
    <row r="431" spans="2:65" s="1" customFormat="1" ht="31.5" customHeight="1">
      <c r="B431" s="34"/>
      <c r="C431" s="182" t="s">
        <v>669</v>
      </c>
      <c r="D431" s="182" t="s">
        <v>156</v>
      </c>
      <c r="E431" s="183" t="s">
        <v>670</v>
      </c>
      <c r="F431" s="184" t="s">
        <v>671</v>
      </c>
      <c r="G431" s="185" t="s">
        <v>159</v>
      </c>
      <c r="H431" s="186">
        <v>4.451</v>
      </c>
      <c r="I431" s="187"/>
      <c r="J431" s="188">
        <f>ROUND(I431*H431,2)</f>
        <v>0</v>
      </c>
      <c r="K431" s="184" t="s">
        <v>160</v>
      </c>
      <c r="L431" s="54"/>
      <c r="M431" s="189" t="s">
        <v>20</v>
      </c>
      <c r="N431" s="190" t="s">
        <v>44</v>
      </c>
      <c r="O431" s="35"/>
      <c r="P431" s="191">
        <f>O431*H431</f>
        <v>0</v>
      </c>
      <c r="Q431" s="191">
        <v>0.001857</v>
      </c>
      <c r="R431" s="191">
        <f>Q431*H431</f>
        <v>0.008265506999999998</v>
      </c>
      <c r="S431" s="191">
        <v>0</v>
      </c>
      <c r="T431" s="192">
        <f>S431*H431</f>
        <v>0</v>
      </c>
      <c r="AR431" s="17" t="s">
        <v>161</v>
      </c>
      <c r="AT431" s="17" t="s">
        <v>156</v>
      </c>
      <c r="AU431" s="17" t="s">
        <v>81</v>
      </c>
      <c r="AY431" s="17" t="s">
        <v>154</v>
      </c>
      <c r="BE431" s="193">
        <f>IF(N431="základní",J431,0)</f>
        <v>0</v>
      </c>
      <c r="BF431" s="193">
        <f>IF(N431="snížená",J431,0)</f>
        <v>0</v>
      </c>
      <c r="BG431" s="193">
        <f>IF(N431="zákl. přenesená",J431,0)</f>
        <v>0</v>
      </c>
      <c r="BH431" s="193">
        <f>IF(N431="sníž. přenesená",J431,0)</f>
        <v>0</v>
      </c>
      <c r="BI431" s="193">
        <f>IF(N431="nulová",J431,0)</f>
        <v>0</v>
      </c>
      <c r="BJ431" s="17" t="s">
        <v>22</v>
      </c>
      <c r="BK431" s="193">
        <f>ROUND(I431*H431,2)</f>
        <v>0</v>
      </c>
      <c r="BL431" s="17" t="s">
        <v>161</v>
      </c>
      <c r="BM431" s="17" t="s">
        <v>672</v>
      </c>
    </row>
    <row r="432" spans="2:47" s="1" customFormat="1" ht="40.5">
      <c r="B432" s="34"/>
      <c r="C432" s="56"/>
      <c r="D432" s="194" t="s">
        <v>163</v>
      </c>
      <c r="E432" s="56"/>
      <c r="F432" s="195" t="s">
        <v>673</v>
      </c>
      <c r="G432" s="56"/>
      <c r="H432" s="56"/>
      <c r="I432" s="152"/>
      <c r="J432" s="56"/>
      <c r="K432" s="56"/>
      <c r="L432" s="54"/>
      <c r="M432" s="71"/>
      <c r="N432" s="35"/>
      <c r="O432" s="35"/>
      <c r="P432" s="35"/>
      <c r="Q432" s="35"/>
      <c r="R432" s="35"/>
      <c r="S432" s="35"/>
      <c r="T432" s="72"/>
      <c r="AT432" s="17" t="s">
        <v>163</v>
      </c>
      <c r="AU432" s="17" t="s">
        <v>81</v>
      </c>
    </row>
    <row r="433" spans="2:51" s="11" customFormat="1" ht="13.5">
      <c r="B433" s="197"/>
      <c r="C433" s="198"/>
      <c r="D433" s="199" t="s">
        <v>167</v>
      </c>
      <c r="E433" s="200" t="s">
        <v>20</v>
      </c>
      <c r="F433" s="201" t="s">
        <v>650</v>
      </c>
      <c r="G433" s="198"/>
      <c r="H433" s="202">
        <v>4.451</v>
      </c>
      <c r="I433" s="203"/>
      <c r="J433" s="198"/>
      <c r="K433" s="198"/>
      <c r="L433" s="204"/>
      <c r="M433" s="205"/>
      <c r="N433" s="206"/>
      <c r="O433" s="206"/>
      <c r="P433" s="206"/>
      <c r="Q433" s="206"/>
      <c r="R433" s="206"/>
      <c r="S433" s="206"/>
      <c r="T433" s="207"/>
      <c r="AT433" s="208" t="s">
        <v>167</v>
      </c>
      <c r="AU433" s="208" t="s">
        <v>81</v>
      </c>
      <c r="AV433" s="11" t="s">
        <v>81</v>
      </c>
      <c r="AW433" s="11" t="s">
        <v>169</v>
      </c>
      <c r="AX433" s="11" t="s">
        <v>73</v>
      </c>
      <c r="AY433" s="208" t="s">
        <v>154</v>
      </c>
    </row>
    <row r="434" spans="2:65" s="1" customFormat="1" ht="31.5" customHeight="1">
      <c r="B434" s="34"/>
      <c r="C434" s="182" t="s">
        <v>674</v>
      </c>
      <c r="D434" s="182" t="s">
        <v>156</v>
      </c>
      <c r="E434" s="183" t="s">
        <v>675</v>
      </c>
      <c r="F434" s="184" t="s">
        <v>676</v>
      </c>
      <c r="G434" s="185" t="s">
        <v>159</v>
      </c>
      <c r="H434" s="186">
        <v>4.451</v>
      </c>
      <c r="I434" s="187"/>
      <c r="J434" s="188">
        <f>ROUND(I434*H434,2)</f>
        <v>0</v>
      </c>
      <c r="K434" s="184" t="s">
        <v>160</v>
      </c>
      <c r="L434" s="54"/>
      <c r="M434" s="189" t="s">
        <v>20</v>
      </c>
      <c r="N434" s="190" t="s">
        <v>44</v>
      </c>
      <c r="O434" s="35"/>
      <c r="P434" s="191">
        <f>O434*H434</f>
        <v>0</v>
      </c>
      <c r="Q434" s="191">
        <v>0</v>
      </c>
      <c r="R434" s="191">
        <f>Q434*H434</f>
        <v>0</v>
      </c>
      <c r="S434" s="191">
        <v>0</v>
      </c>
      <c r="T434" s="192">
        <f>S434*H434</f>
        <v>0</v>
      </c>
      <c r="AR434" s="17" t="s">
        <v>161</v>
      </c>
      <c r="AT434" s="17" t="s">
        <v>156</v>
      </c>
      <c r="AU434" s="17" t="s">
        <v>81</v>
      </c>
      <c r="AY434" s="17" t="s">
        <v>154</v>
      </c>
      <c r="BE434" s="193">
        <f>IF(N434="základní",J434,0)</f>
        <v>0</v>
      </c>
      <c r="BF434" s="193">
        <f>IF(N434="snížená",J434,0)</f>
        <v>0</v>
      </c>
      <c r="BG434" s="193">
        <f>IF(N434="zákl. přenesená",J434,0)</f>
        <v>0</v>
      </c>
      <c r="BH434" s="193">
        <f>IF(N434="sníž. přenesená",J434,0)</f>
        <v>0</v>
      </c>
      <c r="BI434" s="193">
        <f>IF(N434="nulová",J434,0)</f>
        <v>0</v>
      </c>
      <c r="BJ434" s="17" t="s">
        <v>22</v>
      </c>
      <c r="BK434" s="193">
        <f>ROUND(I434*H434,2)</f>
        <v>0</v>
      </c>
      <c r="BL434" s="17" t="s">
        <v>161</v>
      </c>
      <c r="BM434" s="17" t="s">
        <v>677</v>
      </c>
    </row>
    <row r="435" spans="2:47" s="1" customFormat="1" ht="40.5">
      <c r="B435" s="34"/>
      <c r="C435" s="56"/>
      <c r="D435" s="199" t="s">
        <v>163</v>
      </c>
      <c r="E435" s="56"/>
      <c r="F435" s="234" t="s">
        <v>678</v>
      </c>
      <c r="G435" s="56"/>
      <c r="H435" s="56"/>
      <c r="I435" s="152"/>
      <c r="J435" s="56"/>
      <c r="K435" s="56"/>
      <c r="L435" s="54"/>
      <c r="M435" s="71"/>
      <c r="N435" s="35"/>
      <c r="O435" s="35"/>
      <c r="P435" s="35"/>
      <c r="Q435" s="35"/>
      <c r="R435" s="35"/>
      <c r="S435" s="35"/>
      <c r="T435" s="72"/>
      <c r="AT435" s="17" t="s">
        <v>163</v>
      </c>
      <c r="AU435" s="17" t="s">
        <v>81</v>
      </c>
    </row>
    <row r="436" spans="2:65" s="1" customFormat="1" ht="31.5" customHeight="1">
      <c r="B436" s="34"/>
      <c r="C436" s="182" t="s">
        <v>679</v>
      </c>
      <c r="D436" s="182" t="s">
        <v>156</v>
      </c>
      <c r="E436" s="183" t="s">
        <v>680</v>
      </c>
      <c r="F436" s="184" t="s">
        <v>681</v>
      </c>
      <c r="G436" s="185" t="s">
        <v>159</v>
      </c>
      <c r="H436" s="186">
        <v>2</v>
      </c>
      <c r="I436" s="187"/>
      <c r="J436" s="188">
        <f>ROUND(I436*H436,2)</f>
        <v>0</v>
      </c>
      <c r="K436" s="184" t="s">
        <v>160</v>
      </c>
      <c r="L436" s="54"/>
      <c r="M436" s="189" t="s">
        <v>20</v>
      </c>
      <c r="N436" s="190" t="s">
        <v>44</v>
      </c>
      <c r="O436" s="35"/>
      <c r="P436" s="191">
        <f>O436*H436</f>
        <v>0</v>
      </c>
      <c r="Q436" s="191">
        <v>0.00812448</v>
      </c>
      <c r="R436" s="191">
        <f>Q436*H436</f>
        <v>0.01624896</v>
      </c>
      <c r="S436" s="191">
        <v>0</v>
      </c>
      <c r="T436" s="192">
        <f>S436*H436</f>
        <v>0</v>
      </c>
      <c r="AR436" s="17" t="s">
        <v>161</v>
      </c>
      <c r="AT436" s="17" t="s">
        <v>156</v>
      </c>
      <c r="AU436" s="17" t="s">
        <v>81</v>
      </c>
      <c r="AY436" s="17" t="s">
        <v>154</v>
      </c>
      <c r="BE436" s="193">
        <f>IF(N436="základní",J436,0)</f>
        <v>0</v>
      </c>
      <c r="BF436" s="193">
        <f>IF(N436="snížená",J436,0)</f>
        <v>0</v>
      </c>
      <c r="BG436" s="193">
        <f>IF(N436="zákl. přenesená",J436,0)</f>
        <v>0</v>
      </c>
      <c r="BH436" s="193">
        <f>IF(N436="sníž. přenesená",J436,0)</f>
        <v>0</v>
      </c>
      <c r="BI436" s="193">
        <f>IF(N436="nulová",J436,0)</f>
        <v>0</v>
      </c>
      <c r="BJ436" s="17" t="s">
        <v>22</v>
      </c>
      <c r="BK436" s="193">
        <f>ROUND(I436*H436,2)</f>
        <v>0</v>
      </c>
      <c r="BL436" s="17" t="s">
        <v>161</v>
      </c>
      <c r="BM436" s="17" t="s">
        <v>682</v>
      </c>
    </row>
    <row r="437" spans="2:47" s="1" customFormat="1" ht="54">
      <c r="B437" s="34"/>
      <c r="C437" s="56"/>
      <c r="D437" s="194" t="s">
        <v>163</v>
      </c>
      <c r="E437" s="56"/>
      <c r="F437" s="195" t="s">
        <v>683</v>
      </c>
      <c r="G437" s="56"/>
      <c r="H437" s="56"/>
      <c r="I437" s="152"/>
      <c r="J437" s="56"/>
      <c r="K437" s="56"/>
      <c r="L437" s="54"/>
      <c r="M437" s="71"/>
      <c r="N437" s="35"/>
      <c r="O437" s="35"/>
      <c r="P437" s="35"/>
      <c r="Q437" s="35"/>
      <c r="R437" s="35"/>
      <c r="S437" s="35"/>
      <c r="T437" s="72"/>
      <c r="AT437" s="17" t="s">
        <v>163</v>
      </c>
      <c r="AU437" s="17" t="s">
        <v>81</v>
      </c>
    </row>
    <row r="438" spans="2:47" s="1" customFormat="1" ht="67.5">
      <c r="B438" s="34"/>
      <c r="C438" s="56"/>
      <c r="D438" s="194" t="s">
        <v>165</v>
      </c>
      <c r="E438" s="56"/>
      <c r="F438" s="196" t="s">
        <v>684</v>
      </c>
      <c r="G438" s="56"/>
      <c r="H438" s="56"/>
      <c r="I438" s="152"/>
      <c r="J438" s="56"/>
      <c r="K438" s="56"/>
      <c r="L438" s="54"/>
      <c r="M438" s="71"/>
      <c r="N438" s="35"/>
      <c r="O438" s="35"/>
      <c r="P438" s="35"/>
      <c r="Q438" s="35"/>
      <c r="R438" s="35"/>
      <c r="S438" s="35"/>
      <c r="T438" s="72"/>
      <c r="AT438" s="17" t="s">
        <v>165</v>
      </c>
      <c r="AU438" s="17" t="s">
        <v>81</v>
      </c>
    </row>
    <row r="439" spans="2:51" s="11" customFormat="1" ht="13.5">
      <c r="B439" s="197"/>
      <c r="C439" s="198"/>
      <c r="D439" s="199" t="s">
        <v>167</v>
      </c>
      <c r="E439" s="200" t="s">
        <v>20</v>
      </c>
      <c r="F439" s="201" t="s">
        <v>685</v>
      </c>
      <c r="G439" s="198"/>
      <c r="H439" s="202">
        <v>2</v>
      </c>
      <c r="I439" s="203"/>
      <c r="J439" s="198"/>
      <c r="K439" s="198"/>
      <c r="L439" s="204"/>
      <c r="M439" s="205"/>
      <c r="N439" s="206"/>
      <c r="O439" s="206"/>
      <c r="P439" s="206"/>
      <c r="Q439" s="206"/>
      <c r="R439" s="206"/>
      <c r="S439" s="206"/>
      <c r="T439" s="207"/>
      <c r="AT439" s="208" t="s">
        <v>167</v>
      </c>
      <c r="AU439" s="208" t="s">
        <v>81</v>
      </c>
      <c r="AV439" s="11" t="s">
        <v>81</v>
      </c>
      <c r="AW439" s="11" t="s">
        <v>169</v>
      </c>
      <c r="AX439" s="11" t="s">
        <v>73</v>
      </c>
      <c r="AY439" s="208" t="s">
        <v>154</v>
      </c>
    </row>
    <row r="440" spans="2:65" s="1" customFormat="1" ht="31.5" customHeight="1">
      <c r="B440" s="34"/>
      <c r="C440" s="182" t="s">
        <v>686</v>
      </c>
      <c r="D440" s="182" t="s">
        <v>156</v>
      </c>
      <c r="E440" s="183" t="s">
        <v>687</v>
      </c>
      <c r="F440" s="184" t="s">
        <v>688</v>
      </c>
      <c r="G440" s="185" t="s">
        <v>159</v>
      </c>
      <c r="H440" s="186">
        <v>138.895</v>
      </c>
      <c r="I440" s="187"/>
      <c r="J440" s="188">
        <f>ROUND(I440*H440,2)</f>
        <v>0</v>
      </c>
      <c r="K440" s="184" t="s">
        <v>160</v>
      </c>
      <c r="L440" s="54"/>
      <c r="M440" s="189" t="s">
        <v>20</v>
      </c>
      <c r="N440" s="190" t="s">
        <v>44</v>
      </c>
      <c r="O440" s="35"/>
      <c r="P440" s="191">
        <f>O440*H440</f>
        <v>0</v>
      </c>
      <c r="Q440" s="191">
        <v>0.00973377</v>
      </c>
      <c r="R440" s="191">
        <f>Q440*H440</f>
        <v>1.35197198415</v>
      </c>
      <c r="S440" s="191">
        <v>0</v>
      </c>
      <c r="T440" s="192">
        <f>S440*H440</f>
        <v>0</v>
      </c>
      <c r="AR440" s="17" t="s">
        <v>161</v>
      </c>
      <c r="AT440" s="17" t="s">
        <v>156</v>
      </c>
      <c r="AU440" s="17" t="s">
        <v>81</v>
      </c>
      <c r="AY440" s="17" t="s">
        <v>154</v>
      </c>
      <c r="BE440" s="193">
        <f>IF(N440="základní",J440,0)</f>
        <v>0</v>
      </c>
      <c r="BF440" s="193">
        <f>IF(N440="snížená",J440,0)</f>
        <v>0</v>
      </c>
      <c r="BG440" s="193">
        <f>IF(N440="zákl. přenesená",J440,0)</f>
        <v>0</v>
      </c>
      <c r="BH440" s="193">
        <f>IF(N440="sníž. přenesená",J440,0)</f>
        <v>0</v>
      </c>
      <c r="BI440" s="193">
        <f>IF(N440="nulová",J440,0)</f>
        <v>0</v>
      </c>
      <c r="BJ440" s="17" t="s">
        <v>22</v>
      </c>
      <c r="BK440" s="193">
        <f>ROUND(I440*H440,2)</f>
        <v>0</v>
      </c>
      <c r="BL440" s="17" t="s">
        <v>161</v>
      </c>
      <c r="BM440" s="17" t="s">
        <v>689</v>
      </c>
    </row>
    <row r="441" spans="2:47" s="1" customFormat="1" ht="54">
      <c r="B441" s="34"/>
      <c r="C441" s="56"/>
      <c r="D441" s="194" t="s">
        <v>163</v>
      </c>
      <c r="E441" s="56"/>
      <c r="F441" s="195" t="s">
        <v>690</v>
      </c>
      <c r="G441" s="56"/>
      <c r="H441" s="56"/>
      <c r="I441" s="152"/>
      <c r="J441" s="56"/>
      <c r="K441" s="56"/>
      <c r="L441" s="54"/>
      <c r="M441" s="71"/>
      <c r="N441" s="35"/>
      <c r="O441" s="35"/>
      <c r="P441" s="35"/>
      <c r="Q441" s="35"/>
      <c r="R441" s="35"/>
      <c r="S441" s="35"/>
      <c r="T441" s="72"/>
      <c r="AT441" s="17" t="s">
        <v>163</v>
      </c>
      <c r="AU441" s="17" t="s">
        <v>81</v>
      </c>
    </row>
    <row r="442" spans="2:47" s="1" customFormat="1" ht="67.5">
      <c r="B442" s="34"/>
      <c r="C442" s="56"/>
      <c r="D442" s="194" t="s">
        <v>165</v>
      </c>
      <c r="E442" s="56"/>
      <c r="F442" s="196" t="s">
        <v>684</v>
      </c>
      <c r="G442" s="56"/>
      <c r="H442" s="56"/>
      <c r="I442" s="152"/>
      <c r="J442" s="56"/>
      <c r="K442" s="56"/>
      <c r="L442" s="54"/>
      <c r="M442" s="71"/>
      <c r="N442" s="35"/>
      <c r="O442" s="35"/>
      <c r="P442" s="35"/>
      <c r="Q442" s="35"/>
      <c r="R442" s="35"/>
      <c r="S442" s="35"/>
      <c r="T442" s="72"/>
      <c r="AT442" s="17" t="s">
        <v>165</v>
      </c>
      <c r="AU442" s="17" t="s">
        <v>81</v>
      </c>
    </row>
    <row r="443" spans="2:51" s="11" customFormat="1" ht="13.5">
      <c r="B443" s="197"/>
      <c r="C443" s="198"/>
      <c r="D443" s="199" t="s">
        <v>167</v>
      </c>
      <c r="E443" s="200" t="s">
        <v>20</v>
      </c>
      <c r="F443" s="201" t="s">
        <v>691</v>
      </c>
      <c r="G443" s="198"/>
      <c r="H443" s="202">
        <v>138.895</v>
      </c>
      <c r="I443" s="203"/>
      <c r="J443" s="198"/>
      <c r="K443" s="198"/>
      <c r="L443" s="204"/>
      <c r="M443" s="205"/>
      <c r="N443" s="206"/>
      <c r="O443" s="206"/>
      <c r="P443" s="206"/>
      <c r="Q443" s="206"/>
      <c r="R443" s="206"/>
      <c r="S443" s="206"/>
      <c r="T443" s="207"/>
      <c r="AT443" s="208" t="s">
        <v>167</v>
      </c>
      <c r="AU443" s="208" t="s">
        <v>81</v>
      </c>
      <c r="AV443" s="11" t="s">
        <v>81</v>
      </c>
      <c r="AW443" s="11" t="s">
        <v>169</v>
      </c>
      <c r="AX443" s="11" t="s">
        <v>73</v>
      </c>
      <c r="AY443" s="208" t="s">
        <v>154</v>
      </c>
    </row>
    <row r="444" spans="2:65" s="1" customFormat="1" ht="22.5" customHeight="1">
      <c r="B444" s="34"/>
      <c r="C444" s="182" t="s">
        <v>692</v>
      </c>
      <c r="D444" s="182" t="s">
        <v>156</v>
      </c>
      <c r="E444" s="183" t="s">
        <v>693</v>
      </c>
      <c r="F444" s="184" t="s">
        <v>694</v>
      </c>
      <c r="G444" s="185" t="s">
        <v>239</v>
      </c>
      <c r="H444" s="186">
        <v>0.026</v>
      </c>
      <c r="I444" s="187"/>
      <c r="J444" s="188">
        <f>ROUND(I444*H444,2)</f>
        <v>0</v>
      </c>
      <c r="K444" s="184" t="s">
        <v>160</v>
      </c>
      <c r="L444" s="54"/>
      <c r="M444" s="189" t="s">
        <v>20</v>
      </c>
      <c r="N444" s="190" t="s">
        <v>44</v>
      </c>
      <c r="O444" s="35"/>
      <c r="P444" s="191">
        <f>O444*H444</f>
        <v>0</v>
      </c>
      <c r="Q444" s="191">
        <v>1.05515684</v>
      </c>
      <c r="R444" s="191">
        <f>Q444*H444</f>
        <v>0.027434077839999998</v>
      </c>
      <c r="S444" s="191">
        <v>0</v>
      </c>
      <c r="T444" s="192">
        <f>S444*H444</f>
        <v>0</v>
      </c>
      <c r="AR444" s="17" t="s">
        <v>161</v>
      </c>
      <c r="AT444" s="17" t="s">
        <v>156</v>
      </c>
      <c r="AU444" s="17" t="s">
        <v>81</v>
      </c>
      <c r="AY444" s="17" t="s">
        <v>154</v>
      </c>
      <c r="BE444" s="193">
        <f>IF(N444="základní",J444,0)</f>
        <v>0</v>
      </c>
      <c r="BF444" s="193">
        <f>IF(N444="snížená",J444,0)</f>
        <v>0</v>
      </c>
      <c r="BG444" s="193">
        <f>IF(N444="zákl. přenesená",J444,0)</f>
        <v>0</v>
      </c>
      <c r="BH444" s="193">
        <f>IF(N444="sníž. přenesená",J444,0)</f>
        <v>0</v>
      </c>
      <c r="BI444" s="193">
        <f>IF(N444="nulová",J444,0)</f>
        <v>0</v>
      </c>
      <c r="BJ444" s="17" t="s">
        <v>22</v>
      </c>
      <c r="BK444" s="193">
        <f>ROUND(I444*H444,2)</f>
        <v>0</v>
      </c>
      <c r="BL444" s="17" t="s">
        <v>161</v>
      </c>
      <c r="BM444" s="17" t="s">
        <v>695</v>
      </c>
    </row>
    <row r="445" spans="2:47" s="1" customFormat="1" ht="54">
      <c r="B445" s="34"/>
      <c r="C445" s="56"/>
      <c r="D445" s="194" t="s">
        <v>163</v>
      </c>
      <c r="E445" s="56"/>
      <c r="F445" s="195" t="s">
        <v>696</v>
      </c>
      <c r="G445" s="56"/>
      <c r="H445" s="56"/>
      <c r="I445" s="152"/>
      <c r="J445" s="56"/>
      <c r="K445" s="56"/>
      <c r="L445" s="54"/>
      <c r="M445" s="71"/>
      <c r="N445" s="35"/>
      <c r="O445" s="35"/>
      <c r="P445" s="35"/>
      <c r="Q445" s="35"/>
      <c r="R445" s="35"/>
      <c r="S445" s="35"/>
      <c r="T445" s="72"/>
      <c r="AT445" s="17" t="s">
        <v>163</v>
      </c>
      <c r="AU445" s="17" t="s">
        <v>81</v>
      </c>
    </row>
    <row r="446" spans="2:51" s="12" customFormat="1" ht="13.5">
      <c r="B446" s="213"/>
      <c r="C446" s="214"/>
      <c r="D446" s="194" t="s">
        <v>167</v>
      </c>
      <c r="E446" s="215" t="s">
        <v>20</v>
      </c>
      <c r="F446" s="216" t="s">
        <v>697</v>
      </c>
      <c r="G446" s="214"/>
      <c r="H446" s="217" t="s">
        <v>20</v>
      </c>
      <c r="I446" s="218"/>
      <c r="J446" s="214"/>
      <c r="K446" s="214"/>
      <c r="L446" s="219"/>
      <c r="M446" s="220"/>
      <c r="N446" s="221"/>
      <c r="O446" s="221"/>
      <c r="P446" s="221"/>
      <c r="Q446" s="221"/>
      <c r="R446" s="221"/>
      <c r="S446" s="221"/>
      <c r="T446" s="222"/>
      <c r="AT446" s="223" t="s">
        <v>167</v>
      </c>
      <c r="AU446" s="223" t="s">
        <v>81</v>
      </c>
      <c r="AV446" s="12" t="s">
        <v>22</v>
      </c>
      <c r="AW446" s="12" t="s">
        <v>169</v>
      </c>
      <c r="AX446" s="12" t="s">
        <v>73</v>
      </c>
      <c r="AY446" s="223" t="s">
        <v>154</v>
      </c>
    </row>
    <row r="447" spans="2:51" s="11" customFormat="1" ht="13.5">
      <c r="B447" s="197"/>
      <c r="C447" s="198"/>
      <c r="D447" s="199" t="s">
        <v>167</v>
      </c>
      <c r="E447" s="200" t="s">
        <v>20</v>
      </c>
      <c r="F447" s="201" t="s">
        <v>698</v>
      </c>
      <c r="G447" s="198"/>
      <c r="H447" s="202">
        <v>0.0261885</v>
      </c>
      <c r="I447" s="203"/>
      <c r="J447" s="198"/>
      <c r="K447" s="198"/>
      <c r="L447" s="204"/>
      <c r="M447" s="205"/>
      <c r="N447" s="206"/>
      <c r="O447" s="206"/>
      <c r="P447" s="206"/>
      <c r="Q447" s="206"/>
      <c r="R447" s="206"/>
      <c r="S447" s="206"/>
      <c r="T447" s="207"/>
      <c r="AT447" s="208" t="s">
        <v>167</v>
      </c>
      <c r="AU447" s="208" t="s">
        <v>81</v>
      </c>
      <c r="AV447" s="11" t="s">
        <v>81</v>
      </c>
      <c r="AW447" s="11" t="s">
        <v>169</v>
      </c>
      <c r="AX447" s="11" t="s">
        <v>73</v>
      </c>
      <c r="AY447" s="208" t="s">
        <v>154</v>
      </c>
    </row>
    <row r="448" spans="2:65" s="1" customFormat="1" ht="22.5" customHeight="1">
      <c r="B448" s="34"/>
      <c r="C448" s="182" t="s">
        <v>699</v>
      </c>
      <c r="D448" s="182" t="s">
        <v>156</v>
      </c>
      <c r="E448" s="183" t="s">
        <v>700</v>
      </c>
      <c r="F448" s="184" t="s">
        <v>701</v>
      </c>
      <c r="G448" s="185" t="s">
        <v>239</v>
      </c>
      <c r="H448" s="186">
        <v>1.056</v>
      </c>
      <c r="I448" s="187"/>
      <c r="J448" s="188">
        <f>ROUND(I448*H448,2)</f>
        <v>0</v>
      </c>
      <c r="K448" s="184" t="s">
        <v>160</v>
      </c>
      <c r="L448" s="54"/>
      <c r="M448" s="189" t="s">
        <v>20</v>
      </c>
      <c r="N448" s="190" t="s">
        <v>44</v>
      </c>
      <c r="O448" s="35"/>
      <c r="P448" s="191">
        <f>O448*H448</f>
        <v>0</v>
      </c>
      <c r="Q448" s="191">
        <v>1.0530555952</v>
      </c>
      <c r="R448" s="191">
        <f>Q448*H448</f>
        <v>1.1120267085312001</v>
      </c>
      <c r="S448" s="191">
        <v>0</v>
      </c>
      <c r="T448" s="192">
        <f>S448*H448</f>
        <v>0</v>
      </c>
      <c r="AR448" s="17" t="s">
        <v>161</v>
      </c>
      <c r="AT448" s="17" t="s">
        <v>156</v>
      </c>
      <c r="AU448" s="17" t="s">
        <v>81</v>
      </c>
      <c r="AY448" s="17" t="s">
        <v>154</v>
      </c>
      <c r="BE448" s="193">
        <f>IF(N448="základní",J448,0)</f>
        <v>0</v>
      </c>
      <c r="BF448" s="193">
        <f>IF(N448="snížená",J448,0)</f>
        <v>0</v>
      </c>
      <c r="BG448" s="193">
        <f>IF(N448="zákl. přenesená",J448,0)</f>
        <v>0</v>
      </c>
      <c r="BH448" s="193">
        <f>IF(N448="sníž. přenesená",J448,0)</f>
        <v>0</v>
      </c>
      <c r="BI448" s="193">
        <f>IF(N448="nulová",J448,0)</f>
        <v>0</v>
      </c>
      <c r="BJ448" s="17" t="s">
        <v>22</v>
      </c>
      <c r="BK448" s="193">
        <f>ROUND(I448*H448,2)</f>
        <v>0</v>
      </c>
      <c r="BL448" s="17" t="s">
        <v>161</v>
      </c>
      <c r="BM448" s="17" t="s">
        <v>702</v>
      </c>
    </row>
    <row r="449" spans="2:47" s="1" customFormat="1" ht="54">
      <c r="B449" s="34"/>
      <c r="C449" s="56"/>
      <c r="D449" s="194" t="s">
        <v>163</v>
      </c>
      <c r="E449" s="56"/>
      <c r="F449" s="195" t="s">
        <v>703</v>
      </c>
      <c r="G449" s="56"/>
      <c r="H449" s="56"/>
      <c r="I449" s="152"/>
      <c r="J449" s="56"/>
      <c r="K449" s="56"/>
      <c r="L449" s="54"/>
      <c r="M449" s="71"/>
      <c r="N449" s="35"/>
      <c r="O449" s="35"/>
      <c r="P449" s="35"/>
      <c r="Q449" s="35"/>
      <c r="R449" s="35"/>
      <c r="S449" s="35"/>
      <c r="T449" s="72"/>
      <c r="AT449" s="17" t="s">
        <v>163</v>
      </c>
      <c r="AU449" s="17" t="s">
        <v>81</v>
      </c>
    </row>
    <row r="450" spans="2:51" s="11" customFormat="1" ht="27">
      <c r="B450" s="197"/>
      <c r="C450" s="198"/>
      <c r="D450" s="194" t="s">
        <v>167</v>
      </c>
      <c r="E450" s="209" t="s">
        <v>20</v>
      </c>
      <c r="F450" s="210" t="s">
        <v>704</v>
      </c>
      <c r="G450" s="198"/>
      <c r="H450" s="211">
        <v>1.04837946</v>
      </c>
      <c r="I450" s="203"/>
      <c r="J450" s="198"/>
      <c r="K450" s="198"/>
      <c r="L450" s="204"/>
      <c r="M450" s="205"/>
      <c r="N450" s="206"/>
      <c r="O450" s="206"/>
      <c r="P450" s="206"/>
      <c r="Q450" s="206"/>
      <c r="R450" s="206"/>
      <c r="S450" s="206"/>
      <c r="T450" s="207"/>
      <c r="AT450" s="208" t="s">
        <v>167</v>
      </c>
      <c r="AU450" s="208" t="s">
        <v>81</v>
      </c>
      <c r="AV450" s="11" t="s">
        <v>81</v>
      </c>
      <c r="AW450" s="11" t="s">
        <v>169</v>
      </c>
      <c r="AX450" s="11" t="s">
        <v>73</v>
      </c>
      <c r="AY450" s="208" t="s">
        <v>154</v>
      </c>
    </row>
    <row r="451" spans="2:51" s="11" customFormat="1" ht="13.5">
      <c r="B451" s="197"/>
      <c r="C451" s="198"/>
      <c r="D451" s="199" t="s">
        <v>167</v>
      </c>
      <c r="E451" s="200" t="s">
        <v>20</v>
      </c>
      <c r="F451" s="201" t="s">
        <v>705</v>
      </c>
      <c r="G451" s="198"/>
      <c r="H451" s="202">
        <v>0.007548</v>
      </c>
      <c r="I451" s="203"/>
      <c r="J451" s="198"/>
      <c r="K451" s="198"/>
      <c r="L451" s="204"/>
      <c r="M451" s="205"/>
      <c r="N451" s="206"/>
      <c r="O451" s="206"/>
      <c r="P451" s="206"/>
      <c r="Q451" s="206"/>
      <c r="R451" s="206"/>
      <c r="S451" s="206"/>
      <c r="T451" s="207"/>
      <c r="AT451" s="208" t="s">
        <v>167</v>
      </c>
      <c r="AU451" s="208" t="s">
        <v>81</v>
      </c>
      <c r="AV451" s="11" t="s">
        <v>81</v>
      </c>
      <c r="AW451" s="11" t="s">
        <v>169</v>
      </c>
      <c r="AX451" s="11" t="s">
        <v>73</v>
      </c>
      <c r="AY451" s="208" t="s">
        <v>154</v>
      </c>
    </row>
    <row r="452" spans="2:65" s="1" customFormat="1" ht="22.5" customHeight="1">
      <c r="B452" s="34"/>
      <c r="C452" s="182" t="s">
        <v>706</v>
      </c>
      <c r="D452" s="182" t="s">
        <v>156</v>
      </c>
      <c r="E452" s="183" t="s">
        <v>707</v>
      </c>
      <c r="F452" s="184" t="s">
        <v>708</v>
      </c>
      <c r="G452" s="185" t="s">
        <v>413</v>
      </c>
      <c r="H452" s="186">
        <v>38</v>
      </c>
      <c r="I452" s="187"/>
      <c r="J452" s="188">
        <f>ROUND(I452*H452,2)</f>
        <v>0</v>
      </c>
      <c r="K452" s="184" t="s">
        <v>160</v>
      </c>
      <c r="L452" s="54"/>
      <c r="M452" s="189" t="s">
        <v>20</v>
      </c>
      <c r="N452" s="190" t="s">
        <v>44</v>
      </c>
      <c r="O452" s="35"/>
      <c r="P452" s="191">
        <f>O452*H452</f>
        <v>0</v>
      </c>
      <c r="Q452" s="191">
        <v>0.059</v>
      </c>
      <c r="R452" s="191">
        <f>Q452*H452</f>
        <v>2.242</v>
      </c>
      <c r="S452" s="191">
        <v>0</v>
      </c>
      <c r="T452" s="192">
        <f>S452*H452</f>
        <v>0</v>
      </c>
      <c r="AR452" s="17" t="s">
        <v>161</v>
      </c>
      <c r="AT452" s="17" t="s">
        <v>156</v>
      </c>
      <c r="AU452" s="17" t="s">
        <v>81</v>
      </c>
      <c r="AY452" s="17" t="s">
        <v>154</v>
      </c>
      <c r="BE452" s="193">
        <f>IF(N452="základní",J452,0)</f>
        <v>0</v>
      </c>
      <c r="BF452" s="193">
        <f>IF(N452="snížená",J452,0)</f>
        <v>0</v>
      </c>
      <c r="BG452" s="193">
        <f>IF(N452="zákl. přenesená",J452,0)</f>
        <v>0</v>
      </c>
      <c r="BH452" s="193">
        <f>IF(N452="sníž. přenesená",J452,0)</f>
        <v>0</v>
      </c>
      <c r="BI452" s="193">
        <f>IF(N452="nulová",J452,0)</f>
        <v>0</v>
      </c>
      <c r="BJ452" s="17" t="s">
        <v>22</v>
      </c>
      <c r="BK452" s="193">
        <f>ROUND(I452*H452,2)</f>
        <v>0</v>
      </c>
      <c r="BL452" s="17" t="s">
        <v>161</v>
      </c>
      <c r="BM452" s="17" t="s">
        <v>709</v>
      </c>
    </row>
    <row r="453" spans="2:47" s="1" customFormat="1" ht="27">
      <c r="B453" s="34"/>
      <c r="C453" s="56"/>
      <c r="D453" s="194" t="s">
        <v>163</v>
      </c>
      <c r="E453" s="56"/>
      <c r="F453" s="195" t="s">
        <v>710</v>
      </c>
      <c r="G453" s="56"/>
      <c r="H453" s="56"/>
      <c r="I453" s="152"/>
      <c r="J453" s="56"/>
      <c r="K453" s="56"/>
      <c r="L453" s="54"/>
      <c r="M453" s="71"/>
      <c r="N453" s="35"/>
      <c r="O453" s="35"/>
      <c r="P453" s="35"/>
      <c r="Q453" s="35"/>
      <c r="R453" s="35"/>
      <c r="S453" s="35"/>
      <c r="T453" s="72"/>
      <c r="AT453" s="17" t="s">
        <v>163</v>
      </c>
      <c r="AU453" s="17" t="s">
        <v>81</v>
      </c>
    </row>
    <row r="454" spans="2:51" s="11" customFormat="1" ht="13.5">
      <c r="B454" s="197"/>
      <c r="C454" s="198"/>
      <c r="D454" s="199" t="s">
        <v>167</v>
      </c>
      <c r="E454" s="200" t="s">
        <v>20</v>
      </c>
      <c r="F454" s="201" t="s">
        <v>711</v>
      </c>
      <c r="G454" s="198"/>
      <c r="H454" s="202">
        <v>38</v>
      </c>
      <c r="I454" s="203"/>
      <c r="J454" s="198"/>
      <c r="K454" s="198"/>
      <c r="L454" s="204"/>
      <c r="M454" s="205"/>
      <c r="N454" s="206"/>
      <c r="O454" s="206"/>
      <c r="P454" s="206"/>
      <c r="Q454" s="206"/>
      <c r="R454" s="206"/>
      <c r="S454" s="206"/>
      <c r="T454" s="207"/>
      <c r="AT454" s="208" t="s">
        <v>167</v>
      </c>
      <c r="AU454" s="208" t="s">
        <v>81</v>
      </c>
      <c r="AV454" s="11" t="s">
        <v>81</v>
      </c>
      <c r="AW454" s="11" t="s">
        <v>169</v>
      </c>
      <c r="AX454" s="11" t="s">
        <v>73</v>
      </c>
      <c r="AY454" s="208" t="s">
        <v>154</v>
      </c>
    </row>
    <row r="455" spans="2:65" s="1" customFormat="1" ht="22.5" customHeight="1">
      <c r="B455" s="34"/>
      <c r="C455" s="182" t="s">
        <v>712</v>
      </c>
      <c r="D455" s="182" t="s">
        <v>156</v>
      </c>
      <c r="E455" s="183" t="s">
        <v>713</v>
      </c>
      <c r="F455" s="184" t="s">
        <v>714</v>
      </c>
      <c r="G455" s="185" t="s">
        <v>239</v>
      </c>
      <c r="H455" s="186">
        <v>3.842</v>
      </c>
      <c r="I455" s="187"/>
      <c r="J455" s="188">
        <f>ROUND(I455*H455,2)</f>
        <v>0</v>
      </c>
      <c r="K455" s="184" t="s">
        <v>160</v>
      </c>
      <c r="L455" s="54"/>
      <c r="M455" s="189" t="s">
        <v>20</v>
      </c>
      <c r="N455" s="190" t="s">
        <v>44</v>
      </c>
      <c r="O455" s="35"/>
      <c r="P455" s="191">
        <f>O455*H455</f>
        <v>0</v>
      </c>
      <c r="Q455" s="191">
        <v>0.017094</v>
      </c>
      <c r="R455" s="191">
        <f>Q455*H455</f>
        <v>0.065675148</v>
      </c>
      <c r="S455" s="191">
        <v>0</v>
      </c>
      <c r="T455" s="192">
        <f>S455*H455</f>
        <v>0</v>
      </c>
      <c r="AR455" s="17" t="s">
        <v>161</v>
      </c>
      <c r="AT455" s="17" t="s">
        <v>156</v>
      </c>
      <c r="AU455" s="17" t="s">
        <v>81</v>
      </c>
      <c r="AY455" s="17" t="s">
        <v>154</v>
      </c>
      <c r="BE455" s="193">
        <f>IF(N455="základní",J455,0)</f>
        <v>0</v>
      </c>
      <c r="BF455" s="193">
        <f>IF(N455="snížená",J455,0)</f>
        <v>0</v>
      </c>
      <c r="BG455" s="193">
        <f>IF(N455="zákl. přenesená",J455,0)</f>
        <v>0</v>
      </c>
      <c r="BH455" s="193">
        <f>IF(N455="sníž. přenesená",J455,0)</f>
        <v>0</v>
      </c>
      <c r="BI455" s="193">
        <f>IF(N455="nulová",J455,0)</f>
        <v>0</v>
      </c>
      <c r="BJ455" s="17" t="s">
        <v>22</v>
      </c>
      <c r="BK455" s="193">
        <f>ROUND(I455*H455,2)</f>
        <v>0</v>
      </c>
      <c r="BL455" s="17" t="s">
        <v>161</v>
      </c>
      <c r="BM455" s="17" t="s">
        <v>715</v>
      </c>
    </row>
    <row r="456" spans="2:47" s="1" customFormat="1" ht="27">
      <c r="B456" s="34"/>
      <c r="C456" s="56"/>
      <c r="D456" s="194" t="s">
        <v>163</v>
      </c>
      <c r="E456" s="56"/>
      <c r="F456" s="195" t="s">
        <v>716</v>
      </c>
      <c r="G456" s="56"/>
      <c r="H456" s="56"/>
      <c r="I456" s="152"/>
      <c r="J456" s="56"/>
      <c r="K456" s="56"/>
      <c r="L456" s="54"/>
      <c r="M456" s="71"/>
      <c r="N456" s="35"/>
      <c r="O456" s="35"/>
      <c r="P456" s="35"/>
      <c r="Q456" s="35"/>
      <c r="R456" s="35"/>
      <c r="S456" s="35"/>
      <c r="T456" s="72"/>
      <c r="AT456" s="17" t="s">
        <v>163</v>
      </c>
      <c r="AU456" s="17" t="s">
        <v>81</v>
      </c>
    </row>
    <row r="457" spans="2:47" s="1" customFormat="1" ht="54">
      <c r="B457" s="34"/>
      <c r="C457" s="56"/>
      <c r="D457" s="194" t="s">
        <v>165</v>
      </c>
      <c r="E457" s="56"/>
      <c r="F457" s="196" t="s">
        <v>717</v>
      </c>
      <c r="G457" s="56"/>
      <c r="H457" s="56"/>
      <c r="I457" s="152"/>
      <c r="J457" s="56"/>
      <c r="K457" s="56"/>
      <c r="L457" s="54"/>
      <c r="M457" s="71"/>
      <c r="N457" s="35"/>
      <c r="O457" s="35"/>
      <c r="P457" s="35"/>
      <c r="Q457" s="35"/>
      <c r="R457" s="35"/>
      <c r="S457" s="35"/>
      <c r="T457" s="72"/>
      <c r="AT457" s="17" t="s">
        <v>165</v>
      </c>
      <c r="AU457" s="17" t="s">
        <v>81</v>
      </c>
    </row>
    <row r="458" spans="2:51" s="12" customFormat="1" ht="13.5">
      <c r="B458" s="213"/>
      <c r="C458" s="214"/>
      <c r="D458" s="194" t="s">
        <v>167</v>
      </c>
      <c r="E458" s="215" t="s">
        <v>20</v>
      </c>
      <c r="F458" s="216" t="s">
        <v>718</v>
      </c>
      <c r="G458" s="214"/>
      <c r="H458" s="217" t="s">
        <v>20</v>
      </c>
      <c r="I458" s="218"/>
      <c r="J458" s="214"/>
      <c r="K458" s="214"/>
      <c r="L458" s="219"/>
      <c r="M458" s="220"/>
      <c r="N458" s="221"/>
      <c r="O458" s="221"/>
      <c r="P458" s="221"/>
      <c r="Q458" s="221"/>
      <c r="R458" s="221"/>
      <c r="S458" s="221"/>
      <c r="T458" s="222"/>
      <c r="AT458" s="223" t="s">
        <v>167</v>
      </c>
      <c r="AU458" s="223" t="s">
        <v>81</v>
      </c>
      <c r="AV458" s="12" t="s">
        <v>22</v>
      </c>
      <c r="AW458" s="12" t="s">
        <v>169</v>
      </c>
      <c r="AX458" s="12" t="s">
        <v>73</v>
      </c>
      <c r="AY458" s="223" t="s">
        <v>154</v>
      </c>
    </row>
    <row r="459" spans="2:51" s="11" customFormat="1" ht="13.5">
      <c r="B459" s="197"/>
      <c r="C459" s="198"/>
      <c r="D459" s="194" t="s">
        <v>167</v>
      </c>
      <c r="E459" s="209" t="s">
        <v>20</v>
      </c>
      <c r="F459" s="210" t="s">
        <v>719</v>
      </c>
      <c r="G459" s="198"/>
      <c r="H459" s="211">
        <v>0.33115</v>
      </c>
      <c r="I459" s="203"/>
      <c r="J459" s="198"/>
      <c r="K459" s="198"/>
      <c r="L459" s="204"/>
      <c r="M459" s="205"/>
      <c r="N459" s="206"/>
      <c r="O459" s="206"/>
      <c r="P459" s="206"/>
      <c r="Q459" s="206"/>
      <c r="R459" s="206"/>
      <c r="S459" s="206"/>
      <c r="T459" s="207"/>
      <c r="AT459" s="208" t="s">
        <v>167</v>
      </c>
      <c r="AU459" s="208" t="s">
        <v>81</v>
      </c>
      <c r="AV459" s="11" t="s">
        <v>81</v>
      </c>
      <c r="AW459" s="11" t="s">
        <v>169</v>
      </c>
      <c r="AX459" s="11" t="s">
        <v>73</v>
      </c>
      <c r="AY459" s="208" t="s">
        <v>154</v>
      </c>
    </row>
    <row r="460" spans="2:51" s="11" customFormat="1" ht="13.5">
      <c r="B460" s="197"/>
      <c r="C460" s="198"/>
      <c r="D460" s="194" t="s">
        <v>167</v>
      </c>
      <c r="E460" s="209" t="s">
        <v>20</v>
      </c>
      <c r="F460" s="210" t="s">
        <v>720</v>
      </c>
      <c r="G460" s="198"/>
      <c r="H460" s="211">
        <v>0.27156</v>
      </c>
      <c r="I460" s="203"/>
      <c r="J460" s="198"/>
      <c r="K460" s="198"/>
      <c r="L460" s="204"/>
      <c r="M460" s="205"/>
      <c r="N460" s="206"/>
      <c r="O460" s="206"/>
      <c r="P460" s="206"/>
      <c r="Q460" s="206"/>
      <c r="R460" s="206"/>
      <c r="S460" s="206"/>
      <c r="T460" s="207"/>
      <c r="AT460" s="208" t="s">
        <v>167</v>
      </c>
      <c r="AU460" s="208" t="s">
        <v>81</v>
      </c>
      <c r="AV460" s="11" t="s">
        <v>81</v>
      </c>
      <c r="AW460" s="11" t="s">
        <v>169</v>
      </c>
      <c r="AX460" s="11" t="s">
        <v>73</v>
      </c>
      <c r="AY460" s="208" t="s">
        <v>154</v>
      </c>
    </row>
    <row r="461" spans="2:51" s="11" customFormat="1" ht="13.5">
      <c r="B461" s="197"/>
      <c r="C461" s="198"/>
      <c r="D461" s="194" t="s">
        <v>167</v>
      </c>
      <c r="E461" s="209" t="s">
        <v>20</v>
      </c>
      <c r="F461" s="210" t="s">
        <v>721</v>
      </c>
      <c r="G461" s="198"/>
      <c r="H461" s="211">
        <v>1.70045</v>
      </c>
      <c r="I461" s="203"/>
      <c r="J461" s="198"/>
      <c r="K461" s="198"/>
      <c r="L461" s="204"/>
      <c r="M461" s="205"/>
      <c r="N461" s="206"/>
      <c r="O461" s="206"/>
      <c r="P461" s="206"/>
      <c r="Q461" s="206"/>
      <c r="R461" s="206"/>
      <c r="S461" s="206"/>
      <c r="T461" s="207"/>
      <c r="AT461" s="208" t="s">
        <v>167</v>
      </c>
      <c r="AU461" s="208" t="s">
        <v>81</v>
      </c>
      <c r="AV461" s="11" t="s">
        <v>81</v>
      </c>
      <c r="AW461" s="11" t="s">
        <v>169</v>
      </c>
      <c r="AX461" s="11" t="s">
        <v>73</v>
      </c>
      <c r="AY461" s="208" t="s">
        <v>154</v>
      </c>
    </row>
    <row r="462" spans="2:51" s="11" customFormat="1" ht="13.5">
      <c r="B462" s="197"/>
      <c r="C462" s="198"/>
      <c r="D462" s="199" t="s">
        <v>167</v>
      </c>
      <c r="E462" s="200" t="s">
        <v>20</v>
      </c>
      <c r="F462" s="201" t="s">
        <v>722</v>
      </c>
      <c r="G462" s="198"/>
      <c r="H462" s="202">
        <v>1.53928</v>
      </c>
      <c r="I462" s="203"/>
      <c r="J462" s="198"/>
      <c r="K462" s="198"/>
      <c r="L462" s="204"/>
      <c r="M462" s="205"/>
      <c r="N462" s="206"/>
      <c r="O462" s="206"/>
      <c r="P462" s="206"/>
      <c r="Q462" s="206"/>
      <c r="R462" s="206"/>
      <c r="S462" s="206"/>
      <c r="T462" s="207"/>
      <c r="AT462" s="208" t="s">
        <v>167</v>
      </c>
      <c r="AU462" s="208" t="s">
        <v>81</v>
      </c>
      <c r="AV462" s="11" t="s">
        <v>81</v>
      </c>
      <c r="AW462" s="11" t="s">
        <v>169</v>
      </c>
      <c r="AX462" s="11" t="s">
        <v>73</v>
      </c>
      <c r="AY462" s="208" t="s">
        <v>154</v>
      </c>
    </row>
    <row r="463" spans="2:65" s="1" customFormat="1" ht="22.5" customHeight="1">
      <c r="B463" s="34"/>
      <c r="C463" s="224" t="s">
        <v>723</v>
      </c>
      <c r="D463" s="224" t="s">
        <v>261</v>
      </c>
      <c r="E463" s="225" t="s">
        <v>724</v>
      </c>
      <c r="F463" s="226" t="s">
        <v>725</v>
      </c>
      <c r="G463" s="227" t="s">
        <v>239</v>
      </c>
      <c r="H463" s="228">
        <v>0.358</v>
      </c>
      <c r="I463" s="229"/>
      <c r="J463" s="230">
        <f>ROUND(I463*H463,2)</f>
        <v>0</v>
      </c>
      <c r="K463" s="226" t="s">
        <v>20</v>
      </c>
      <c r="L463" s="231"/>
      <c r="M463" s="232" t="s">
        <v>20</v>
      </c>
      <c r="N463" s="233" t="s">
        <v>44</v>
      </c>
      <c r="O463" s="35"/>
      <c r="P463" s="191">
        <f>O463*H463</f>
        <v>0</v>
      </c>
      <c r="Q463" s="191">
        <v>1</v>
      </c>
      <c r="R463" s="191">
        <f>Q463*H463</f>
        <v>0.358</v>
      </c>
      <c r="S463" s="191">
        <v>0</v>
      </c>
      <c r="T463" s="192">
        <f>S463*H463</f>
        <v>0</v>
      </c>
      <c r="AR463" s="17" t="s">
        <v>213</v>
      </c>
      <c r="AT463" s="17" t="s">
        <v>261</v>
      </c>
      <c r="AU463" s="17" t="s">
        <v>81</v>
      </c>
      <c r="AY463" s="17" t="s">
        <v>154</v>
      </c>
      <c r="BE463" s="193">
        <f>IF(N463="základní",J463,0)</f>
        <v>0</v>
      </c>
      <c r="BF463" s="193">
        <f>IF(N463="snížená",J463,0)</f>
        <v>0</v>
      </c>
      <c r="BG463" s="193">
        <f>IF(N463="zákl. přenesená",J463,0)</f>
        <v>0</v>
      </c>
      <c r="BH463" s="193">
        <f>IF(N463="sníž. přenesená",J463,0)</f>
        <v>0</v>
      </c>
      <c r="BI463" s="193">
        <f>IF(N463="nulová",J463,0)</f>
        <v>0</v>
      </c>
      <c r="BJ463" s="17" t="s">
        <v>22</v>
      </c>
      <c r="BK463" s="193">
        <f>ROUND(I463*H463,2)</f>
        <v>0</v>
      </c>
      <c r="BL463" s="17" t="s">
        <v>161</v>
      </c>
      <c r="BM463" s="17" t="s">
        <v>726</v>
      </c>
    </row>
    <row r="464" spans="2:47" s="1" customFormat="1" ht="13.5">
      <c r="B464" s="34"/>
      <c r="C464" s="56"/>
      <c r="D464" s="194" t="s">
        <v>163</v>
      </c>
      <c r="E464" s="56"/>
      <c r="F464" s="195" t="s">
        <v>727</v>
      </c>
      <c r="G464" s="56"/>
      <c r="H464" s="56"/>
      <c r="I464" s="152"/>
      <c r="J464" s="56"/>
      <c r="K464" s="56"/>
      <c r="L464" s="54"/>
      <c r="M464" s="71"/>
      <c r="N464" s="35"/>
      <c r="O464" s="35"/>
      <c r="P464" s="35"/>
      <c r="Q464" s="35"/>
      <c r="R464" s="35"/>
      <c r="S464" s="35"/>
      <c r="T464" s="72"/>
      <c r="AT464" s="17" t="s">
        <v>163</v>
      </c>
      <c r="AU464" s="17" t="s">
        <v>81</v>
      </c>
    </row>
    <row r="465" spans="2:47" s="1" customFormat="1" ht="27">
      <c r="B465" s="34"/>
      <c r="C465" s="56"/>
      <c r="D465" s="194" t="s">
        <v>615</v>
      </c>
      <c r="E465" s="56"/>
      <c r="F465" s="196" t="s">
        <v>728</v>
      </c>
      <c r="G465" s="56"/>
      <c r="H465" s="56"/>
      <c r="I465" s="152"/>
      <c r="J465" s="56"/>
      <c r="K465" s="56"/>
      <c r="L465" s="54"/>
      <c r="M465" s="71"/>
      <c r="N465" s="35"/>
      <c r="O465" s="35"/>
      <c r="P465" s="35"/>
      <c r="Q465" s="35"/>
      <c r="R465" s="35"/>
      <c r="S465" s="35"/>
      <c r="T465" s="72"/>
      <c r="AT465" s="17" t="s">
        <v>615</v>
      </c>
      <c r="AU465" s="17" t="s">
        <v>81</v>
      </c>
    </row>
    <row r="466" spans="2:51" s="12" customFormat="1" ht="13.5">
      <c r="B466" s="213"/>
      <c r="C466" s="214"/>
      <c r="D466" s="194" t="s">
        <v>167</v>
      </c>
      <c r="E466" s="215" t="s">
        <v>20</v>
      </c>
      <c r="F466" s="216" t="s">
        <v>718</v>
      </c>
      <c r="G466" s="214"/>
      <c r="H466" s="217" t="s">
        <v>20</v>
      </c>
      <c r="I466" s="218"/>
      <c r="J466" s="214"/>
      <c r="K466" s="214"/>
      <c r="L466" s="219"/>
      <c r="M466" s="220"/>
      <c r="N466" s="221"/>
      <c r="O466" s="221"/>
      <c r="P466" s="221"/>
      <c r="Q466" s="221"/>
      <c r="R466" s="221"/>
      <c r="S466" s="221"/>
      <c r="T466" s="222"/>
      <c r="AT466" s="223" t="s">
        <v>167</v>
      </c>
      <c r="AU466" s="223" t="s">
        <v>81</v>
      </c>
      <c r="AV466" s="12" t="s">
        <v>22</v>
      </c>
      <c r="AW466" s="12" t="s">
        <v>169</v>
      </c>
      <c r="AX466" s="12" t="s">
        <v>73</v>
      </c>
      <c r="AY466" s="223" t="s">
        <v>154</v>
      </c>
    </row>
    <row r="467" spans="2:51" s="11" customFormat="1" ht="13.5">
      <c r="B467" s="197"/>
      <c r="C467" s="198"/>
      <c r="D467" s="194" t="s">
        <v>167</v>
      </c>
      <c r="E467" s="209" t="s">
        <v>20</v>
      </c>
      <c r="F467" s="210" t="s">
        <v>719</v>
      </c>
      <c r="G467" s="198"/>
      <c r="H467" s="211">
        <v>0.33115</v>
      </c>
      <c r="I467" s="203"/>
      <c r="J467" s="198"/>
      <c r="K467" s="198"/>
      <c r="L467" s="204"/>
      <c r="M467" s="205"/>
      <c r="N467" s="206"/>
      <c r="O467" s="206"/>
      <c r="P467" s="206"/>
      <c r="Q467" s="206"/>
      <c r="R467" s="206"/>
      <c r="S467" s="206"/>
      <c r="T467" s="207"/>
      <c r="AT467" s="208" t="s">
        <v>167</v>
      </c>
      <c r="AU467" s="208" t="s">
        <v>81</v>
      </c>
      <c r="AV467" s="11" t="s">
        <v>81</v>
      </c>
      <c r="AW467" s="11" t="s">
        <v>169</v>
      </c>
      <c r="AX467" s="11" t="s">
        <v>73</v>
      </c>
      <c r="AY467" s="208" t="s">
        <v>154</v>
      </c>
    </row>
    <row r="468" spans="2:51" s="11" customFormat="1" ht="13.5">
      <c r="B468" s="197"/>
      <c r="C468" s="198"/>
      <c r="D468" s="199" t="s">
        <v>167</v>
      </c>
      <c r="E468" s="198"/>
      <c r="F468" s="201" t="s">
        <v>729</v>
      </c>
      <c r="G468" s="198"/>
      <c r="H468" s="202">
        <v>0.358</v>
      </c>
      <c r="I468" s="203"/>
      <c r="J468" s="198"/>
      <c r="K468" s="198"/>
      <c r="L468" s="204"/>
      <c r="M468" s="205"/>
      <c r="N468" s="206"/>
      <c r="O468" s="206"/>
      <c r="P468" s="206"/>
      <c r="Q468" s="206"/>
      <c r="R468" s="206"/>
      <c r="S468" s="206"/>
      <c r="T468" s="207"/>
      <c r="AT468" s="208" t="s">
        <v>167</v>
      </c>
      <c r="AU468" s="208" t="s">
        <v>81</v>
      </c>
      <c r="AV468" s="11" t="s">
        <v>81</v>
      </c>
      <c r="AW468" s="11" t="s">
        <v>4</v>
      </c>
      <c r="AX468" s="11" t="s">
        <v>22</v>
      </c>
      <c r="AY468" s="208" t="s">
        <v>154</v>
      </c>
    </row>
    <row r="469" spans="2:65" s="1" customFormat="1" ht="22.5" customHeight="1">
      <c r="B469" s="34"/>
      <c r="C469" s="224" t="s">
        <v>730</v>
      </c>
      <c r="D469" s="224" t="s">
        <v>261</v>
      </c>
      <c r="E469" s="225" t="s">
        <v>731</v>
      </c>
      <c r="F469" s="226" t="s">
        <v>732</v>
      </c>
      <c r="G469" s="227" t="s">
        <v>239</v>
      </c>
      <c r="H469" s="228">
        <v>0.293</v>
      </c>
      <c r="I469" s="229"/>
      <c r="J469" s="230">
        <f>ROUND(I469*H469,2)</f>
        <v>0</v>
      </c>
      <c r="K469" s="226" t="s">
        <v>20</v>
      </c>
      <c r="L469" s="231"/>
      <c r="M469" s="232" t="s">
        <v>20</v>
      </c>
      <c r="N469" s="233" t="s">
        <v>44</v>
      </c>
      <c r="O469" s="35"/>
      <c r="P469" s="191">
        <f>O469*H469</f>
        <v>0</v>
      </c>
      <c r="Q469" s="191">
        <v>1</v>
      </c>
      <c r="R469" s="191">
        <f>Q469*H469</f>
        <v>0.293</v>
      </c>
      <c r="S469" s="191">
        <v>0</v>
      </c>
      <c r="T469" s="192">
        <f>S469*H469</f>
        <v>0</v>
      </c>
      <c r="AR469" s="17" t="s">
        <v>213</v>
      </c>
      <c r="AT469" s="17" t="s">
        <v>261</v>
      </c>
      <c r="AU469" s="17" t="s">
        <v>81</v>
      </c>
      <c r="AY469" s="17" t="s">
        <v>154</v>
      </c>
      <c r="BE469" s="193">
        <f>IF(N469="základní",J469,0)</f>
        <v>0</v>
      </c>
      <c r="BF469" s="193">
        <f>IF(N469="snížená",J469,0)</f>
        <v>0</v>
      </c>
      <c r="BG469" s="193">
        <f>IF(N469="zákl. přenesená",J469,0)</f>
        <v>0</v>
      </c>
      <c r="BH469" s="193">
        <f>IF(N469="sníž. přenesená",J469,0)</f>
        <v>0</v>
      </c>
      <c r="BI469" s="193">
        <f>IF(N469="nulová",J469,0)</f>
        <v>0</v>
      </c>
      <c r="BJ469" s="17" t="s">
        <v>22</v>
      </c>
      <c r="BK469" s="193">
        <f>ROUND(I469*H469,2)</f>
        <v>0</v>
      </c>
      <c r="BL469" s="17" t="s">
        <v>161</v>
      </c>
      <c r="BM469" s="17" t="s">
        <v>733</v>
      </c>
    </row>
    <row r="470" spans="2:47" s="1" customFormat="1" ht="13.5">
      <c r="B470" s="34"/>
      <c r="C470" s="56"/>
      <c r="D470" s="194" t="s">
        <v>163</v>
      </c>
      <c r="E470" s="56"/>
      <c r="F470" s="195" t="s">
        <v>734</v>
      </c>
      <c r="G470" s="56"/>
      <c r="H470" s="56"/>
      <c r="I470" s="152"/>
      <c r="J470" s="56"/>
      <c r="K470" s="56"/>
      <c r="L470" s="54"/>
      <c r="M470" s="71"/>
      <c r="N470" s="35"/>
      <c r="O470" s="35"/>
      <c r="P470" s="35"/>
      <c r="Q470" s="35"/>
      <c r="R470" s="35"/>
      <c r="S470" s="35"/>
      <c r="T470" s="72"/>
      <c r="AT470" s="17" t="s">
        <v>163</v>
      </c>
      <c r="AU470" s="17" t="s">
        <v>81</v>
      </c>
    </row>
    <row r="471" spans="2:47" s="1" customFormat="1" ht="27">
      <c r="B471" s="34"/>
      <c r="C471" s="56"/>
      <c r="D471" s="194" t="s">
        <v>615</v>
      </c>
      <c r="E471" s="56"/>
      <c r="F471" s="196" t="s">
        <v>735</v>
      </c>
      <c r="G471" s="56"/>
      <c r="H471" s="56"/>
      <c r="I471" s="152"/>
      <c r="J471" s="56"/>
      <c r="K471" s="56"/>
      <c r="L471" s="54"/>
      <c r="M471" s="71"/>
      <c r="N471" s="35"/>
      <c r="O471" s="35"/>
      <c r="P471" s="35"/>
      <c r="Q471" s="35"/>
      <c r="R471" s="35"/>
      <c r="S471" s="35"/>
      <c r="T471" s="72"/>
      <c r="AT471" s="17" t="s">
        <v>615</v>
      </c>
      <c r="AU471" s="17" t="s">
        <v>81</v>
      </c>
    </row>
    <row r="472" spans="2:51" s="12" customFormat="1" ht="13.5">
      <c r="B472" s="213"/>
      <c r="C472" s="214"/>
      <c r="D472" s="194" t="s">
        <v>167</v>
      </c>
      <c r="E472" s="215" t="s">
        <v>20</v>
      </c>
      <c r="F472" s="216" t="s">
        <v>718</v>
      </c>
      <c r="G472" s="214"/>
      <c r="H472" s="217" t="s">
        <v>20</v>
      </c>
      <c r="I472" s="218"/>
      <c r="J472" s="214"/>
      <c r="K472" s="214"/>
      <c r="L472" s="219"/>
      <c r="M472" s="220"/>
      <c r="N472" s="221"/>
      <c r="O472" s="221"/>
      <c r="P472" s="221"/>
      <c r="Q472" s="221"/>
      <c r="R472" s="221"/>
      <c r="S472" s="221"/>
      <c r="T472" s="222"/>
      <c r="AT472" s="223" t="s">
        <v>167</v>
      </c>
      <c r="AU472" s="223" t="s">
        <v>81</v>
      </c>
      <c r="AV472" s="12" t="s">
        <v>22</v>
      </c>
      <c r="AW472" s="12" t="s">
        <v>169</v>
      </c>
      <c r="AX472" s="12" t="s">
        <v>73</v>
      </c>
      <c r="AY472" s="223" t="s">
        <v>154</v>
      </c>
    </row>
    <row r="473" spans="2:51" s="11" customFormat="1" ht="13.5">
      <c r="B473" s="197"/>
      <c r="C473" s="198"/>
      <c r="D473" s="194" t="s">
        <v>167</v>
      </c>
      <c r="E473" s="209" t="s">
        <v>20</v>
      </c>
      <c r="F473" s="210" t="s">
        <v>720</v>
      </c>
      <c r="G473" s="198"/>
      <c r="H473" s="211">
        <v>0.27156</v>
      </c>
      <c r="I473" s="203"/>
      <c r="J473" s="198"/>
      <c r="K473" s="198"/>
      <c r="L473" s="204"/>
      <c r="M473" s="205"/>
      <c r="N473" s="206"/>
      <c r="O473" s="206"/>
      <c r="P473" s="206"/>
      <c r="Q473" s="206"/>
      <c r="R473" s="206"/>
      <c r="S473" s="206"/>
      <c r="T473" s="207"/>
      <c r="AT473" s="208" t="s">
        <v>167</v>
      </c>
      <c r="AU473" s="208" t="s">
        <v>81</v>
      </c>
      <c r="AV473" s="11" t="s">
        <v>81</v>
      </c>
      <c r="AW473" s="11" t="s">
        <v>169</v>
      </c>
      <c r="AX473" s="11" t="s">
        <v>73</v>
      </c>
      <c r="AY473" s="208" t="s">
        <v>154</v>
      </c>
    </row>
    <row r="474" spans="2:51" s="11" customFormat="1" ht="13.5">
      <c r="B474" s="197"/>
      <c r="C474" s="198"/>
      <c r="D474" s="199" t="s">
        <v>167</v>
      </c>
      <c r="E474" s="198"/>
      <c r="F474" s="201" t="s">
        <v>736</v>
      </c>
      <c r="G474" s="198"/>
      <c r="H474" s="202">
        <v>0.293</v>
      </c>
      <c r="I474" s="203"/>
      <c r="J474" s="198"/>
      <c r="K474" s="198"/>
      <c r="L474" s="204"/>
      <c r="M474" s="205"/>
      <c r="N474" s="206"/>
      <c r="O474" s="206"/>
      <c r="P474" s="206"/>
      <c r="Q474" s="206"/>
      <c r="R474" s="206"/>
      <c r="S474" s="206"/>
      <c r="T474" s="207"/>
      <c r="AT474" s="208" t="s">
        <v>167</v>
      </c>
      <c r="AU474" s="208" t="s">
        <v>81</v>
      </c>
      <c r="AV474" s="11" t="s">
        <v>81</v>
      </c>
      <c r="AW474" s="11" t="s">
        <v>4</v>
      </c>
      <c r="AX474" s="11" t="s">
        <v>22</v>
      </c>
      <c r="AY474" s="208" t="s">
        <v>154</v>
      </c>
    </row>
    <row r="475" spans="2:65" s="1" customFormat="1" ht="22.5" customHeight="1">
      <c r="B475" s="34"/>
      <c r="C475" s="224" t="s">
        <v>737</v>
      </c>
      <c r="D475" s="224" t="s">
        <v>261</v>
      </c>
      <c r="E475" s="225" t="s">
        <v>738</v>
      </c>
      <c r="F475" s="226" t="s">
        <v>739</v>
      </c>
      <c r="G475" s="227" t="s">
        <v>239</v>
      </c>
      <c r="H475" s="228">
        <v>1.836</v>
      </c>
      <c r="I475" s="229"/>
      <c r="J475" s="230">
        <f>ROUND(I475*H475,2)</f>
        <v>0</v>
      </c>
      <c r="K475" s="226" t="s">
        <v>20</v>
      </c>
      <c r="L475" s="231"/>
      <c r="M475" s="232" t="s">
        <v>20</v>
      </c>
      <c r="N475" s="233" t="s">
        <v>44</v>
      </c>
      <c r="O475" s="35"/>
      <c r="P475" s="191">
        <f>O475*H475</f>
        <v>0</v>
      </c>
      <c r="Q475" s="191">
        <v>1</v>
      </c>
      <c r="R475" s="191">
        <f>Q475*H475</f>
        <v>1.836</v>
      </c>
      <c r="S475" s="191">
        <v>0</v>
      </c>
      <c r="T475" s="192">
        <f>S475*H475</f>
        <v>0</v>
      </c>
      <c r="AR475" s="17" t="s">
        <v>213</v>
      </c>
      <c r="AT475" s="17" t="s">
        <v>261</v>
      </c>
      <c r="AU475" s="17" t="s">
        <v>81</v>
      </c>
      <c r="AY475" s="17" t="s">
        <v>154</v>
      </c>
      <c r="BE475" s="193">
        <f>IF(N475="základní",J475,0)</f>
        <v>0</v>
      </c>
      <c r="BF475" s="193">
        <f>IF(N475="snížená",J475,0)</f>
        <v>0</v>
      </c>
      <c r="BG475" s="193">
        <f>IF(N475="zákl. přenesená",J475,0)</f>
        <v>0</v>
      </c>
      <c r="BH475" s="193">
        <f>IF(N475="sníž. přenesená",J475,0)</f>
        <v>0</v>
      </c>
      <c r="BI475" s="193">
        <f>IF(N475="nulová",J475,0)</f>
        <v>0</v>
      </c>
      <c r="BJ475" s="17" t="s">
        <v>22</v>
      </c>
      <c r="BK475" s="193">
        <f>ROUND(I475*H475,2)</f>
        <v>0</v>
      </c>
      <c r="BL475" s="17" t="s">
        <v>161</v>
      </c>
      <c r="BM475" s="17" t="s">
        <v>740</v>
      </c>
    </row>
    <row r="476" spans="2:47" s="1" customFormat="1" ht="13.5">
      <c r="B476" s="34"/>
      <c r="C476" s="56"/>
      <c r="D476" s="194" t="s">
        <v>163</v>
      </c>
      <c r="E476" s="56"/>
      <c r="F476" s="195" t="s">
        <v>741</v>
      </c>
      <c r="G476" s="56"/>
      <c r="H476" s="56"/>
      <c r="I476" s="152"/>
      <c r="J476" s="56"/>
      <c r="K476" s="56"/>
      <c r="L476" s="54"/>
      <c r="M476" s="71"/>
      <c r="N476" s="35"/>
      <c r="O476" s="35"/>
      <c r="P476" s="35"/>
      <c r="Q476" s="35"/>
      <c r="R476" s="35"/>
      <c r="S476" s="35"/>
      <c r="T476" s="72"/>
      <c r="AT476" s="17" t="s">
        <v>163</v>
      </c>
      <c r="AU476" s="17" t="s">
        <v>81</v>
      </c>
    </row>
    <row r="477" spans="2:47" s="1" customFormat="1" ht="27">
      <c r="B477" s="34"/>
      <c r="C477" s="56"/>
      <c r="D477" s="194" t="s">
        <v>615</v>
      </c>
      <c r="E477" s="56"/>
      <c r="F477" s="196" t="s">
        <v>742</v>
      </c>
      <c r="G477" s="56"/>
      <c r="H477" s="56"/>
      <c r="I477" s="152"/>
      <c r="J477" s="56"/>
      <c r="K477" s="56"/>
      <c r="L477" s="54"/>
      <c r="M477" s="71"/>
      <c r="N477" s="35"/>
      <c r="O477" s="35"/>
      <c r="P477" s="35"/>
      <c r="Q477" s="35"/>
      <c r="R477" s="35"/>
      <c r="S477" s="35"/>
      <c r="T477" s="72"/>
      <c r="AT477" s="17" t="s">
        <v>615</v>
      </c>
      <c r="AU477" s="17" t="s">
        <v>81</v>
      </c>
    </row>
    <row r="478" spans="2:51" s="12" customFormat="1" ht="13.5">
      <c r="B478" s="213"/>
      <c r="C478" s="214"/>
      <c r="D478" s="194" t="s">
        <v>167</v>
      </c>
      <c r="E478" s="215" t="s">
        <v>20</v>
      </c>
      <c r="F478" s="216" t="s">
        <v>718</v>
      </c>
      <c r="G478" s="214"/>
      <c r="H478" s="217" t="s">
        <v>20</v>
      </c>
      <c r="I478" s="218"/>
      <c r="J478" s="214"/>
      <c r="K478" s="214"/>
      <c r="L478" s="219"/>
      <c r="M478" s="220"/>
      <c r="N478" s="221"/>
      <c r="O478" s="221"/>
      <c r="P478" s="221"/>
      <c r="Q478" s="221"/>
      <c r="R478" s="221"/>
      <c r="S478" s="221"/>
      <c r="T478" s="222"/>
      <c r="AT478" s="223" t="s">
        <v>167</v>
      </c>
      <c r="AU478" s="223" t="s">
        <v>81</v>
      </c>
      <c r="AV478" s="12" t="s">
        <v>22</v>
      </c>
      <c r="AW478" s="12" t="s">
        <v>169</v>
      </c>
      <c r="AX478" s="12" t="s">
        <v>73</v>
      </c>
      <c r="AY478" s="223" t="s">
        <v>154</v>
      </c>
    </row>
    <row r="479" spans="2:51" s="11" customFormat="1" ht="13.5">
      <c r="B479" s="197"/>
      <c r="C479" s="198"/>
      <c r="D479" s="194" t="s">
        <v>167</v>
      </c>
      <c r="E479" s="209" t="s">
        <v>20</v>
      </c>
      <c r="F479" s="210" t="s">
        <v>721</v>
      </c>
      <c r="G479" s="198"/>
      <c r="H479" s="211">
        <v>1.70045</v>
      </c>
      <c r="I479" s="203"/>
      <c r="J479" s="198"/>
      <c r="K479" s="198"/>
      <c r="L479" s="204"/>
      <c r="M479" s="205"/>
      <c r="N479" s="206"/>
      <c r="O479" s="206"/>
      <c r="P479" s="206"/>
      <c r="Q479" s="206"/>
      <c r="R479" s="206"/>
      <c r="S479" s="206"/>
      <c r="T479" s="207"/>
      <c r="AT479" s="208" t="s">
        <v>167</v>
      </c>
      <c r="AU479" s="208" t="s">
        <v>81</v>
      </c>
      <c r="AV479" s="11" t="s">
        <v>81</v>
      </c>
      <c r="AW479" s="11" t="s">
        <v>169</v>
      </c>
      <c r="AX479" s="11" t="s">
        <v>73</v>
      </c>
      <c r="AY479" s="208" t="s">
        <v>154</v>
      </c>
    </row>
    <row r="480" spans="2:51" s="11" customFormat="1" ht="13.5">
      <c r="B480" s="197"/>
      <c r="C480" s="198"/>
      <c r="D480" s="199" t="s">
        <v>167</v>
      </c>
      <c r="E480" s="198"/>
      <c r="F480" s="201" t="s">
        <v>743</v>
      </c>
      <c r="G480" s="198"/>
      <c r="H480" s="202">
        <v>1.836</v>
      </c>
      <c r="I480" s="203"/>
      <c r="J480" s="198"/>
      <c r="K480" s="198"/>
      <c r="L480" s="204"/>
      <c r="M480" s="205"/>
      <c r="N480" s="206"/>
      <c r="O480" s="206"/>
      <c r="P480" s="206"/>
      <c r="Q480" s="206"/>
      <c r="R480" s="206"/>
      <c r="S480" s="206"/>
      <c r="T480" s="207"/>
      <c r="AT480" s="208" t="s">
        <v>167</v>
      </c>
      <c r="AU480" s="208" t="s">
        <v>81</v>
      </c>
      <c r="AV480" s="11" t="s">
        <v>81</v>
      </c>
      <c r="AW480" s="11" t="s">
        <v>4</v>
      </c>
      <c r="AX480" s="11" t="s">
        <v>22</v>
      </c>
      <c r="AY480" s="208" t="s">
        <v>154</v>
      </c>
    </row>
    <row r="481" spans="2:65" s="1" customFormat="1" ht="22.5" customHeight="1">
      <c r="B481" s="34"/>
      <c r="C481" s="224" t="s">
        <v>744</v>
      </c>
      <c r="D481" s="224" t="s">
        <v>261</v>
      </c>
      <c r="E481" s="225" t="s">
        <v>745</v>
      </c>
      <c r="F481" s="226" t="s">
        <v>746</v>
      </c>
      <c r="G481" s="227" t="s">
        <v>239</v>
      </c>
      <c r="H481" s="228">
        <v>1.662</v>
      </c>
      <c r="I481" s="229"/>
      <c r="J481" s="230">
        <f>ROUND(I481*H481,2)</f>
        <v>0</v>
      </c>
      <c r="K481" s="226" t="s">
        <v>20</v>
      </c>
      <c r="L481" s="231"/>
      <c r="M481" s="232" t="s">
        <v>20</v>
      </c>
      <c r="N481" s="233" t="s">
        <v>44</v>
      </c>
      <c r="O481" s="35"/>
      <c r="P481" s="191">
        <f>O481*H481</f>
        <v>0</v>
      </c>
      <c r="Q481" s="191">
        <v>1</v>
      </c>
      <c r="R481" s="191">
        <f>Q481*H481</f>
        <v>1.662</v>
      </c>
      <c r="S481" s="191">
        <v>0</v>
      </c>
      <c r="T481" s="192">
        <f>S481*H481</f>
        <v>0</v>
      </c>
      <c r="AR481" s="17" t="s">
        <v>213</v>
      </c>
      <c r="AT481" s="17" t="s">
        <v>261</v>
      </c>
      <c r="AU481" s="17" t="s">
        <v>81</v>
      </c>
      <c r="AY481" s="17" t="s">
        <v>154</v>
      </c>
      <c r="BE481" s="193">
        <f>IF(N481="základní",J481,0)</f>
        <v>0</v>
      </c>
      <c r="BF481" s="193">
        <f>IF(N481="snížená",J481,0)</f>
        <v>0</v>
      </c>
      <c r="BG481" s="193">
        <f>IF(N481="zákl. přenesená",J481,0)</f>
        <v>0</v>
      </c>
      <c r="BH481" s="193">
        <f>IF(N481="sníž. přenesená",J481,0)</f>
        <v>0</v>
      </c>
      <c r="BI481" s="193">
        <f>IF(N481="nulová",J481,0)</f>
        <v>0</v>
      </c>
      <c r="BJ481" s="17" t="s">
        <v>22</v>
      </c>
      <c r="BK481" s="193">
        <f>ROUND(I481*H481,2)</f>
        <v>0</v>
      </c>
      <c r="BL481" s="17" t="s">
        <v>161</v>
      </c>
      <c r="BM481" s="17" t="s">
        <v>747</v>
      </c>
    </row>
    <row r="482" spans="2:47" s="1" customFormat="1" ht="13.5">
      <c r="B482" s="34"/>
      <c r="C482" s="56"/>
      <c r="D482" s="194" t="s">
        <v>163</v>
      </c>
      <c r="E482" s="56"/>
      <c r="F482" s="195" t="s">
        <v>748</v>
      </c>
      <c r="G482" s="56"/>
      <c r="H482" s="56"/>
      <c r="I482" s="152"/>
      <c r="J482" s="56"/>
      <c r="K482" s="56"/>
      <c r="L482" s="54"/>
      <c r="M482" s="71"/>
      <c r="N482" s="35"/>
      <c r="O482" s="35"/>
      <c r="P482" s="35"/>
      <c r="Q482" s="35"/>
      <c r="R482" s="35"/>
      <c r="S482" s="35"/>
      <c r="T482" s="72"/>
      <c r="AT482" s="17" t="s">
        <v>163</v>
      </c>
      <c r="AU482" s="17" t="s">
        <v>81</v>
      </c>
    </row>
    <row r="483" spans="2:47" s="1" customFormat="1" ht="27">
      <c r="B483" s="34"/>
      <c r="C483" s="56"/>
      <c r="D483" s="194" t="s">
        <v>615</v>
      </c>
      <c r="E483" s="56"/>
      <c r="F483" s="196" t="s">
        <v>749</v>
      </c>
      <c r="G483" s="56"/>
      <c r="H483" s="56"/>
      <c r="I483" s="152"/>
      <c r="J483" s="56"/>
      <c r="K483" s="56"/>
      <c r="L483" s="54"/>
      <c r="M483" s="71"/>
      <c r="N483" s="35"/>
      <c r="O483" s="35"/>
      <c r="P483" s="35"/>
      <c r="Q483" s="35"/>
      <c r="R483" s="35"/>
      <c r="S483" s="35"/>
      <c r="T483" s="72"/>
      <c r="AT483" s="17" t="s">
        <v>615</v>
      </c>
      <c r="AU483" s="17" t="s">
        <v>81</v>
      </c>
    </row>
    <row r="484" spans="2:51" s="12" customFormat="1" ht="13.5">
      <c r="B484" s="213"/>
      <c r="C484" s="214"/>
      <c r="D484" s="194" t="s">
        <v>167</v>
      </c>
      <c r="E484" s="215" t="s">
        <v>20</v>
      </c>
      <c r="F484" s="216" t="s">
        <v>718</v>
      </c>
      <c r="G484" s="214"/>
      <c r="H484" s="217" t="s">
        <v>20</v>
      </c>
      <c r="I484" s="218"/>
      <c r="J484" s="214"/>
      <c r="K484" s="214"/>
      <c r="L484" s="219"/>
      <c r="M484" s="220"/>
      <c r="N484" s="221"/>
      <c r="O484" s="221"/>
      <c r="P484" s="221"/>
      <c r="Q484" s="221"/>
      <c r="R484" s="221"/>
      <c r="S484" s="221"/>
      <c r="T484" s="222"/>
      <c r="AT484" s="223" t="s">
        <v>167</v>
      </c>
      <c r="AU484" s="223" t="s">
        <v>81</v>
      </c>
      <c r="AV484" s="12" t="s">
        <v>22</v>
      </c>
      <c r="AW484" s="12" t="s">
        <v>169</v>
      </c>
      <c r="AX484" s="12" t="s">
        <v>73</v>
      </c>
      <c r="AY484" s="223" t="s">
        <v>154</v>
      </c>
    </row>
    <row r="485" spans="2:51" s="11" customFormat="1" ht="13.5">
      <c r="B485" s="197"/>
      <c r="C485" s="198"/>
      <c r="D485" s="194" t="s">
        <v>167</v>
      </c>
      <c r="E485" s="209" t="s">
        <v>20</v>
      </c>
      <c r="F485" s="210" t="s">
        <v>722</v>
      </c>
      <c r="G485" s="198"/>
      <c r="H485" s="211">
        <v>1.53928</v>
      </c>
      <c r="I485" s="203"/>
      <c r="J485" s="198"/>
      <c r="K485" s="198"/>
      <c r="L485" s="204"/>
      <c r="M485" s="205"/>
      <c r="N485" s="206"/>
      <c r="O485" s="206"/>
      <c r="P485" s="206"/>
      <c r="Q485" s="206"/>
      <c r="R485" s="206"/>
      <c r="S485" s="206"/>
      <c r="T485" s="207"/>
      <c r="AT485" s="208" t="s">
        <v>167</v>
      </c>
      <c r="AU485" s="208" t="s">
        <v>81</v>
      </c>
      <c r="AV485" s="11" t="s">
        <v>81</v>
      </c>
      <c r="AW485" s="11" t="s">
        <v>169</v>
      </c>
      <c r="AX485" s="11" t="s">
        <v>73</v>
      </c>
      <c r="AY485" s="208" t="s">
        <v>154</v>
      </c>
    </row>
    <row r="486" spans="2:51" s="11" customFormat="1" ht="13.5">
      <c r="B486" s="197"/>
      <c r="C486" s="198"/>
      <c r="D486" s="199" t="s">
        <v>167</v>
      </c>
      <c r="E486" s="198"/>
      <c r="F486" s="201" t="s">
        <v>750</v>
      </c>
      <c r="G486" s="198"/>
      <c r="H486" s="202">
        <v>1.662</v>
      </c>
      <c r="I486" s="203"/>
      <c r="J486" s="198"/>
      <c r="K486" s="198"/>
      <c r="L486" s="204"/>
      <c r="M486" s="205"/>
      <c r="N486" s="206"/>
      <c r="O486" s="206"/>
      <c r="P486" s="206"/>
      <c r="Q486" s="206"/>
      <c r="R486" s="206"/>
      <c r="S486" s="206"/>
      <c r="T486" s="207"/>
      <c r="AT486" s="208" t="s">
        <v>167</v>
      </c>
      <c r="AU486" s="208" t="s">
        <v>81</v>
      </c>
      <c r="AV486" s="11" t="s">
        <v>81</v>
      </c>
      <c r="AW486" s="11" t="s">
        <v>4</v>
      </c>
      <c r="AX486" s="11" t="s">
        <v>22</v>
      </c>
      <c r="AY486" s="208" t="s">
        <v>154</v>
      </c>
    </row>
    <row r="487" spans="2:65" s="1" customFormat="1" ht="22.5" customHeight="1">
      <c r="B487" s="34"/>
      <c r="C487" s="182" t="s">
        <v>751</v>
      </c>
      <c r="D487" s="182" t="s">
        <v>156</v>
      </c>
      <c r="E487" s="183" t="s">
        <v>752</v>
      </c>
      <c r="F487" s="184" t="s">
        <v>753</v>
      </c>
      <c r="G487" s="185" t="s">
        <v>413</v>
      </c>
      <c r="H487" s="186">
        <v>1</v>
      </c>
      <c r="I487" s="187"/>
      <c r="J487" s="188">
        <f>ROUND(I487*H487,2)</f>
        <v>0</v>
      </c>
      <c r="K487" s="184" t="s">
        <v>160</v>
      </c>
      <c r="L487" s="54"/>
      <c r="M487" s="189" t="s">
        <v>20</v>
      </c>
      <c r="N487" s="190" t="s">
        <v>44</v>
      </c>
      <c r="O487" s="35"/>
      <c r="P487" s="191">
        <f>O487*H487</f>
        <v>0</v>
      </c>
      <c r="Q487" s="191">
        <v>0.0827137</v>
      </c>
      <c r="R487" s="191">
        <f>Q487*H487</f>
        <v>0.0827137</v>
      </c>
      <c r="S487" s="191">
        <v>0</v>
      </c>
      <c r="T487" s="192">
        <f>S487*H487</f>
        <v>0</v>
      </c>
      <c r="AR487" s="17" t="s">
        <v>161</v>
      </c>
      <c r="AT487" s="17" t="s">
        <v>156</v>
      </c>
      <c r="AU487" s="17" t="s">
        <v>81</v>
      </c>
      <c r="AY487" s="17" t="s">
        <v>154</v>
      </c>
      <c r="BE487" s="193">
        <f>IF(N487="základní",J487,0)</f>
        <v>0</v>
      </c>
      <c r="BF487" s="193">
        <f>IF(N487="snížená",J487,0)</f>
        <v>0</v>
      </c>
      <c r="BG487" s="193">
        <f>IF(N487="zákl. přenesená",J487,0)</f>
        <v>0</v>
      </c>
      <c r="BH487" s="193">
        <f>IF(N487="sníž. přenesená",J487,0)</f>
        <v>0</v>
      </c>
      <c r="BI487" s="193">
        <f>IF(N487="nulová",J487,0)</f>
        <v>0</v>
      </c>
      <c r="BJ487" s="17" t="s">
        <v>22</v>
      </c>
      <c r="BK487" s="193">
        <f>ROUND(I487*H487,2)</f>
        <v>0</v>
      </c>
      <c r="BL487" s="17" t="s">
        <v>161</v>
      </c>
      <c r="BM487" s="17" t="s">
        <v>754</v>
      </c>
    </row>
    <row r="488" spans="2:47" s="1" customFormat="1" ht="27">
      <c r="B488" s="34"/>
      <c r="C488" s="56"/>
      <c r="D488" s="194" t="s">
        <v>163</v>
      </c>
      <c r="E488" s="56"/>
      <c r="F488" s="195" t="s">
        <v>755</v>
      </c>
      <c r="G488" s="56"/>
      <c r="H488" s="56"/>
      <c r="I488" s="152"/>
      <c r="J488" s="56"/>
      <c r="K488" s="56"/>
      <c r="L488" s="54"/>
      <c r="M488" s="71"/>
      <c r="N488" s="35"/>
      <c r="O488" s="35"/>
      <c r="P488" s="35"/>
      <c r="Q488" s="35"/>
      <c r="R488" s="35"/>
      <c r="S488" s="35"/>
      <c r="T488" s="72"/>
      <c r="AT488" s="17" t="s">
        <v>163</v>
      </c>
      <c r="AU488" s="17" t="s">
        <v>81</v>
      </c>
    </row>
    <row r="489" spans="2:51" s="11" customFormat="1" ht="13.5">
      <c r="B489" s="197"/>
      <c r="C489" s="198"/>
      <c r="D489" s="199" t="s">
        <v>167</v>
      </c>
      <c r="E489" s="200" t="s">
        <v>20</v>
      </c>
      <c r="F489" s="201" t="s">
        <v>756</v>
      </c>
      <c r="G489" s="198"/>
      <c r="H489" s="202">
        <v>1</v>
      </c>
      <c r="I489" s="203"/>
      <c r="J489" s="198"/>
      <c r="K489" s="198"/>
      <c r="L489" s="204"/>
      <c r="M489" s="205"/>
      <c r="N489" s="206"/>
      <c r="O489" s="206"/>
      <c r="P489" s="206"/>
      <c r="Q489" s="206"/>
      <c r="R489" s="206"/>
      <c r="S489" s="206"/>
      <c r="T489" s="207"/>
      <c r="AT489" s="208" t="s">
        <v>167</v>
      </c>
      <c r="AU489" s="208" t="s">
        <v>81</v>
      </c>
      <c r="AV489" s="11" t="s">
        <v>81</v>
      </c>
      <c r="AW489" s="11" t="s">
        <v>169</v>
      </c>
      <c r="AX489" s="11" t="s">
        <v>73</v>
      </c>
      <c r="AY489" s="208" t="s">
        <v>154</v>
      </c>
    </row>
    <row r="490" spans="2:65" s="1" customFormat="1" ht="22.5" customHeight="1">
      <c r="B490" s="34"/>
      <c r="C490" s="224" t="s">
        <v>757</v>
      </c>
      <c r="D490" s="224" t="s">
        <v>261</v>
      </c>
      <c r="E490" s="225" t="s">
        <v>758</v>
      </c>
      <c r="F490" s="226" t="s">
        <v>759</v>
      </c>
      <c r="G490" s="227" t="s">
        <v>413</v>
      </c>
      <c r="H490" s="228">
        <v>1</v>
      </c>
      <c r="I490" s="229"/>
      <c r="J490" s="230">
        <f>ROUND(I490*H490,2)</f>
        <v>0</v>
      </c>
      <c r="K490" s="226" t="s">
        <v>20</v>
      </c>
      <c r="L490" s="231"/>
      <c r="M490" s="232" t="s">
        <v>20</v>
      </c>
      <c r="N490" s="233" t="s">
        <v>44</v>
      </c>
      <c r="O490" s="35"/>
      <c r="P490" s="191">
        <f>O490*H490</f>
        <v>0</v>
      </c>
      <c r="Q490" s="191">
        <v>1.163</v>
      </c>
      <c r="R490" s="191">
        <f>Q490*H490</f>
        <v>1.163</v>
      </c>
      <c r="S490" s="191">
        <v>0</v>
      </c>
      <c r="T490" s="192">
        <f>S490*H490</f>
        <v>0</v>
      </c>
      <c r="AR490" s="17" t="s">
        <v>213</v>
      </c>
      <c r="AT490" s="17" t="s">
        <v>261</v>
      </c>
      <c r="AU490" s="17" t="s">
        <v>81</v>
      </c>
      <c r="AY490" s="17" t="s">
        <v>154</v>
      </c>
      <c r="BE490" s="193">
        <f>IF(N490="základní",J490,0)</f>
        <v>0</v>
      </c>
      <c r="BF490" s="193">
        <f>IF(N490="snížená",J490,0)</f>
        <v>0</v>
      </c>
      <c r="BG490" s="193">
        <f>IF(N490="zákl. přenesená",J490,0)</f>
        <v>0</v>
      </c>
      <c r="BH490" s="193">
        <f>IF(N490="sníž. přenesená",J490,0)</f>
        <v>0</v>
      </c>
      <c r="BI490" s="193">
        <f>IF(N490="nulová",J490,0)</f>
        <v>0</v>
      </c>
      <c r="BJ490" s="17" t="s">
        <v>22</v>
      </c>
      <c r="BK490" s="193">
        <f>ROUND(I490*H490,2)</f>
        <v>0</v>
      </c>
      <c r="BL490" s="17" t="s">
        <v>161</v>
      </c>
      <c r="BM490" s="17" t="s">
        <v>760</v>
      </c>
    </row>
    <row r="491" spans="2:63" s="10" customFormat="1" ht="29.85" customHeight="1">
      <c r="B491" s="165"/>
      <c r="C491" s="166"/>
      <c r="D491" s="179" t="s">
        <v>72</v>
      </c>
      <c r="E491" s="180" t="s">
        <v>193</v>
      </c>
      <c r="F491" s="180" t="s">
        <v>761</v>
      </c>
      <c r="G491" s="166"/>
      <c r="H491" s="166"/>
      <c r="I491" s="169"/>
      <c r="J491" s="181">
        <f>BK491</f>
        <v>0</v>
      </c>
      <c r="K491" s="166"/>
      <c r="L491" s="171"/>
      <c r="M491" s="172"/>
      <c r="N491" s="173"/>
      <c r="O491" s="173"/>
      <c r="P491" s="174">
        <f>SUM(P492:P510)</f>
        <v>0</v>
      </c>
      <c r="Q491" s="173"/>
      <c r="R491" s="174">
        <f>SUM(R492:R510)</f>
        <v>3.4973395</v>
      </c>
      <c r="S491" s="173"/>
      <c r="T491" s="175">
        <f>SUM(T492:T510)</f>
        <v>0</v>
      </c>
      <c r="AR491" s="176" t="s">
        <v>22</v>
      </c>
      <c r="AT491" s="177" t="s">
        <v>72</v>
      </c>
      <c r="AU491" s="177" t="s">
        <v>22</v>
      </c>
      <c r="AY491" s="176" t="s">
        <v>154</v>
      </c>
      <c r="BK491" s="178">
        <f>SUM(BK492:BK510)</f>
        <v>0</v>
      </c>
    </row>
    <row r="492" spans="2:65" s="1" customFormat="1" ht="22.5" customHeight="1">
      <c r="B492" s="34"/>
      <c r="C492" s="182" t="s">
        <v>762</v>
      </c>
      <c r="D492" s="182" t="s">
        <v>156</v>
      </c>
      <c r="E492" s="183" t="s">
        <v>763</v>
      </c>
      <c r="F492" s="184" t="s">
        <v>764</v>
      </c>
      <c r="G492" s="185" t="s">
        <v>159</v>
      </c>
      <c r="H492" s="186">
        <v>15.129</v>
      </c>
      <c r="I492" s="187"/>
      <c r="J492" s="188">
        <f>ROUND(I492*H492,2)</f>
        <v>0</v>
      </c>
      <c r="K492" s="184" t="s">
        <v>160</v>
      </c>
      <c r="L492" s="54"/>
      <c r="M492" s="189" t="s">
        <v>20</v>
      </c>
      <c r="N492" s="190" t="s">
        <v>44</v>
      </c>
      <c r="O492" s="35"/>
      <c r="P492" s="191">
        <f>O492*H492</f>
        <v>0</v>
      </c>
      <c r="Q492" s="191">
        <v>0</v>
      </c>
      <c r="R492" s="191">
        <f>Q492*H492</f>
        <v>0</v>
      </c>
      <c r="S492" s="191">
        <v>0</v>
      </c>
      <c r="T492" s="192">
        <f>S492*H492</f>
        <v>0</v>
      </c>
      <c r="AR492" s="17" t="s">
        <v>161</v>
      </c>
      <c r="AT492" s="17" t="s">
        <v>156</v>
      </c>
      <c r="AU492" s="17" t="s">
        <v>81</v>
      </c>
      <c r="AY492" s="17" t="s">
        <v>154</v>
      </c>
      <c r="BE492" s="193">
        <f>IF(N492="základní",J492,0)</f>
        <v>0</v>
      </c>
      <c r="BF492" s="193">
        <f>IF(N492="snížená",J492,0)</f>
        <v>0</v>
      </c>
      <c r="BG492" s="193">
        <f>IF(N492="zákl. přenesená",J492,0)</f>
        <v>0</v>
      </c>
      <c r="BH492" s="193">
        <f>IF(N492="sníž. přenesená",J492,0)</f>
        <v>0</v>
      </c>
      <c r="BI492" s="193">
        <f>IF(N492="nulová",J492,0)</f>
        <v>0</v>
      </c>
      <c r="BJ492" s="17" t="s">
        <v>22</v>
      </c>
      <c r="BK492" s="193">
        <f>ROUND(I492*H492,2)</f>
        <v>0</v>
      </c>
      <c r="BL492" s="17" t="s">
        <v>161</v>
      </c>
      <c r="BM492" s="17" t="s">
        <v>765</v>
      </c>
    </row>
    <row r="493" spans="2:47" s="1" customFormat="1" ht="27">
      <c r="B493" s="34"/>
      <c r="C493" s="56"/>
      <c r="D493" s="194" t="s">
        <v>163</v>
      </c>
      <c r="E493" s="56"/>
      <c r="F493" s="195" t="s">
        <v>766</v>
      </c>
      <c r="G493" s="56"/>
      <c r="H493" s="56"/>
      <c r="I493" s="152"/>
      <c r="J493" s="56"/>
      <c r="K493" s="56"/>
      <c r="L493" s="54"/>
      <c r="M493" s="71"/>
      <c r="N493" s="35"/>
      <c r="O493" s="35"/>
      <c r="P493" s="35"/>
      <c r="Q493" s="35"/>
      <c r="R493" s="35"/>
      <c r="S493" s="35"/>
      <c r="T493" s="72"/>
      <c r="AT493" s="17" t="s">
        <v>163</v>
      </c>
      <c r="AU493" s="17" t="s">
        <v>81</v>
      </c>
    </row>
    <row r="494" spans="2:51" s="11" customFormat="1" ht="13.5">
      <c r="B494" s="197"/>
      <c r="C494" s="198"/>
      <c r="D494" s="194" t="s">
        <v>167</v>
      </c>
      <c r="E494" s="209" t="s">
        <v>20</v>
      </c>
      <c r="F494" s="210" t="s">
        <v>767</v>
      </c>
      <c r="G494" s="198"/>
      <c r="H494" s="211">
        <v>12.879</v>
      </c>
      <c r="I494" s="203"/>
      <c r="J494" s="198"/>
      <c r="K494" s="198"/>
      <c r="L494" s="204"/>
      <c r="M494" s="205"/>
      <c r="N494" s="206"/>
      <c r="O494" s="206"/>
      <c r="P494" s="206"/>
      <c r="Q494" s="206"/>
      <c r="R494" s="206"/>
      <c r="S494" s="206"/>
      <c r="T494" s="207"/>
      <c r="AT494" s="208" t="s">
        <v>167</v>
      </c>
      <c r="AU494" s="208" t="s">
        <v>81</v>
      </c>
      <c r="AV494" s="11" t="s">
        <v>81</v>
      </c>
      <c r="AW494" s="11" t="s">
        <v>169</v>
      </c>
      <c r="AX494" s="11" t="s">
        <v>73</v>
      </c>
      <c r="AY494" s="208" t="s">
        <v>154</v>
      </c>
    </row>
    <row r="495" spans="2:51" s="11" customFormat="1" ht="13.5">
      <c r="B495" s="197"/>
      <c r="C495" s="198"/>
      <c r="D495" s="199" t="s">
        <v>167</v>
      </c>
      <c r="E495" s="200" t="s">
        <v>20</v>
      </c>
      <c r="F495" s="201" t="s">
        <v>768</v>
      </c>
      <c r="G495" s="198"/>
      <c r="H495" s="202">
        <v>2.25</v>
      </c>
      <c r="I495" s="203"/>
      <c r="J495" s="198"/>
      <c r="K495" s="198"/>
      <c r="L495" s="204"/>
      <c r="M495" s="205"/>
      <c r="N495" s="206"/>
      <c r="O495" s="206"/>
      <c r="P495" s="206"/>
      <c r="Q495" s="206"/>
      <c r="R495" s="206"/>
      <c r="S495" s="206"/>
      <c r="T495" s="207"/>
      <c r="AT495" s="208" t="s">
        <v>167</v>
      </c>
      <c r="AU495" s="208" t="s">
        <v>81</v>
      </c>
      <c r="AV495" s="11" t="s">
        <v>81</v>
      </c>
      <c r="AW495" s="11" t="s">
        <v>169</v>
      </c>
      <c r="AX495" s="11" t="s">
        <v>73</v>
      </c>
      <c r="AY495" s="208" t="s">
        <v>154</v>
      </c>
    </row>
    <row r="496" spans="2:65" s="1" customFormat="1" ht="22.5" customHeight="1">
      <c r="B496" s="34"/>
      <c r="C496" s="182" t="s">
        <v>769</v>
      </c>
      <c r="D496" s="182" t="s">
        <v>156</v>
      </c>
      <c r="E496" s="183" t="s">
        <v>770</v>
      </c>
      <c r="F496" s="184" t="s">
        <v>771</v>
      </c>
      <c r="G496" s="185" t="s">
        <v>159</v>
      </c>
      <c r="H496" s="186">
        <v>2.805</v>
      </c>
      <c r="I496" s="187"/>
      <c r="J496" s="188">
        <f>ROUND(I496*H496,2)</f>
        <v>0</v>
      </c>
      <c r="K496" s="184" t="s">
        <v>160</v>
      </c>
      <c r="L496" s="54"/>
      <c r="M496" s="189" t="s">
        <v>20</v>
      </c>
      <c r="N496" s="190" t="s">
        <v>44</v>
      </c>
      <c r="O496" s="35"/>
      <c r="P496" s="191">
        <f>O496*H496</f>
        <v>0</v>
      </c>
      <c r="Q496" s="191">
        <v>0</v>
      </c>
      <c r="R496" s="191">
        <f>Q496*H496</f>
        <v>0</v>
      </c>
      <c r="S496" s="191">
        <v>0</v>
      </c>
      <c r="T496" s="192">
        <f>S496*H496</f>
        <v>0</v>
      </c>
      <c r="AR496" s="17" t="s">
        <v>161</v>
      </c>
      <c r="AT496" s="17" t="s">
        <v>156</v>
      </c>
      <c r="AU496" s="17" t="s">
        <v>81</v>
      </c>
      <c r="AY496" s="17" t="s">
        <v>154</v>
      </c>
      <c r="BE496" s="193">
        <f>IF(N496="základní",J496,0)</f>
        <v>0</v>
      </c>
      <c r="BF496" s="193">
        <f>IF(N496="snížená",J496,0)</f>
        <v>0</v>
      </c>
      <c r="BG496" s="193">
        <f>IF(N496="zákl. přenesená",J496,0)</f>
        <v>0</v>
      </c>
      <c r="BH496" s="193">
        <f>IF(N496="sníž. přenesená",J496,0)</f>
        <v>0</v>
      </c>
      <c r="BI496" s="193">
        <f>IF(N496="nulová",J496,0)</f>
        <v>0</v>
      </c>
      <c r="BJ496" s="17" t="s">
        <v>22</v>
      </c>
      <c r="BK496" s="193">
        <f>ROUND(I496*H496,2)</f>
        <v>0</v>
      </c>
      <c r="BL496" s="17" t="s">
        <v>161</v>
      </c>
      <c r="BM496" s="17" t="s">
        <v>772</v>
      </c>
    </row>
    <row r="497" spans="2:47" s="1" customFormat="1" ht="27">
      <c r="B497" s="34"/>
      <c r="C497" s="56"/>
      <c r="D497" s="194" t="s">
        <v>163</v>
      </c>
      <c r="E497" s="56"/>
      <c r="F497" s="195" t="s">
        <v>773</v>
      </c>
      <c r="G497" s="56"/>
      <c r="H497" s="56"/>
      <c r="I497" s="152"/>
      <c r="J497" s="56"/>
      <c r="K497" s="56"/>
      <c r="L497" s="54"/>
      <c r="M497" s="71"/>
      <c r="N497" s="35"/>
      <c r="O497" s="35"/>
      <c r="P497" s="35"/>
      <c r="Q497" s="35"/>
      <c r="R497" s="35"/>
      <c r="S497" s="35"/>
      <c r="T497" s="72"/>
      <c r="AT497" s="17" t="s">
        <v>163</v>
      </c>
      <c r="AU497" s="17" t="s">
        <v>81</v>
      </c>
    </row>
    <row r="498" spans="2:51" s="11" customFormat="1" ht="13.5">
      <c r="B498" s="197"/>
      <c r="C498" s="198"/>
      <c r="D498" s="199" t="s">
        <v>167</v>
      </c>
      <c r="E498" s="200" t="s">
        <v>20</v>
      </c>
      <c r="F498" s="201" t="s">
        <v>774</v>
      </c>
      <c r="G498" s="198"/>
      <c r="H498" s="202">
        <v>2.805</v>
      </c>
      <c r="I498" s="203"/>
      <c r="J498" s="198"/>
      <c r="K498" s="198"/>
      <c r="L498" s="204"/>
      <c r="M498" s="205"/>
      <c r="N498" s="206"/>
      <c r="O498" s="206"/>
      <c r="P498" s="206"/>
      <c r="Q498" s="206"/>
      <c r="R498" s="206"/>
      <c r="S498" s="206"/>
      <c r="T498" s="207"/>
      <c r="AT498" s="208" t="s">
        <v>167</v>
      </c>
      <c r="AU498" s="208" t="s">
        <v>81</v>
      </c>
      <c r="AV498" s="11" t="s">
        <v>81</v>
      </c>
      <c r="AW498" s="11" t="s">
        <v>169</v>
      </c>
      <c r="AX498" s="11" t="s">
        <v>73</v>
      </c>
      <c r="AY498" s="208" t="s">
        <v>154</v>
      </c>
    </row>
    <row r="499" spans="2:65" s="1" customFormat="1" ht="22.5" customHeight="1">
      <c r="B499" s="34"/>
      <c r="C499" s="182" t="s">
        <v>775</v>
      </c>
      <c r="D499" s="182" t="s">
        <v>156</v>
      </c>
      <c r="E499" s="183" t="s">
        <v>776</v>
      </c>
      <c r="F499" s="184" t="s">
        <v>777</v>
      </c>
      <c r="G499" s="185" t="s">
        <v>159</v>
      </c>
      <c r="H499" s="186">
        <v>17.934</v>
      </c>
      <c r="I499" s="187"/>
      <c r="J499" s="188">
        <f>ROUND(I499*H499,2)</f>
        <v>0</v>
      </c>
      <c r="K499" s="184" t="s">
        <v>160</v>
      </c>
      <c r="L499" s="54"/>
      <c r="M499" s="189" t="s">
        <v>20</v>
      </c>
      <c r="N499" s="190" t="s">
        <v>44</v>
      </c>
      <c r="O499" s="35"/>
      <c r="P499" s="191">
        <f>O499*H499</f>
        <v>0</v>
      </c>
      <c r="Q499" s="191">
        <v>0.08425</v>
      </c>
      <c r="R499" s="191">
        <f>Q499*H499</f>
        <v>1.5109395</v>
      </c>
      <c r="S499" s="191">
        <v>0</v>
      </c>
      <c r="T499" s="192">
        <f>S499*H499</f>
        <v>0</v>
      </c>
      <c r="AR499" s="17" t="s">
        <v>161</v>
      </c>
      <c r="AT499" s="17" t="s">
        <v>156</v>
      </c>
      <c r="AU499" s="17" t="s">
        <v>81</v>
      </c>
      <c r="AY499" s="17" t="s">
        <v>154</v>
      </c>
      <c r="BE499" s="193">
        <f>IF(N499="základní",J499,0)</f>
        <v>0</v>
      </c>
      <c r="BF499" s="193">
        <f>IF(N499="snížená",J499,0)</f>
        <v>0</v>
      </c>
      <c r="BG499" s="193">
        <f>IF(N499="zákl. přenesená",J499,0)</f>
        <v>0</v>
      </c>
      <c r="BH499" s="193">
        <f>IF(N499="sníž. přenesená",J499,0)</f>
        <v>0</v>
      </c>
      <c r="BI499" s="193">
        <f>IF(N499="nulová",J499,0)</f>
        <v>0</v>
      </c>
      <c r="BJ499" s="17" t="s">
        <v>22</v>
      </c>
      <c r="BK499" s="193">
        <f>ROUND(I499*H499,2)</f>
        <v>0</v>
      </c>
      <c r="BL499" s="17" t="s">
        <v>161</v>
      </c>
      <c r="BM499" s="17" t="s">
        <v>778</v>
      </c>
    </row>
    <row r="500" spans="2:47" s="1" customFormat="1" ht="40.5">
      <c r="B500" s="34"/>
      <c r="C500" s="56"/>
      <c r="D500" s="194" t="s">
        <v>163</v>
      </c>
      <c r="E500" s="56"/>
      <c r="F500" s="195" t="s">
        <v>779</v>
      </c>
      <c r="G500" s="56"/>
      <c r="H500" s="56"/>
      <c r="I500" s="152"/>
      <c r="J500" s="56"/>
      <c r="K500" s="56"/>
      <c r="L500" s="54"/>
      <c r="M500" s="71"/>
      <c r="N500" s="35"/>
      <c r="O500" s="35"/>
      <c r="P500" s="35"/>
      <c r="Q500" s="35"/>
      <c r="R500" s="35"/>
      <c r="S500" s="35"/>
      <c r="T500" s="72"/>
      <c r="AT500" s="17" t="s">
        <v>163</v>
      </c>
      <c r="AU500" s="17" t="s">
        <v>81</v>
      </c>
    </row>
    <row r="501" spans="2:47" s="1" customFormat="1" ht="121.5">
      <c r="B501" s="34"/>
      <c r="C501" s="56"/>
      <c r="D501" s="194" t="s">
        <v>165</v>
      </c>
      <c r="E501" s="56"/>
      <c r="F501" s="196" t="s">
        <v>780</v>
      </c>
      <c r="G501" s="56"/>
      <c r="H501" s="56"/>
      <c r="I501" s="152"/>
      <c r="J501" s="56"/>
      <c r="K501" s="56"/>
      <c r="L501" s="54"/>
      <c r="M501" s="71"/>
      <c r="N501" s="35"/>
      <c r="O501" s="35"/>
      <c r="P501" s="35"/>
      <c r="Q501" s="35"/>
      <c r="R501" s="35"/>
      <c r="S501" s="35"/>
      <c r="T501" s="72"/>
      <c r="AT501" s="17" t="s">
        <v>165</v>
      </c>
      <c r="AU501" s="17" t="s">
        <v>81</v>
      </c>
    </row>
    <row r="502" spans="2:51" s="11" customFormat="1" ht="13.5">
      <c r="B502" s="197"/>
      <c r="C502" s="198"/>
      <c r="D502" s="194" t="s">
        <v>167</v>
      </c>
      <c r="E502" s="209" t="s">
        <v>20</v>
      </c>
      <c r="F502" s="210" t="s">
        <v>781</v>
      </c>
      <c r="G502" s="198"/>
      <c r="H502" s="211">
        <v>2.805</v>
      </c>
      <c r="I502" s="203"/>
      <c r="J502" s="198"/>
      <c r="K502" s="198"/>
      <c r="L502" s="204"/>
      <c r="M502" s="205"/>
      <c r="N502" s="206"/>
      <c r="O502" s="206"/>
      <c r="P502" s="206"/>
      <c r="Q502" s="206"/>
      <c r="R502" s="206"/>
      <c r="S502" s="206"/>
      <c r="T502" s="207"/>
      <c r="AT502" s="208" t="s">
        <v>167</v>
      </c>
      <c r="AU502" s="208" t="s">
        <v>81</v>
      </c>
      <c r="AV502" s="11" t="s">
        <v>81</v>
      </c>
      <c r="AW502" s="11" t="s">
        <v>169</v>
      </c>
      <c r="AX502" s="11" t="s">
        <v>73</v>
      </c>
      <c r="AY502" s="208" t="s">
        <v>154</v>
      </c>
    </row>
    <row r="503" spans="2:51" s="11" customFormat="1" ht="13.5">
      <c r="B503" s="197"/>
      <c r="C503" s="198"/>
      <c r="D503" s="194" t="s">
        <v>167</v>
      </c>
      <c r="E503" s="209" t="s">
        <v>20</v>
      </c>
      <c r="F503" s="210" t="s">
        <v>767</v>
      </c>
      <c r="G503" s="198"/>
      <c r="H503" s="211">
        <v>12.879</v>
      </c>
      <c r="I503" s="203"/>
      <c r="J503" s="198"/>
      <c r="K503" s="198"/>
      <c r="L503" s="204"/>
      <c r="M503" s="205"/>
      <c r="N503" s="206"/>
      <c r="O503" s="206"/>
      <c r="P503" s="206"/>
      <c r="Q503" s="206"/>
      <c r="R503" s="206"/>
      <c r="S503" s="206"/>
      <c r="T503" s="207"/>
      <c r="AT503" s="208" t="s">
        <v>167</v>
      </c>
      <c r="AU503" s="208" t="s">
        <v>81</v>
      </c>
      <c r="AV503" s="11" t="s">
        <v>81</v>
      </c>
      <c r="AW503" s="11" t="s">
        <v>169</v>
      </c>
      <c r="AX503" s="11" t="s">
        <v>73</v>
      </c>
      <c r="AY503" s="208" t="s">
        <v>154</v>
      </c>
    </row>
    <row r="504" spans="2:51" s="11" customFormat="1" ht="13.5">
      <c r="B504" s="197"/>
      <c r="C504" s="198"/>
      <c r="D504" s="199" t="s">
        <v>167</v>
      </c>
      <c r="E504" s="200" t="s">
        <v>20</v>
      </c>
      <c r="F504" s="201" t="s">
        <v>768</v>
      </c>
      <c r="G504" s="198"/>
      <c r="H504" s="202">
        <v>2.25</v>
      </c>
      <c r="I504" s="203"/>
      <c r="J504" s="198"/>
      <c r="K504" s="198"/>
      <c r="L504" s="204"/>
      <c r="M504" s="205"/>
      <c r="N504" s="206"/>
      <c r="O504" s="206"/>
      <c r="P504" s="206"/>
      <c r="Q504" s="206"/>
      <c r="R504" s="206"/>
      <c r="S504" s="206"/>
      <c r="T504" s="207"/>
      <c r="AT504" s="208" t="s">
        <v>167</v>
      </c>
      <c r="AU504" s="208" t="s">
        <v>81</v>
      </c>
      <c r="AV504" s="11" t="s">
        <v>81</v>
      </c>
      <c r="AW504" s="11" t="s">
        <v>169</v>
      </c>
      <c r="AX504" s="11" t="s">
        <v>73</v>
      </c>
      <c r="AY504" s="208" t="s">
        <v>154</v>
      </c>
    </row>
    <row r="505" spans="2:65" s="1" customFormat="1" ht="22.5" customHeight="1">
      <c r="B505" s="34"/>
      <c r="C505" s="224" t="s">
        <v>782</v>
      </c>
      <c r="D505" s="224" t="s">
        <v>261</v>
      </c>
      <c r="E505" s="225" t="s">
        <v>783</v>
      </c>
      <c r="F505" s="226" t="s">
        <v>784</v>
      </c>
      <c r="G505" s="227" t="s">
        <v>159</v>
      </c>
      <c r="H505" s="228">
        <v>15.28</v>
      </c>
      <c r="I505" s="229"/>
      <c r="J505" s="230">
        <f>ROUND(I505*H505,2)</f>
        <v>0</v>
      </c>
      <c r="K505" s="226" t="s">
        <v>160</v>
      </c>
      <c r="L505" s="231"/>
      <c r="M505" s="232" t="s">
        <v>20</v>
      </c>
      <c r="N505" s="233" t="s">
        <v>44</v>
      </c>
      <c r="O505" s="35"/>
      <c r="P505" s="191">
        <f>O505*H505</f>
        <v>0</v>
      </c>
      <c r="Q505" s="191">
        <v>0.13</v>
      </c>
      <c r="R505" s="191">
        <f>Q505*H505</f>
        <v>1.9864</v>
      </c>
      <c r="S505" s="191">
        <v>0</v>
      </c>
      <c r="T505" s="192">
        <f>S505*H505</f>
        <v>0</v>
      </c>
      <c r="AR505" s="17" t="s">
        <v>213</v>
      </c>
      <c r="AT505" s="17" t="s">
        <v>261</v>
      </c>
      <c r="AU505" s="17" t="s">
        <v>81</v>
      </c>
      <c r="AY505" s="17" t="s">
        <v>154</v>
      </c>
      <c r="BE505" s="193">
        <f>IF(N505="základní",J505,0)</f>
        <v>0</v>
      </c>
      <c r="BF505" s="193">
        <f>IF(N505="snížená",J505,0)</f>
        <v>0</v>
      </c>
      <c r="BG505" s="193">
        <f>IF(N505="zákl. přenesená",J505,0)</f>
        <v>0</v>
      </c>
      <c r="BH505" s="193">
        <f>IF(N505="sníž. přenesená",J505,0)</f>
        <v>0</v>
      </c>
      <c r="BI505" s="193">
        <f>IF(N505="nulová",J505,0)</f>
        <v>0</v>
      </c>
      <c r="BJ505" s="17" t="s">
        <v>22</v>
      </c>
      <c r="BK505" s="193">
        <f>ROUND(I505*H505,2)</f>
        <v>0</v>
      </c>
      <c r="BL505" s="17" t="s">
        <v>161</v>
      </c>
      <c r="BM505" s="17" t="s">
        <v>785</v>
      </c>
    </row>
    <row r="506" spans="2:47" s="1" customFormat="1" ht="27">
      <c r="B506" s="34"/>
      <c r="C506" s="56"/>
      <c r="D506" s="194" t="s">
        <v>163</v>
      </c>
      <c r="E506" s="56"/>
      <c r="F506" s="195" t="s">
        <v>786</v>
      </c>
      <c r="G506" s="56"/>
      <c r="H506" s="56"/>
      <c r="I506" s="152"/>
      <c r="J506" s="56"/>
      <c r="K506" s="56"/>
      <c r="L506" s="54"/>
      <c r="M506" s="71"/>
      <c r="N506" s="35"/>
      <c r="O506" s="35"/>
      <c r="P506" s="35"/>
      <c r="Q506" s="35"/>
      <c r="R506" s="35"/>
      <c r="S506" s="35"/>
      <c r="T506" s="72"/>
      <c r="AT506" s="17" t="s">
        <v>163</v>
      </c>
      <c r="AU506" s="17" t="s">
        <v>81</v>
      </c>
    </row>
    <row r="507" spans="2:47" s="1" customFormat="1" ht="27">
      <c r="B507" s="34"/>
      <c r="C507" s="56"/>
      <c r="D507" s="194" t="s">
        <v>615</v>
      </c>
      <c r="E507" s="56"/>
      <c r="F507" s="196" t="s">
        <v>787</v>
      </c>
      <c r="G507" s="56"/>
      <c r="H507" s="56"/>
      <c r="I507" s="152"/>
      <c r="J507" s="56"/>
      <c r="K507" s="56"/>
      <c r="L507" s="54"/>
      <c r="M507" s="71"/>
      <c r="N507" s="35"/>
      <c r="O507" s="35"/>
      <c r="P507" s="35"/>
      <c r="Q507" s="35"/>
      <c r="R507" s="35"/>
      <c r="S507" s="35"/>
      <c r="T507" s="72"/>
      <c r="AT507" s="17" t="s">
        <v>615</v>
      </c>
      <c r="AU507" s="17" t="s">
        <v>81</v>
      </c>
    </row>
    <row r="508" spans="2:51" s="11" customFormat="1" ht="13.5">
      <c r="B508" s="197"/>
      <c r="C508" s="198"/>
      <c r="D508" s="194" t="s">
        <v>167</v>
      </c>
      <c r="E508" s="209" t="s">
        <v>20</v>
      </c>
      <c r="F508" s="210" t="s">
        <v>767</v>
      </c>
      <c r="G508" s="198"/>
      <c r="H508" s="211">
        <v>12.879</v>
      </c>
      <c r="I508" s="203"/>
      <c r="J508" s="198"/>
      <c r="K508" s="198"/>
      <c r="L508" s="204"/>
      <c r="M508" s="205"/>
      <c r="N508" s="206"/>
      <c r="O508" s="206"/>
      <c r="P508" s="206"/>
      <c r="Q508" s="206"/>
      <c r="R508" s="206"/>
      <c r="S508" s="206"/>
      <c r="T508" s="207"/>
      <c r="AT508" s="208" t="s">
        <v>167</v>
      </c>
      <c r="AU508" s="208" t="s">
        <v>81</v>
      </c>
      <c r="AV508" s="11" t="s">
        <v>81</v>
      </c>
      <c r="AW508" s="11" t="s">
        <v>169</v>
      </c>
      <c r="AX508" s="11" t="s">
        <v>73</v>
      </c>
      <c r="AY508" s="208" t="s">
        <v>154</v>
      </c>
    </row>
    <row r="509" spans="2:51" s="11" customFormat="1" ht="13.5">
      <c r="B509" s="197"/>
      <c r="C509" s="198"/>
      <c r="D509" s="194" t="s">
        <v>167</v>
      </c>
      <c r="E509" s="209" t="s">
        <v>20</v>
      </c>
      <c r="F509" s="210" t="s">
        <v>768</v>
      </c>
      <c r="G509" s="198"/>
      <c r="H509" s="211">
        <v>2.25</v>
      </c>
      <c r="I509" s="203"/>
      <c r="J509" s="198"/>
      <c r="K509" s="198"/>
      <c r="L509" s="204"/>
      <c r="M509" s="205"/>
      <c r="N509" s="206"/>
      <c r="O509" s="206"/>
      <c r="P509" s="206"/>
      <c r="Q509" s="206"/>
      <c r="R509" s="206"/>
      <c r="S509" s="206"/>
      <c r="T509" s="207"/>
      <c r="AT509" s="208" t="s">
        <v>167</v>
      </c>
      <c r="AU509" s="208" t="s">
        <v>81</v>
      </c>
      <c r="AV509" s="11" t="s">
        <v>81</v>
      </c>
      <c r="AW509" s="11" t="s">
        <v>169</v>
      </c>
      <c r="AX509" s="11" t="s">
        <v>73</v>
      </c>
      <c r="AY509" s="208" t="s">
        <v>154</v>
      </c>
    </row>
    <row r="510" spans="2:51" s="11" customFormat="1" ht="13.5">
      <c r="B510" s="197"/>
      <c r="C510" s="198"/>
      <c r="D510" s="194" t="s">
        <v>167</v>
      </c>
      <c r="E510" s="198"/>
      <c r="F510" s="210" t="s">
        <v>788</v>
      </c>
      <c r="G510" s="198"/>
      <c r="H510" s="211">
        <v>15.28</v>
      </c>
      <c r="I510" s="203"/>
      <c r="J510" s="198"/>
      <c r="K510" s="198"/>
      <c r="L510" s="204"/>
      <c r="M510" s="205"/>
      <c r="N510" s="206"/>
      <c r="O510" s="206"/>
      <c r="P510" s="206"/>
      <c r="Q510" s="206"/>
      <c r="R510" s="206"/>
      <c r="S510" s="206"/>
      <c r="T510" s="207"/>
      <c r="AT510" s="208" t="s">
        <v>167</v>
      </c>
      <c r="AU510" s="208" t="s">
        <v>81</v>
      </c>
      <c r="AV510" s="11" t="s">
        <v>81</v>
      </c>
      <c r="AW510" s="11" t="s">
        <v>4</v>
      </c>
      <c r="AX510" s="11" t="s">
        <v>22</v>
      </c>
      <c r="AY510" s="208" t="s">
        <v>154</v>
      </c>
    </row>
    <row r="511" spans="2:63" s="10" customFormat="1" ht="29.85" customHeight="1">
      <c r="B511" s="165"/>
      <c r="C511" s="166"/>
      <c r="D511" s="179" t="s">
        <v>72</v>
      </c>
      <c r="E511" s="180" t="s">
        <v>200</v>
      </c>
      <c r="F511" s="180" t="s">
        <v>789</v>
      </c>
      <c r="G511" s="166"/>
      <c r="H511" s="166"/>
      <c r="I511" s="169"/>
      <c r="J511" s="181">
        <f>BK511</f>
        <v>0</v>
      </c>
      <c r="K511" s="166"/>
      <c r="L511" s="171"/>
      <c r="M511" s="172"/>
      <c r="N511" s="173"/>
      <c r="O511" s="173"/>
      <c r="P511" s="174">
        <f>SUM(P512:P767)</f>
        <v>0</v>
      </c>
      <c r="Q511" s="173"/>
      <c r="R511" s="174">
        <f>SUM(R512:R767)</f>
        <v>58.13759231548801</v>
      </c>
      <c r="S511" s="173"/>
      <c r="T511" s="175">
        <f>SUM(T512:T767)</f>
        <v>0</v>
      </c>
      <c r="AR511" s="176" t="s">
        <v>22</v>
      </c>
      <c r="AT511" s="177" t="s">
        <v>72</v>
      </c>
      <c r="AU511" s="177" t="s">
        <v>22</v>
      </c>
      <c r="AY511" s="176" t="s">
        <v>154</v>
      </c>
      <c r="BK511" s="178">
        <f>SUM(BK512:BK767)</f>
        <v>0</v>
      </c>
    </row>
    <row r="512" spans="2:65" s="1" customFormat="1" ht="22.5" customHeight="1">
      <c r="B512" s="34"/>
      <c r="C512" s="182" t="s">
        <v>790</v>
      </c>
      <c r="D512" s="182" t="s">
        <v>156</v>
      </c>
      <c r="E512" s="183" t="s">
        <v>791</v>
      </c>
      <c r="F512" s="184" t="s">
        <v>792</v>
      </c>
      <c r="G512" s="185" t="s">
        <v>159</v>
      </c>
      <c r="H512" s="186">
        <v>67.21</v>
      </c>
      <c r="I512" s="187"/>
      <c r="J512" s="188">
        <f>ROUND(I512*H512,2)</f>
        <v>0</v>
      </c>
      <c r="K512" s="184" t="s">
        <v>160</v>
      </c>
      <c r="L512" s="54"/>
      <c r="M512" s="189" t="s">
        <v>20</v>
      </c>
      <c r="N512" s="190" t="s">
        <v>44</v>
      </c>
      <c r="O512" s="35"/>
      <c r="P512" s="191">
        <f>O512*H512</f>
        <v>0</v>
      </c>
      <c r="Q512" s="191">
        <v>0.01733</v>
      </c>
      <c r="R512" s="191">
        <f>Q512*H512</f>
        <v>1.1647493</v>
      </c>
      <c r="S512" s="191">
        <v>0</v>
      </c>
      <c r="T512" s="192">
        <f>S512*H512</f>
        <v>0</v>
      </c>
      <c r="AR512" s="17" t="s">
        <v>161</v>
      </c>
      <c r="AT512" s="17" t="s">
        <v>156</v>
      </c>
      <c r="AU512" s="17" t="s">
        <v>81</v>
      </c>
      <c r="AY512" s="17" t="s">
        <v>154</v>
      </c>
      <c r="BE512" s="193">
        <f>IF(N512="základní",J512,0)</f>
        <v>0</v>
      </c>
      <c r="BF512" s="193">
        <f>IF(N512="snížená",J512,0)</f>
        <v>0</v>
      </c>
      <c r="BG512" s="193">
        <f>IF(N512="zákl. přenesená",J512,0)</f>
        <v>0</v>
      </c>
      <c r="BH512" s="193">
        <f>IF(N512="sníž. přenesená",J512,0)</f>
        <v>0</v>
      </c>
      <c r="BI512" s="193">
        <f>IF(N512="nulová",J512,0)</f>
        <v>0</v>
      </c>
      <c r="BJ512" s="17" t="s">
        <v>22</v>
      </c>
      <c r="BK512" s="193">
        <f>ROUND(I512*H512,2)</f>
        <v>0</v>
      </c>
      <c r="BL512" s="17" t="s">
        <v>161</v>
      </c>
      <c r="BM512" s="17" t="s">
        <v>793</v>
      </c>
    </row>
    <row r="513" spans="2:47" s="1" customFormat="1" ht="27">
      <c r="B513" s="34"/>
      <c r="C513" s="56"/>
      <c r="D513" s="194" t="s">
        <v>163</v>
      </c>
      <c r="E513" s="56"/>
      <c r="F513" s="195" t="s">
        <v>794</v>
      </c>
      <c r="G513" s="56"/>
      <c r="H513" s="56"/>
      <c r="I513" s="152"/>
      <c r="J513" s="56"/>
      <c r="K513" s="56"/>
      <c r="L513" s="54"/>
      <c r="M513" s="71"/>
      <c r="N513" s="35"/>
      <c r="O513" s="35"/>
      <c r="P513" s="35"/>
      <c r="Q513" s="35"/>
      <c r="R513" s="35"/>
      <c r="S513" s="35"/>
      <c r="T513" s="72"/>
      <c r="AT513" s="17" t="s">
        <v>163</v>
      </c>
      <c r="AU513" s="17" t="s">
        <v>81</v>
      </c>
    </row>
    <row r="514" spans="2:47" s="1" customFormat="1" ht="67.5">
      <c r="B514" s="34"/>
      <c r="C514" s="56"/>
      <c r="D514" s="194" t="s">
        <v>165</v>
      </c>
      <c r="E514" s="56"/>
      <c r="F514" s="196" t="s">
        <v>795</v>
      </c>
      <c r="G514" s="56"/>
      <c r="H514" s="56"/>
      <c r="I514" s="152"/>
      <c r="J514" s="56"/>
      <c r="K514" s="56"/>
      <c r="L514" s="54"/>
      <c r="M514" s="71"/>
      <c r="N514" s="35"/>
      <c r="O514" s="35"/>
      <c r="P514" s="35"/>
      <c r="Q514" s="35"/>
      <c r="R514" s="35"/>
      <c r="S514" s="35"/>
      <c r="T514" s="72"/>
      <c r="AT514" s="17" t="s">
        <v>165</v>
      </c>
      <c r="AU514" s="17" t="s">
        <v>81</v>
      </c>
    </row>
    <row r="515" spans="2:51" s="11" customFormat="1" ht="13.5">
      <c r="B515" s="197"/>
      <c r="C515" s="198"/>
      <c r="D515" s="194" t="s">
        <v>167</v>
      </c>
      <c r="E515" s="209" t="s">
        <v>20</v>
      </c>
      <c r="F515" s="210" t="s">
        <v>796</v>
      </c>
      <c r="G515" s="198"/>
      <c r="H515" s="211">
        <v>61.76</v>
      </c>
      <c r="I515" s="203"/>
      <c r="J515" s="198"/>
      <c r="K515" s="198"/>
      <c r="L515" s="204"/>
      <c r="M515" s="205"/>
      <c r="N515" s="206"/>
      <c r="O515" s="206"/>
      <c r="P515" s="206"/>
      <c r="Q515" s="206"/>
      <c r="R515" s="206"/>
      <c r="S515" s="206"/>
      <c r="T515" s="207"/>
      <c r="AT515" s="208" t="s">
        <v>167</v>
      </c>
      <c r="AU515" s="208" t="s">
        <v>81</v>
      </c>
      <c r="AV515" s="11" t="s">
        <v>81</v>
      </c>
      <c r="AW515" s="11" t="s">
        <v>169</v>
      </c>
      <c r="AX515" s="11" t="s">
        <v>73</v>
      </c>
      <c r="AY515" s="208" t="s">
        <v>154</v>
      </c>
    </row>
    <row r="516" spans="2:51" s="11" customFormat="1" ht="13.5">
      <c r="B516" s="197"/>
      <c r="C516" s="198"/>
      <c r="D516" s="199" t="s">
        <v>167</v>
      </c>
      <c r="E516" s="200" t="s">
        <v>20</v>
      </c>
      <c r="F516" s="201" t="s">
        <v>797</v>
      </c>
      <c r="G516" s="198"/>
      <c r="H516" s="202">
        <v>5.45</v>
      </c>
      <c r="I516" s="203"/>
      <c r="J516" s="198"/>
      <c r="K516" s="198"/>
      <c r="L516" s="204"/>
      <c r="M516" s="205"/>
      <c r="N516" s="206"/>
      <c r="O516" s="206"/>
      <c r="P516" s="206"/>
      <c r="Q516" s="206"/>
      <c r="R516" s="206"/>
      <c r="S516" s="206"/>
      <c r="T516" s="207"/>
      <c r="AT516" s="208" t="s">
        <v>167</v>
      </c>
      <c r="AU516" s="208" t="s">
        <v>81</v>
      </c>
      <c r="AV516" s="11" t="s">
        <v>81</v>
      </c>
      <c r="AW516" s="11" t="s">
        <v>169</v>
      </c>
      <c r="AX516" s="11" t="s">
        <v>73</v>
      </c>
      <c r="AY516" s="208" t="s">
        <v>154</v>
      </c>
    </row>
    <row r="517" spans="2:65" s="1" customFormat="1" ht="31.5" customHeight="1">
      <c r="B517" s="34"/>
      <c r="C517" s="182" t="s">
        <v>798</v>
      </c>
      <c r="D517" s="182" t="s">
        <v>156</v>
      </c>
      <c r="E517" s="183" t="s">
        <v>799</v>
      </c>
      <c r="F517" s="184" t="s">
        <v>800</v>
      </c>
      <c r="G517" s="185" t="s">
        <v>159</v>
      </c>
      <c r="H517" s="186">
        <v>234.853</v>
      </c>
      <c r="I517" s="187"/>
      <c r="J517" s="188">
        <f>ROUND(I517*H517,2)</f>
        <v>0</v>
      </c>
      <c r="K517" s="184" t="s">
        <v>160</v>
      </c>
      <c r="L517" s="54"/>
      <c r="M517" s="189" t="s">
        <v>20</v>
      </c>
      <c r="N517" s="190" t="s">
        <v>44</v>
      </c>
      <c r="O517" s="35"/>
      <c r="P517" s="191">
        <f>O517*H517</f>
        <v>0</v>
      </c>
      <c r="Q517" s="191">
        <v>0.0021</v>
      </c>
      <c r="R517" s="191">
        <f>Q517*H517</f>
        <v>0.4931913</v>
      </c>
      <c r="S517" s="191">
        <v>0</v>
      </c>
      <c r="T517" s="192">
        <f>S517*H517</f>
        <v>0</v>
      </c>
      <c r="AR517" s="17" t="s">
        <v>161</v>
      </c>
      <c r="AT517" s="17" t="s">
        <v>156</v>
      </c>
      <c r="AU517" s="17" t="s">
        <v>81</v>
      </c>
      <c r="AY517" s="17" t="s">
        <v>154</v>
      </c>
      <c r="BE517" s="193">
        <f>IF(N517="základní",J517,0)</f>
        <v>0</v>
      </c>
      <c r="BF517" s="193">
        <f>IF(N517="snížená",J517,0)</f>
        <v>0</v>
      </c>
      <c r="BG517" s="193">
        <f>IF(N517="zákl. přenesená",J517,0)</f>
        <v>0</v>
      </c>
      <c r="BH517" s="193">
        <f>IF(N517="sníž. přenesená",J517,0)</f>
        <v>0</v>
      </c>
      <c r="BI517" s="193">
        <f>IF(N517="nulová",J517,0)</f>
        <v>0</v>
      </c>
      <c r="BJ517" s="17" t="s">
        <v>22</v>
      </c>
      <c r="BK517" s="193">
        <f>ROUND(I517*H517,2)</f>
        <v>0</v>
      </c>
      <c r="BL517" s="17" t="s">
        <v>161</v>
      </c>
      <c r="BM517" s="17" t="s">
        <v>801</v>
      </c>
    </row>
    <row r="518" spans="2:47" s="1" customFormat="1" ht="40.5">
      <c r="B518" s="34"/>
      <c r="C518" s="56"/>
      <c r="D518" s="194" t="s">
        <v>163</v>
      </c>
      <c r="E518" s="56"/>
      <c r="F518" s="195" t="s">
        <v>802</v>
      </c>
      <c r="G518" s="56"/>
      <c r="H518" s="56"/>
      <c r="I518" s="152"/>
      <c r="J518" s="56"/>
      <c r="K518" s="56"/>
      <c r="L518" s="54"/>
      <c r="M518" s="71"/>
      <c r="N518" s="35"/>
      <c r="O518" s="35"/>
      <c r="P518" s="35"/>
      <c r="Q518" s="35"/>
      <c r="R518" s="35"/>
      <c r="S518" s="35"/>
      <c r="T518" s="72"/>
      <c r="AT518" s="17" t="s">
        <v>163</v>
      </c>
      <c r="AU518" s="17" t="s">
        <v>81</v>
      </c>
    </row>
    <row r="519" spans="2:47" s="1" customFormat="1" ht="148.5">
      <c r="B519" s="34"/>
      <c r="C519" s="56"/>
      <c r="D519" s="194" t="s">
        <v>165</v>
      </c>
      <c r="E519" s="56"/>
      <c r="F519" s="196" t="s">
        <v>803</v>
      </c>
      <c r="G519" s="56"/>
      <c r="H519" s="56"/>
      <c r="I519" s="152"/>
      <c r="J519" s="56"/>
      <c r="K519" s="56"/>
      <c r="L519" s="54"/>
      <c r="M519" s="71"/>
      <c r="N519" s="35"/>
      <c r="O519" s="35"/>
      <c r="P519" s="35"/>
      <c r="Q519" s="35"/>
      <c r="R519" s="35"/>
      <c r="S519" s="35"/>
      <c r="T519" s="72"/>
      <c r="AT519" s="17" t="s">
        <v>165</v>
      </c>
      <c r="AU519" s="17" t="s">
        <v>81</v>
      </c>
    </row>
    <row r="520" spans="2:51" s="12" customFormat="1" ht="13.5">
      <c r="B520" s="213"/>
      <c r="C520" s="214"/>
      <c r="D520" s="194" t="s">
        <v>167</v>
      </c>
      <c r="E520" s="215" t="s">
        <v>20</v>
      </c>
      <c r="F520" s="216" t="s">
        <v>804</v>
      </c>
      <c r="G520" s="214"/>
      <c r="H520" s="217" t="s">
        <v>20</v>
      </c>
      <c r="I520" s="218"/>
      <c r="J520" s="214"/>
      <c r="K520" s="214"/>
      <c r="L520" s="219"/>
      <c r="M520" s="220"/>
      <c r="N520" s="221"/>
      <c r="O520" s="221"/>
      <c r="P520" s="221"/>
      <c r="Q520" s="221"/>
      <c r="R520" s="221"/>
      <c r="S520" s="221"/>
      <c r="T520" s="222"/>
      <c r="AT520" s="223" t="s">
        <v>167</v>
      </c>
      <c r="AU520" s="223" t="s">
        <v>81</v>
      </c>
      <c r="AV520" s="12" t="s">
        <v>22</v>
      </c>
      <c r="AW520" s="12" t="s">
        <v>169</v>
      </c>
      <c r="AX520" s="12" t="s">
        <v>73</v>
      </c>
      <c r="AY520" s="223" t="s">
        <v>154</v>
      </c>
    </row>
    <row r="521" spans="2:51" s="11" customFormat="1" ht="40.5">
      <c r="B521" s="197"/>
      <c r="C521" s="198"/>
      <c r="D521" s="194" t="s">
        <v>167</v>
      </c>
      <c r="E521" s="209" t="s">
        <v>20</v>
      </c>
      <c r="F521" s="210" t="s">
        <v>805</v>
      </c>
      <c r="G521" s="198"/>
      <c r="H521" s="211">
        <v>257.1133</v>
      </c>
      <c r="I521" s="203"/>
      <c r="J521" s="198"/>
      <c r="K521" s="198"/>
      <c r="L521" s="204"/>
      <c r="M521" s="205"/>
      <c r="N521" s="206"/>
      <c r="O521" s="206"/>
      <c r="P521" s="206"/>
      <c r="Q521" s="206"/>
      <c r="R521" s="206"/>
      <c r="S521" s="206"/>
      <c r="T521" s="207"/>
      <c r="AT521" s="208" t="s">
        <v>167</v>
      </c>
      <c r="AU521" s="208" t="s">
        <v>81</v>
      </c>
      <c r="AV521" s="11" t="s">
        <v>81</v>
      </c>
      <c r="AW521" s="11" t="s">
        <v>169</v>
      </c>
      <c r="AX521" s="11" t="s">
        <v>73</v>
      </c>
      <c r="AY521" s="208" t="s">
        <v>154</v>
      </c>
    </row>
    <row r="522" spans="2:51" s="11" customFormat="1" ht="13.5">
      <c r="B522" s="197"/>
      <c r="C522" s="198"/>
      <c r="D522" s="199" t="s">
        <v>167</v>
      </c>
      <c r="E522" s="200" t="s">
        <v>20</v>
      </c>
      <c r="F522" s="201" t="s">
        <v>806</v>
      </c>
      <c r="G522" s="198"/>
      <c r="H522" s="202">
        <v>-22.26</v>
      </c>
      <c r="I522" s="203"/>
      <c r="J522" s="198"/>
      <c r="K522" s="198"/>
      <c r="L522" s="204"/>
      <c r="M522" s="205"/>
      <c r="N522" s="206"/>
      <c r="O522" s="206"/>
      <c r="P522" s="206"/>
      <c r="Q522" s="206"/>
      <c r="R522" s="206"/>
      <c r="S522" s="206"/>
      <c r="T522" s="207"/>
      <c r="AT522" s="208" t="s">
        <v>167</v>
      </c>
      <c r="AU522" s="208" t="s">
        <v>81</v>
      </c>
      <c r="AV522" s="11" t="s">
        <v>81</v>
      </c>
      <c r="AW522" s="11" t="s">
        <v>169</v>
      </c>
      <c r="AX522" s="11" t="s">
        <v>73</v>
      </c>
      <c r="AY522" s="208" t="s">
        <v>154</v>
      </c>
    </row>
    <row r="523" spans="2:65" s="1" customFormat="1" ht="22.5" customHeight="1">
      <c r="B523" s="34"/>
      <c r="C523" s="182" t="s">
        <v>807</v>
      </c>
      <c r="D523" s="182" t="s">
        <v>156</v>
      </c>
      <c r="E523" s="183" t="s">
        <v>808</v>
      </c>
      <c r="F523" s="184" t="s">
        <v>809</v>
      </c>
      <c r="G523" s="185" t="s">
        <v>159</v>
      </c>
      <c r="H523" s="186">
        <v>267.17</v>
      </c>
      <c r="I523" s="187"/>
      <c r="J523" s="188">
        <f>ROUND(I523*H523,2)</f>
        <v>0</v>
      </c>
      <c r="K523" s="184" t="s">
        <v>160</v>
      </c>
      <c r="L523" s="54"/>
      <c r="M523" s="189" t="s">
        <v>20</v>
      </c>
      <c r="N523" s="190" t="s">
        <v>44</v>
      </c>
      <c r="O523" s="35"/>
      <c r="P523" s="191">
        <f>O523*H523</f>
        <v>0</v>
      </c>
      <c r="Q523" s="191">
        <v>0.0014</v>
      </c>
      <c r="R523" s="191">
        <f>Q523*H523</f>
        <v>0.37403800000000004</v>
      </c>
      <c r="S523" s="191">
        <v>0</v>
      </c>
      <c r="T523" s="192">
        <f>S523*H523</f>
        <v>0</v>
      </c>
      <c r="AR523" s="17" t="s">
        <v>161</v>
      </c>
      <c r="AT523" s="17" t="s">
        <v>156</v>
      </c>
      <c r="AU523" s="17" t="s">
        <v>81</v>
      </c>
      <c r="AY523" s="17" t="s">
        <v>154</v>
      </c>
      <c r="BE523" s="193">
        <f>IF(N523="základní",J523,0)</f>
        <v>0</v>
      </c>
      <c r="BF523" s="193">
        <f>IF(N523="snížená",J523,0)</f>
        <v>0</v>
      </c>
      <c r="BG523" s="193">
        <f>IF(N523="zákl. přenesená",J523,0)</f>
        <v>0</v>
      </c>
      <c r="BH523" s="193">
        <f>IF(N523="sníž. přenesená",J523,0)</f>
        <v>0</v>
      </c>
      <c r="BI523" s="193">
        <f>IF(N523="nulová",J523,0)</f>
        <v>0</v>
      </c>
      <c r="BJ523" s="17" t="s">
        <v>22</v>
      </c>
      <c r="BK523" s="193">
        <f>ROUND(I523*H523,2)</f>
        <v>0</v>
      </c>
      <c r="BL523" s="17" t="s">
        <v>161</v>
      </c>
      <c r="BM523" s="17" t="s">
        <v>810</v>
      </c>
    </row>
    <row r="524" spans="2:47" s="1" customFormat="1" ht="27">
      <c r="B524" s="34"/>
      <c r="C524" s="56"/>
      <c r="D524" s="194" t="s">
        <v>163</v>
      </c>
      <c r="E524" s="56"/>
      <c r="F524" s="195" t="s">
        <v>811</v>
      </c>
      <c r="G524" s="56"/>
      <c r="H524" s="56"/>
      <c r="I524" s="152"/>
      <c r="J524" s="56"/>
      <c r="K524" s="56"/>
      <c r="L524" s="54"/>
      <c r="M524" s="71"/>
      <c r="N524" s="35"/>
      <c r="O524" s="35"/>
      <c r="P524" s="35"/>
      <c r="Q524" s="35"/>
      <c r="R524" s="35"/>
      <c r="S524" s="35"/>
      <c r="T524" s="72"/>
      <c r="AT524" s="17" t="s">
        <v>163</v>
      </c>
      <c r="AU524" s="17" t="s">
        <v>81</v>
      </c>
    </row>
    <row r="525" spans="2:51" s="12" customFormat="1" ht="13.5">
      <c r="B525" s="213"/>
      <c r="C525" s="214"/>
      <c r="D525" s="194" t="s">
        <v>167</v>
      </c>
      <c r="E525" s="215" t="s">
        <v>20</v>
      </c>
      <c r="F525" s="216" t="s">
        <v>804</v>
      </c>
      <c r="G525" s="214"/>
      <c r="H525" s="217" t="s">
        <v>20</v>
      </c>
      <c r="I525" s="218"/>
      <c r="J525" s="214"/>
      <c r="K525" s="214"/>
      <c r="L525" s="219"/>
      <c r="M525" s="220"/>
      <c r="N525" s="221"/>
      <c r="O525" s="221"/>
      <c r="P525" s="221"/>
      <c r="Q525" s="221"/>
      <c r="R525" s="221"/>
      <c r="S525" s="221"/>
      <c r="T525" s="222"/>
      <c r="AT525" s="223" t="s">
        <v>167</v>
      </c>
      <c r="AU525" s="223" t="s">
        <v>81</v>
      </c>
      <c r="AV525" s="12" t="s">
        <v>22</v>
      </c>
      <c r="AW525" s="12" t="s">
        <v>169</v>
      </c>
      <c r="AX525" s="12" t="s">
        <v>73</v>
      </c>
      <c r="AY525" s="223" t="s">
        <v>154</v>
      </c>
    </row>
    <row r="526" spans="2:51" s="11" customFormat="1" ht="40.5">
      <c r="B526" s="197"/>
      <c r="C526" s="198"/>
      <c r="D526" s="194" t="s">
        <v>167</v>
      </c>
      <c r="E526" s="209" t="s">
        <v>20</v>
      </c>
      <c r="F526" s="210" t="s">
        <v>805</v>
      </c>
      <c r="G526" s="198"/>
      <c r="H526" s="211">
        <v>257.1133</v>
      </c>
      <c r="I526" s="203"/>
      <c r="J526" s="198"/>
      <c r="K526" s="198"/>
      <c r="L526" s="204"/>
      <c r="M526" s="205"/>
      <c r="N526" s="206"/>
      <c r="O526" s="206"/>
      <c r="P526" s="206"/>
      <c r="Q526" s="206"/>
      <c r="R526" s="206"/>
      <c r="S526" s="206"/>
      <c r="T526" s="207"/>
      <c r="AT526" s="208" t="s">
        <v>167</v>
      </c>
      <c r="AU526" s="208" t="s">
        <v>81</v>
      </c>
      <c r="AV526" s="11" t="s">
        <v>81</v>
      </c>
      <c r="AW526" s="11" t="s">
        <v>169</v>
      </c>
      <c r="AX526" s="11" t="s">
        <v>73</v>
      </c>
      <c r="AY526" s="208" t="s">
        <v>154</v>
      </c>
    </row>
    <row r="527" spans="2:51" s="11" customFormat="1" ht="13.5">
      <c r="B527" s="197"/>
      <c r="C527" s="198"/>
      <c r="D527" s="194" t="s">
        <v>167</v>
      </c>
      <c r="E527" s="209" t="s">
        <v>20</v>
      </c>
      <c r="F527" s="210" t="s">
        <v>806</v>
      </c>
      <c r="G527" s="198"/>
      <c r="H527" s="211">
        <v>-22.26</v>
      </c>
      <c r="I527" s="203"/>
      <c r="J527" s="198"/>
      <c r="K527" s="198"/>
      <c r="L527" s="204"/>
      <c r="M527" s="205"/>
      <c r="N527" s="206"/>
      <c r="O527" s="206"/>
      <c r="P527" s="206"/>
      <c r="Q527" s="206"/>
      <c r="R527" s="206"/>
      <c r="S527" s="206"/>
      <c r="T527" s="207"/>
      <c r="AT527" s="208" t="s">
        <v>167</v>
      </c>
      <c r="AU527" s="208" t="s">
        <v>81</v>
      </c>
      <c r="AV527" s="11" t="s">
        <v>81</v>
      </c>
      <c r="AW527" s="11" t="s">
        <v>169</v>
      </c>
      <c r="AX527" s="11" t="s">
        <v>73</v>
      </c>
      <c r="AY527" s="208" t="s">
        <v>154</v>
      </c>
    </row>
    <row r="528" spans="2:51" s="11" customFormat="1" ht="27">
      <c r="B528" s="197"/>
      <c r="C528" s="198"/>
      <c r="D528" s="199" t="s">
        <v>167</v>
      </c>
      <c r="E528" s="200" t="s">
        <v>20</v>
      </c>
      <c r="F528" s="201" t="s">
        <v>812</v>
      </c>
      <c r="G528" s="198"/>
      <c r="H528" s="202">
        <v>32.3165</v>
      </c>
      <c r="I528" s="203"/>
      <c r="J528" s="198"/>
      <c r="K528" s="198"/>
      <c r="L528" s="204"/>
      <c r="M528" s="205"/>
      <c r="N528" s="206"/>
      <c r="O528" s="206"/>
      <c r="P528" s="206"/>
      <c r="Q528" s="206"/>
      <c r="R528" s="206"/>
      <c r="S528" s="206"/>
      <c r="T528" s="207"/>
      <c r="AT528" s="208" t="s">
        <v>167</v>
      </c>
      <c r="AU528" s="208" t="s">
        <v>81</v>
      </c>
      <c r="AV528" s="11" t="s">
        <v>81</v>
      </c>
      <c r="AW528" s="11" t="s">
        <v>169</v>
      </c>
      <c r="AX528" s="11" t="s">
        <v>73</v>
      </c>
      <c r="AY528" s="208" t="s">
        <v>154</v>
      </c>
    </row>
    <row r="529" spans="2:65" s="1" customFormat="1" ht="22.5" customHeight="1">
      <c r="B529" s="34"/>
      <c r="C529" s="182" t="s">
        <v>813</v>
      </c>
      <c r="D529" s="182" t="s">
        <v>156</v>
      </c>
      <c r="E529" s="183" t="s">
        <v>814</v>
      </c>
      <c r="F529" s="184" t="s">
        <v>815</v>
      </c>
      <c r="G529" s="185" t="s">
        <v>159</v>
      </c>
      <c r="H529" s="186">
        <v>16.693</v>
      </c>
      <c r="I529" s="187"/>
      <c r="J529" s="188">
        <f>ROUND(I529*H529,2)</f>
        <v>0</v>
      </c>
      <c r="K529" s="184" t="s">
        <v>160</v>
      </c>
      <c r="L529" s="54"/>
      <c r="M529" s="189" t="s">
        <v>20</v>
      </c>
      <c r="N529" s="190" t="s">
        <v>44</v>
      </c>
      <c r="O529" s="35"/>
      <c r="P529" s="191">
        <f>O529*H529</f>
        <v>0</v>
      </c>
      <c r="Q529" s="191">
        <v>0.00489</v>
      </c>
      <c r="R529" s="191">
        <f>Q529*H529</f>
        <v>0.08162877000000002</v>
      </c>
      <c r="S529" s="191">
        <v>0</v>
      </c>
      <c r="T529" s="192">
        <f>S529*H529</f>
        <v>0</v>
      </c>
      <c r="AR529" s="17" t="s">
        <v>161</v>
      </c>
      <c r="AT529" s="17" t="s">
        <v>156</v>
      </c>
      <c r="AU529" s="17" t="s">
        <v>81</v>
      </c>
      <c r="AY529" s="17" t="s">
        <v>154</v>
      </c>
      <c r="BE529" s="193">
        <f>IF(N529="základní",J529,0)</f>
        <v>0</v>
      </c>
      <c r="BF529" s="193">
        <f>IF(N529="snížená",J529,0)</f>
        <v>0</v>
      </c>
      <c r="BG529" s="193">
        <f>IF(N529="zákl. přenesená",J529,0)</f>
        <v>0</v>
      </c>
      <c r="BH529" s="193">
        <f>IF(N529="sníž. přenesená",J529,0)</f>
        <v>0</v>
      </c>
      <c r="BI529" s="193">
        <f>IF(N529="nulová",J529,0)</f>
        <v>0</v>
      </c>
      <c r="BJ529" s="17" t="s">
        <v>22</v>
      </c>
      <c r="BK529" s="193">
        <f>ROUND(I529*H529,2)</f>
        <v>0</v>
      </c>
      <c r="BL529" s="17" t="s">
        <v>161</v>
      </c>
      <c r="BM529" s="17" t="s">
        <v>816</v>
      </c>
    </row>
    <row r="530" spans="2:47" s="1" customFormat="1" ht="27">
      <c r="B530" s="34"/>
      <c r="C530" s="56"/>
      <c r="D530" s="194" t="s">
        <v>163</v>
      </c>
      <c r="E530" s="56"/>
      <c r="F530" s="195" t="s">
        <v>817</v>
      </c>
      <c r="G530" s="56"/>
      <c r="H530" s="56"/>
      <c r="I530" s="152"/>
      <c r="J530" s="56"/>
      <c r="K530" s="56"/>
      <c r="L530" s="54"/>
      <c r="M530" s="71"/>
      <c r="N530" s="35"/>
      <c r="O530" s="35"/>
      <c r="P530" s="35"/>
      <c r="Q530" s="35"/>
      <c r="R530" s="35"/>
      <c r="S530" s="35"/>
      <c r="T530" s="72"/>
      <c r="AT530" s="17" t="s">
        <v>163</v>
      </c>
      <c r="AU530" s="17" t="s">
        <v>81</v>
      </c>
    </row>
    <row r="531" spans="2:47" s="1" customFormat="1" ht="27">
      <c r="B531" s="34"/>
      <c r="C531" s="56"/>
      <c r="D531" s="194" t="s">
        <v>165</v>
      </c>
      <c r="E531" s="56"/>
      <c r="F531" s="196" t="s">
        <v>818</v>
      </c>
      <c r="G531" s="56"/>
      <c r="H531" s="56"/>
      <c r="I531" s="152"/>
      <c r="J531" s="56"/>
      <c r="K531" s="56"/>
      <c r="L531" s="54"/>
      <c r="M531" s="71"/>
      <c r="N531" s="35"/>
      <c r="O531" s="35"/>
      <c r="P531" s="35"/>
      <c r="Q531" s="35"/>
      <c r="R531" s="35"/>
      <c r="S531" s="35"/>
      <c r="T531" s="72"/>
      <c r="AT531" s="17" t="s">
        <v>165</v>
      </c>
      <c r="AU531" s="17" t="s">
        <v>81</v>
      </c>
    </row>
    <row r="532" spans="2:51" s="12" customFormat="1" ht="13.5">
      <c r="B532" s="213"/>
      <c r="C532" s="214"/>
      <c r="D532" s="194" t="s">
        <v>167</v>
      </c>
      <c r="E532" s="215" t="s">
        <v>20</v>
      </c>
      <c r="F532" s="216" t="s">
        <v>436</v>
      </c>
      <c r="G532" s="214"/>
      <c r="H532" s="217" t="s">
        <v>20</v>
      </c>
      <c r="I532" s="218"/>
      <c r="J532" s="214"/>
      <c r="K532" s="214"/>
      <c r="L532" s="219"/>
      <c r="M532" s="220"/>
      <c r="N532" s="221"/>
      <c r="O532" s="221"/>
      <c r="P532" s="221"/>
      <c r="Q532" s="221"/>
      <c r="R532" s="221"/>
      <c r="S532" s="221"/>
      <c r="T532" s="222"/>
      <c r="AT532" s="223" t="s">
        <v>167</v>
      </c>
      <c r="AU532" s="223" t="s">
        <v>81</v>
      </c>
      <c r="AV532" s="12" t="s">
        <v>22</v>
      </c>
      <c r="AW532" s="12" t="s">
        <v>169</v>
      </c>
      <c r="AX532" s="12" t="s">
        <v>73</v>
      </c>
      <c r="AY532" s="223" t="s">
        <v>154</v>
      </c>
    </row>
    <row r="533" spans="2:51" s="11" customFormat="1" ht="13.5">
      <c r="B533" s="197"/>
      <c r="C533" s="198"/>
      <c r="D533" s="199" t="s">
        <v>167</v>
      </c>
      <c r="E533" s="200" t="s">
        <v>20</v>
      </c>
      <c r="F533" s="201" t="s">
        <v>437</v>
      </c>
      <c r="G533" s="198"/>
      <c r="H533" s="202">
        <v>16.69275</v>
      </c>
      <c r="I533" s="203"/>
      <c r="J533" s="198"/>
      <c r="K533" s="198"/>
      <c r="L533" s="204"/>
      <c r="M533" s="205"/>
      <c r="N533" s="206"/>
      <c r="O533" s="206"/>
      <c r="P533" s="206"/>
      <c r="Q533" s="206"/>
      <c r="R533" s="206"/>
      <c r="S533" s="206"/>
      <c r="T533" s="207"/>
      <c r="AT533" s="208" t="s">
        <v>167</v>
      </c>
      <c r="AU533" s="208" t="s">
        <v>81</v>
      </c>
      <c r="AV533" s="11" t="s">
        <v>81</v>
      </c>
      <c r="AW533" s="11" t="s">
        <v>169</v>
      </c>
      <c r="AX533" s="11" t="s">
        <v>73</v>
      </c>
      <c r="AY533" s="208" t="s">
        <v>154</v>
      </c>
    </row>
    <row r="534" spans="2:65" s="1" customFormat="1" ht="22.5" customHeight="1">
      <c r="B534" s="34"/>
      <c r="C534" s="182" t="s">
        <v>819</v>
      </c>
      <c r="D534" s="182" t="s">
        <v>156</v>
      </c>
      <c r="E534" s="183" t="s">
        <v>820</v>
      </c>
      <c r="F534" s="184" t="s">
        <v>821</v>
      </c>
      <c r="G534" s="185" t="s">
        <v>159</v>
      </c>
      <c r="H534" s="186">
        <v>16.693</v>
      </c>
      <c r="I534" s="187"/>
      <c r="J534" s="188">
        <f>ROUND(I534*H534,2)</f>
        <v>0</v>
      </c>
      <c r="K534" s="184" t="s">
        <v>160</v>
      </c>
      <c r="L534" s="54"/>
      <c r="M534" s="189" t="s">
        <v>20</v>
      </c>
      <c r="N534" s="190" t="s">
        <v>44</v>
      </c>
      <c r="O534" s="35"/>
      <c r="P534" s="191">
        <f>O534*H534</f>
        <v>0</v>
      </c>
      <c r="Q534" s="191">
        <v>0.003</v>
      </c>
      <c r="R534" s="191">
        <f>Q534*H534</f>
        <v>0.050079000000000005</v>
      </c>
      <c r="S534" s="191">
        <v>0</v>
      </c>
      <c r="T534" s="192">
        <f>S534*H534</f>
        <v>0</v>
      </c>
      <c r="AR534" s="17" t="s">
        <v>161</v>
      </c>
      <c r="AT534" s="17" t="s">
        <v>156</v>
      </c>
      <c r="AU534" s="17" t="s">
        <v>81</v>
      </c>
      <c r="AY534" s="17" t="s">
        <v>154</v>
      </c>
      <c r="BE534" s="193">
        <f>IF(N534="základní",J534,0)</f>
        <v>0</v>
      </c>
      <c r="BF534" s="193">
        <f>IF(N534="snížená",J534,0)</f>
        <v>0</v>
      </c>
      <c r="BG534" s="193">
        <f>IF(N534="zákl. přenesená",J534,0)</f>
        <v>0</v>
      </c>
      <c r="BH534" s="193">
        <f>IF(N534="sníž. přenesená",J534,0)</f>
        <v>0</v>
      </c>
      <c r="BI534" s="193">
        <f>IF(N534="nulová",J534,0)</f>
        <v>0</v>
      </c>
      <c r="BJ534" s="17" t="s">
        <v>22</v>
      </c>
      <c r="BK534" s="193">
        <f>ROUND(I534*H534,2)</f>
        <v>0</v>
      </c>
      <c r="BL534" s="17" t="s">
        <v>161</v>
      </c>
      <c r="BM534" s="17" t="s">
        <v>822</v>
      </c>
    </row>
    <row r="535" spans="2:47" s="1" customFormat="1" ht="27">
      <c r="B535" s="34"/>
      <c r="C535" s="56"/>
      <c r="D535" s="194" t="s">
        <v>163</v>
      </c>
      <c r="E535" s="56"/>
      <c r="F535" s="195" t="s">
        <v>823</v>
      </c>
      <c r="G535" s="56"/>
      <c r="H535" s="56"/>
      <c r="I535" s="152"/>
      <c r="J535" s="56"/>
      <c r="K535" s="56"/>
      <c r="L535" s="54"/>
      <c r="M535" s="71"/>
      <c r="N535" s="35"/>
      <c r="O535" s="35"/>
      <c r="P535" s="35"/>
      <c r="Q535" s="35"/>
      <c r="R535" s="35"/>
      <c r="S535" s="35"/>
      <c r="T535" s="72"/>
      <c r="AT535" s="17" t="s">
        <v>163</v>
      </c>
      <c r="AU535" s="17" t="s">
        <v>81</v>
      </c>
    </row>
    <row r="536" spans="2:47" s="1" customFormat="1" ht="67.5">
      <c r="B536" s="34"/>
      <c r="C536" s="56"/>
      <c r="D536" s="194" t="s">
        <v>165</v>
      </c>
      <c r="E536" s="56"/>
      <c r="F536" s="196" t="s">
        <v>795</v>
      </c>
      <c r="G536" s="56"/>
      <c r="H536" s="56"/>
      <c r="I536" s="152"/>
      <c r="J536" s="56"/>
      <c r="K536" s="56"/>
      <c r="L536" s="54"/>
      <c r="M536" s="71"/>
      <c r="N536" s="35"/>
      <c r="O536" s="35"/>
      <c r="P536" s="35"/>
      <c r="Q536" s="35"/>
      <c r="R536" s="35"/>
      <c r="S536" s="35"/>
      <c r="T536" s="72"/>
      <c r="AT536" s="17" t="s">
        <v>165</v>
      </c>
      <c r="AU536" s="17" t="s">
        <v>81</v>
      </c>
    </row>
    <row r="537" spans="2:51" s="12" customFormat="1" ht="13.5">
      <c r="B537" s="213"/>
      <c r="C537" s="214"/>
      <c r="D537" s="194" t="s">
        <v>167</v>
      </c>
      <c r="E537" s="215" t="s">
        <v>20</v>
      </c>
      <c r="F537" s="216" t="s">
        <v>436</v>
      </c>
      <c r="G537" s="214"/>
      <c r="H537" s="217" t="s">
        <v>20</v>
      </c>
      <c r="I537" s="218"/>
      <c r="J537" s="214"/>
      <c r="K537" s="214"/>
      <c r="L537" s="219"/>
      <c r="M537" s="220"/>
      <c r="N537" s="221"/>
      <c r="O537" s="221"/>
      <c r="P537" s="221"/>
      <c r="Q537" s="221"/>
      <c r="R537" s="221"/>
      <c r="S537" s="221"/>
      <c r="T537" s="222"/>
      <c r="AT537" s="223" t="s">
        <v>167</v>
      </c>
      <c r="AU537" s="223" t="s">
        <v>81</v>
      </c>
      <c r="AV537" s="12" t="s">
        <v>22</v>
      </c>
      <c r="AW537" s="12" t="s">
        <v>169</v>
      </c>
      <c r="AX537" s="12" t="s">
        <v>73</v>
      </c>
      <c r="AY537" s="223" t="s">
        <v>154</v>
      </c>
    </row>
    <row r="538" spans="2:51" s="11" customFormat="1" ht="13.5">
      <c r="B538" s="197"/>
      <c r="C538" s="198"/>
      <c r="D538" s="199" t="s">
        <v>167</v>
      </c>
      <c r="E538" s="200" t="s">
        <v>20</v>
      </c>
      <c r="F538" s="201" t="s">
        <v>437</v>
      </c>
      <c r="G538" s="198"/>
      <c r="H538" s="202">
        <v>16.69275</v>
      </c>
      <c r="I538" s="203"/>
      <c r="J538" s="198"/>
      <c r="K538" s="198"/>
      <c r="L538" s="204"/>
      <c r="M538" s="205"/>
      <c r="N538" s="206"/>
      <c r="O538" s="206"/>
      <c r="P538" s="206"/>
      <c r="Q538" s="206"/>
      <c r="R538" s="206"/>
      <c r="S538" s="206"/>
      <c r="T538" s="207"/>
      <c r="AT538" s="208" t="s">
        <v>167</v>
      </c>
      <c r="AU538" s="208" t="s">
        <v>81</v>
      </c>
      <c r="AV538" s="11" t="s">
        <v>81</v>
      </c>
      <c r="AW538" s="11" t="s">
        <v>169</v>
      </c>
      <c r="AX538" s="11" t="s">
        <v>73</v>
      </c>
      <c r="AY538" s="208" t="s">
        <v>154</v>
      </c>
    </row>
    <row r="539" spans="2:65" s="1" customFormat="1" ht="22.5" customHeight="1">
      <c r="B539" s="34"/>
      <c r="C539" s="182" t="s">
        <v>824</v>
      </c>
      <c r="D539" s="182" t="s">
        <v>156</v>
      </c>
      <c r="E539" s="183" t="s">
        <v>825</v>
      </c>
      <c r="F539" s="184" t="s">
        <v>826</v>
      </c>
      <c r="G539" s="185" t="s">
        <v>159</v>
      </c>
      <c r="H539" s="186">
        <v>670.439</v>
      </c>
      <c r="I539" s="187"/>
      <c r="J539" s="188">
        <f>ROUND(I539*H539,2)</f>
        <v>0</v>
      </c>
      <c r="K539" s="184" t="s">
        <v>160</v>
      </c>
      <c r="L539" s="54"/>
      <c r="M539" s="189" t="s">
        <v>20</v>
      </c>
      <c r="N539" s="190" t="s">
        <v>44</v>
      </c>
      <c r="O539" s="35"/>
      <c r="P539" s="191">
        <f>O539*H539</f>
        <v>0</v>
      </c>
      <c r="Q539" s="191">
        <v>0.01733</v>
      </c>
      <c r="R539" s="191">
        <f>Q539*H539</f>
        <v>11.61870787</v>
      </c>
      <c r="S539" s="191">
        <v>0</v>
      </c>
      <c r="T539" s="192">
        <f>S539*H539</f>
        <v>0</v>
      </c>
      <c r="AR539" s="17" t="s">
        <v>161</v>
      </c>
      <c r="AT539" s="17" t="s">
        <v>156</v>
      </c>
      <c r="AU539" s="17" t="s">
        <v>81</v>
      </c>
      <c r="AY539" s="17" t="s">
        <v>154</v>
      </c>
      <c r="BE539" s="193">
        <f>IF(N539="základní",J539,0)</f>
        <v>0</v>
      </c>
      <c r="BF539" s="193">
        <f>IF(N539="snížená",J539,0)</f>
        <v>0</v>
      </c>
      <c r="BG539" s="193">
        <f>IF(N539="zákl. přenesená",J539,0)</f>
        <v>0</v>
      </c>
      <c r="BH539" s="193">
        <f>IF(N539="sníž. přenesená",J539,0)</f>
        <v>0</v>
      </c>
      <c r="BI539" s="193">
        <f>IF(N539="nulová",J539,0)</f>
        <v>0</v>
      </c>
      <c r="BJ539" s="17" t="s">
        <v>22</v>
      </c>
      <c r="BK539" s="193">
        <f>ROUND(I539*H539,2)</f>
        <v>0</v>
      </c>
      <c r="BL539" s="17" t="s">
        <v>161</v>
      </c>
      <c r="BM539" s="17" t="s">
        <v>827</v>
      </c>
    </row>
    <row r="540" spans="2:47" s="1" customFormat="1" ht="27">
      <c r="B540" s="34"/>
      <c r="C540" s="56"/>
      <c r="D540" s="194" t="s">
        <v>163</v>
      </c>
      <c r="E540" s="56"/>
      <c r="F540" s="195" t="s">
        <v>828</v>
      </c>
      <c r="G540" s="56"/>
      <c r="H540" s="56"/>
      <c r="I540" s="152"/>
      <c r="J540" s="56"/>
      <c r="K540" s="56"/>
      <c r="L540" s="54"/>
      <c r="M540" s="71"/>
      <c r="N540" s="35"/>
      <c r="O540" s="35"/>
      <c r="P540" s="35"/>
      <c r="Q540" s="35"/>
      <c r="R540" s="35"/>
      <c r="S540" s="35"/>
      <c r="T540" s="72"/>
      <c r="AT540" s="17" t="s">
        <v>163</v>
      </c>
      <c r="AU540" s="17" t="s">
        <v>81</v>
      </c>
    </row>
    <row r="541" spans="2:47" s="1" customFormat="1" ht="67.5">
      <c r="B541" s="34"/>
      <c r="C541" s="56"/>
      <c r="D541" s="194" t="s">
        <v>165</v>
      </c>
      <c r="E541" s="56"/>
      <c r="F541" s="196" t="s">
        <v>795</v>
      </c>
      <c r="G541" s="56"/>
      <c r="H541" s="56"/>
      <c r="I541" s="152"/>
      <c r="J541" s="56"/>
      <c r="K541" s="56"/>
      <c r="L541" s="54"/>
      <c r="M541" s="71"/>
      <c r="N541" s="35"/>
      <c r="O541" s="35"/>
      <c r="P541" s="35"/>
      <c r="Q541" s="35"/>
      <c r="R541" s="35"/>
      <c r="S541" s="35"/>
      <c r="T541" s="72"/>
      <c r="AT541" s="17" t="s">
        <v>165</v>
      </c>
      <c r="AU541" s="17" t="s">
        <v>81</v>
      </c>
    </row>
    <row r="542" spans="2:51" s="11" customFormat="1" ht="27">
      <c r="B542" s="197"/>
      <c r="C542" s="198"/>
      <c r="D542" s="194" t="s">
        <v>167</v>
      </c>
      <c r="E542" s="209" t="s">
        <v>20</v>
      </c>
      <c r="F542" s="210" t="s">
        <v>829</v>
      </c>
      <c r="G542" s="198"/>
      <c r="H542" s="211">
        <v>23.71495</v>
      </c>
      <c r="I542" s="203"/>
      <c r="J542" s="198"/>
      <c r="K542" s="198"/>
      <c r="L542" s="204"/>
      <c r="M542" s="205"/>
      <c r="N542" s="206"/>
      <c r="O542" s="206"/>
      <c r="P542" s="206"/>
      <c r="Q542" s="206"/>
      <c r="R542" s="206"/>
      <c r="S542" s="206"/>
      <c r="T542" s="207"/>
      <c r="AT542" s="208" t="s">
        <v>167</v>
      </c>
      <c r="AU542" s="208" t="s">
        <v>81</v>
      </c>
      <c r="AV542" s="11" t="s">
        <v>81</v>
      </c>
      <c r="AW542" s="11" t="s">
        <v>169</v>
      </c>
      <c r="AX542" s="11" t="s">
        <v>73</v>
      </c>
      <c r="AY542" s="208" t="s">
        <v>154</v>
      </c>
    </row>
    <row r="543" spans="2:51" s="12" customFormat="1" ht="13.5">
      <c r="B543" s="213"/>
      <c r="C543" s="214"/>
      <c r="D543" s="194" t="s">
        <v>167</v>
      </c>
      <c r="E543" s="215" t="s">
        <v>20</v>
      </c>
      <c r="F543" s="216" t="s">
        <v>830</v>
      </c>
      <c r="G543" s="214"/>
      <c r="H543" s="217" t="s">
        <v>20</v>
      </c>
      <c r="I543" s="218"/>
      <c r="J543" s="214"/>
      <c r="K543" s="214"/>
      <c r="L543" s="219"/>
      <c r="M543" s="220"/>
      <c r="N543" s="221"/>
      <c r="O543" s="221"/>
      <c r="P543" s="221"/>
      <c r="Q543" s="221"/>
      <c r="R543" s="221"/>
      <c r="S543" s="221"/>
      <c r="T543" s="222"/>
      <c r="AT543" s="223" t="s">
        <v>167</v>
      </c>
      <c r="AU543" s="223" t="s">
        <v>81</v>
      </c>
      <c r="AV543" s="12" t="s">
        <v>22</v>
      </c>
      <c r="AW543" s="12" t="s">
        <v>169</v>
      </c>
      <c r="AX543" s="12" t="s">
        <v>73</v>
      </c>
      <c r="AY543" s="223" t="s">
        <v>154</v>
      </c>
    </row>
    <row r="544" spans="2:51" s="11" customFormat="1" ht="13.5">
      <c r="B544" s="197"/>
      <c r="C544" s="198"/>
      <c r="D544" s="194" t="s">
        <v>167</v>
      </c>
      <c r="E544" s="209" t="s">
        <v>20</v>
      </c>
      <c r="F544" s="210" t="s">
        <v>831</v>
      </c>
      <c r="G544" s="198"/>
      <c r="H544" s="211">
        <v>40.8</v>
      </c>
      <c r="I544" s="203"/>
      <c r="J544" s="198"/>
      <c r="K544" s="198"/>
      <c r="L544" s="204"/>
      <c r="M544" s="205"/>
      <c r="N544" s="206"/>
      <c r="O544" s="206"/>
      <c r="P544" s="206"/>
      <c r="Q544" s="206"/>
      <c r="R544" s="206"/>
      <c r="S544" s="206"/>
      <c r="T544" s="207"/>
      <c r="AT544" s="208" t="s">
        <v>167</v>
      </c>
      <c r="AU544" s="208" t="s">
        <v>81</v>
      </c>
      <c r="AV544" s="11" t="s">
        <v>81</v>
      </c>
      <c r="AW544" s="11" t="s">
        <v>169</v>
      </c>
      <c r="AX544" s="11" t="s">
        <v>73</v>
      </c>
      <c r="AY544" s="208" t="s">
        <v>154</v>
      </c>
    </row>
    <row r="545" spans="2:51" s="12" customFormat="1" ht="13.5">
      <c r="B545" s="213"/>
      <c r="C545" s="214"/>
      <c r="D545" s="194" t="s">
        <v>167</v>
      </c>
      <c r="E545" s="215" t="s">
        <v>20</v>
      </c>
      <c r="F545" s="216" t="s">
        <v>832</v>
      </c>
      <c r="G545" s="214"/>
      <c r="H545" s="217" t="s">
        <v>20</v>
      </c>
      <c r="I545" s="218"/>
      <c r="J545" s="214"/>
      <c r="K545" s="214"/>
      <c r="L545" s="219"/>
      <c r="M545" s="220"/>
      <c r="N545" s="221"/>
      <c r="O545" s="221"/>
      <c r="P545" s="221"/>
      <c r="Q545" s="221"/>
      <c r="R545" s="221"/>
      <c r="S545" s="221"/>
      <c r="T545" s="222"/>
      <c r="AT545" s="223" t="s">
        <v>167</v>
      </c>
      <c r="AU545" s="223" t="s">
        <v>81</v>
      </c>
      <c r="AV545" s="12" t="s">
        <v>22</v>
      </c>
      <c r="AW545" s="12" t="s">
        <v>169</v>
      </c>
      <c r="AX545" s="12" t="s">
        <v>73</v>
      </c>
      <c r="AY545" s="223" t="s">
        <v>154</v>
      </c>
    </row>
    <row r="546" spans="2:51" s="11" customFormat="1" ht="27">
      <c r="B546" s="197"/>
      <c r="C546" s="198"/>
      <c r="D546" s="194" t="s">
        <v>167</v>
      </c>
      <c r="E546" s="209" t="s">
        <v>20</v>
      </c>
      <c r="F546" s="210" t="s">
        <v>833</v>
      </c>
      <c r="G546" s="198"/>
      <c r="H546" s="211">
        <v>54.96475</v>
      </c>
      <c r="I546" s="203"/>
      <c r="J546" s="198"/>
      <c r="K546" s="198"/>
      <c r="L546" s="204"/>
      <c r="M546" s="205"/>
      <c r="N546" s="206"/>
      <c r="O546" s="206"/>
      <c r="P546" s="206"/>
      <c r="Q546" s="206"/>
      <c r="R546" s="206"/>
      <c r="S546" s="206"/>
      <c r="T546" s="207"/>
      <c r="AT546" s="208" t="s">
        <v>167</v>
      </c>
      <c r="AU546" s="208" t="s">
        <v>81</v>
      </c>
      <c r="AV546" s="11" t="s">
        <v>81</v>
      </c>
      <c r="AW546" s="11" t="s">
        <v>169</v>
      </c>
      <c r="AX546" s="11" t="s">
        <v>73</v>
      </c>
      <c r="AY546" s="208" t="s">
        <v>154</v>
      </c>
    </row>
    <row r="547" spans="2:51" s="11" customFormat="1" ht="13.5">
      <c r="B547" s="197"/>
      <c r="C547" s="198"/>
      <c r="D547" s="194" t="s">
        <v>167</v>
      </c>
      <c r="E547" s="209" t="s">
        <v>20</v>
      </c>
      <c r="F547" s="210" t="s">
        <v>834</v>
      </c>
      <c r="G547" s="198"/>
      <c r="H547" s="211">
        <v>31.00536</v>
      </c>
      <c r="I547" s="203"/>
      <c r="J547" s="198"/>
      <c r="K547" s="198"/>
      <c r="L547" s="204"/>
      <c r="M547" s="205"/>
      <c r="N547" s="206"/>
      <c r="O547" s="206"/>
      <c r="P547" s="206"/>
      <c r="Q547" s="206"/>
      <c r="R547" s="206"/>
      <c r="S547" s="206"/>
      <c r="T547" s="207"/>
      <c r="AT547" s="208" t="s">
        <v>167</v>
      </c>
      <c r="AU547" s="208" t="s">
        <v>81</v>
      </c>
      <c r="AV547" s="11" t="s">
        <v>81</v>
      </c>
      <c r="AW547" s="11" t="s">
        <v>169</v>
      </c>
      <c r="AX547" s="11" t="s">
        <v>73</v>
      </c>
      <c r="AY547" s="208" t="s">
        <v>154</v>
      </c>
    </row>
    <row r="548" spans="2:51" s="12" customFormat="1" ht="13.5">
      <c r="B548" s="213"/>
      <c r="C548" s="214"/>
      <c r="D548" s="194" t="s">
        <v>167</v>
      </c>
      <c r="E548" s="215" t="s">
        <v>20</v>
      </c>
      <c r="F548" s="216" t="s">
        <v>835</v>
      </c>
      <c r="G548" s="214"/>
      <c r="H548" s="217" t="s">
        <v>20</v>
      </c>
      <c r="I548" s="218"/>
      <c r="J548" s="214"/>
      <c r="K548" s="214"/>
      <c r="L548" s="219"/>
      <c r="M548" s="220"/>
      <c r="N548" s="221"/>
      <c r="O548" s="221"/>
      <c r="P548" s="221"/>
      <c r="Q548" s="221"/>
      <c r="R548" s="221"/>
      <c r="S548" s="221"/>
      <c r="T548" s="222"/>
      <c r="AT548" s="223" t="s">
        <v>167</v>
      </c>
      <c r="AU548" s="223" t="s">
        <v>81</v>
      </c>
      <c r="AV548" s="12" t="s">
        <v>22</v>
      </c>
      <c r="AW548" s="12" t="s">
        <v>169</v>
      </c>
      <c r="AX548" s="12" t="s">
        <v>73</v>
      </c>
      <c r="AY548" s="223" t="s">
        <v>154</v>
      </c>
    </row>
    <row r="549" spans="2:51" s="11" customFormat="1" ht="27">
      <c r="B549" s="197"/>
      <c r="C549" s="198"/>
      <c r="D549" s="194" t="s">
        <v>167</v>
      </c>
      <c r="E549" s="209" t="s">
        <v>20</v>
      </c>
      <c r="F549" s="210" t="s">
        <v>836</v>
      </c>
      <c r="G549" s="198"/>
      <c r="H549" s="211">
        <v>30.7468</v>
      </c>
      <c r="I549" s="203"/>
      <c r="J549" s="198"/>
      <c r="K549" s="198"/>
      <c r="L549" s="204"/>
      <c r="M549" s="205"/>
      <c r="N549" s="206"/>
      <c r="O549" s="206"/>
      <c r="P549" s="206"/>
      <c r="Q549" s="206"/>
      <c r="R549" s="206"/>
      <c r="S549" s="206"/>
      <c r="T549" s="207"/>
      <c r="AT549" s="208" t="s">
        <v>167</v>
      </c>
      <c r="AU549" s="208" t="s">
        <v>81</v>
      </c>
      <c r="AV549" s="11" t="s">
        <v>81</v>
      </c>
      <c r="AW549" s="11" t="s">
        <v>169</v>
      </c>
      <c r="AX549" s="11" t="s">
        <v>73</v>
      </c>
      <c r="AY549" s="208" t="s">
        <v>154</v>
      </c>
    </row>
    <row r="550" spans="2:51" s="12" customFormat="1" ht="13.5">
      <c r="B550" s="213"/>
      <c r="C550" s="214"/>
      <c r="D550" s="194" t="s">
        <v>167</v>
      </c>
      <c r="E550" s="215" t="s">
        <v>20</v>
      </c>
      <c r="F550" s="216" t="s">
        <v>837</v>
      </c>
      <c r="G550" s="214"/>
      <c r="H550" s="217" t="s">
        <v>20</v>
      </c>
      <c r="I550" s="218"/>
      <c r="J550" s="214"/>
      <c r="K550" s="214"/>
      <c r="L550" s="219"/>
      <c r="M550" s="220"/>
      <c r="N550" s="221"/>
      <c r="O550" s="221"/>
      <c r="P550" s="221"/>
      <c r="Q550" s="221"/>
      <c r="R550" s="221"/>
      <c r="S550" s="221"/>
      <c r="T550" s="222"/>
      <c r="AT550" s="223" t="s">
        <v>167</v>
      </c>
      <c r="AU550" s="223" t="s">
        <v>81</v>
      </c>
      <c r="AV550" s="12" t="s">
        <v>22</v>
      </c>
      <c r="AW550" s="12" t="s">
        <v>169</v>
      </c>
      <c r="AX550" s="12" t="s">
        <v>73</v>
      </c>
      <c r="AY550" s="223" t="s">
        <v>154</v>
      </c>
    </row>
    <row r="551" spans="2:51" s="11" customFormat="1" ht="13.5">
      <c r="B551" s="197"/>
      <c r="C551" s="198"/>
      <c r="D551" s="194" t="s">
        <v>167</v>
      </c>
      <c r="E551" s="209" t="s">
        <v>20</v>
      </c>
      <c r="F551" s="210" t="s">
        <v>838</v>
      </c>
      <c r="G551" s="198"/>
      <c r="H551" s="211">
        <v>8.955</v>
      </c>
      <c r="I551" s="203"/>
      <c r="J551" s="198"/>
      <c r="K551" s="198"/>
      <c r="L551" s="204"/>
      <c r="M551" s="205"/>
      <c r="N551" s="206"/>
      <c r="O551" s="206"/>
      <c r="P551" s="206"/>
      <c r="Q551" s="206"/>
      <c r="R551" s="206"/>
      <c r="S551" s="206"/>
      <c r="T551" s="207"/>
      <c r="AT551" s="208" t="s">
        <v>167</v>
      </c>
      <c r="AU551" s="208" t="s">
        <v>81</v>
      </c>
      <c r="AV551" s="11" t="s">
        <v>81</v>
      </c>
      <c r="AW551" s="11" t="s">
        <v>169</v>
      </c>
      <c r="AX551" s="11" t="s">
        <v>73</v>
      </c>
      <c r="AY551" s="208" t="s">
        <v>154</v>
      </c>
    </row>
    <row r="552" spans="2:51" s="12" customFormat="1" ht="13.5">
      <c r="B552" s="213"/>
      <c r="C552" s="214"/>
      <c r="D552" s="194" t="s">
        <v>167</v>
      </c>
      <c r="E552" s="215" t="s">
        <v>20</v>
      </c>
      <c r="F552" s="216" t="s">
        <v>839</v>
      </c>
      <c r="G552" s="214"/>
      <c r="H552" s="217" t="s">
        <v>20</v>
      </c>
      <c r="I552" s="218"/>
      <c r="J552" s="214"/>
      <c r="K552" s="214"/>
      <c r="L552" s="219"/>
      <c r="M552" s="220"/>
      <c r="N552" s="221"/>
      <c r="O552" s="221"/>
      <c r="P552" s="221"/>
      <c r="Q552" s="221"/>
      <c r="R552" s="221"/>
      <c r="S552" s="221"/>
      <c r="T552" s="222"/>
      <c r="AT552" s="223" t="s">
        <v>167</v>
      </c>
      <c r="AU552" s="223" t="s">
        <v>81</v>
      </c>
      <c r="AV552" s="12" t="s">
        <v>22</v>
      </c>
      <c r="AW552" s="12" t="s">
        <v>169</v>
      </c>
      <c r="AX552" s="12" t="s">
        <v>73</v>
      </c>
      <c r="AY552" s="223" t="s">
        <v>154</v>
      </c>
    </row>
    <row r="553" spans="2:51" s="11" customFormat="1" ht="13.5">
      <c r="B553" s="197"/>
      <c r="C553" s="198"/>
      <c r="D553" s="194" t="s">
        <v>167</v>
      </c>
      <c r="E553" s="209" t="s">
        <v>20</v>
      </c>
      <c r="F553" s="210" t="s">
        <v>840</v>
      </c>
      <c r="G553" s="198"/>
      <c r="H553" s="211">
        <v>132.202</v>
      </c>
      <c r="I553" s="203"/>
      <c r="J553" s="198"/>
      <c r="K553" s="198"/>
      <c r="L553" s="204"/>
      <c r="M553" s="205"/>
      <c r="N553" s="206"/>
      <c r="O553" s="206"/>
      <c r="P553" s="206"/>
      <c r="Q553" s="206"/>
      <c r="R553" s="206"/>
      <c r="S553" s="206"/>
      <c r="T553" s="207"/>
      <c r="AT553" s="208" t="s">
        <v>167</v>
      </c>
      <c r="AU553" s="208" t="s">
        <v>81</v>
      </c>
      <c r="AV553" s="11" t="s">
        <v>81</v>
      </c>
      <c r="AW553" s="11" t="s">
        <v>169</v>
      </c>
      <c r="AX553" s="11" t="s">
        <v>73</v>
      </c>
      <c r="AY553" s="208" t="s">
        <v>154</v>
      </c>
    </row>
    <row r="554" spans="2:51" s="12" customFormat="1" ht="13.5">
      <c r="B554" s="213"/>
      <c r="C554" s="214"/>
      <c r="D554" s="194" t="s">
        <v>167</v>
      </c>
      <c r="E554" s="215" t="s">
        <v>20</v>
      </c>
      <c r="F554" s="216" t="s">
        <v>841</v>
      </c>
      <c r="G554" s="214"/>
      <c r="H554" s="217" t="s">
        <v>20</v>
      </c>
      <c r="I554" s="218"/>
      <c r="J554" s="214"/>
      <c r="K554" s="214"/>
      <c r="L554" s="219"/>
      <c r="M554" s="220"/>
      <c r="N554" s="221"/>
      <c r="O554" s="221"/>
      <c r="P554" s="221"/>
      <c r="Q554" s="221"/>
      <c r="R554" s="221"/>
      <c r="S554" s="221"/>
      <c r="T554" s="222"/>
      <c r="AT554" s="223" t="s">
        <v>167</v>
      </c>
      <c r="AU554" s="223" t="s">
        <v>81</v>
      </c>
      <c r="AV554" s="12" t="s">
        <v>22</v>
      </c>
      <c r="AW554" s="12" t="s">
        <v>169</v>
      </c>
      <c r="AX554" s="12" t="s">
        <v>73</v>
      </c>
      <c r="AY554" s="223" t="s">
        <v>154</v>
      </c>
    </row>
    <row r="555" spans="2:51" s="11" customFormat="1" ht="13.5">
      <c r="B555" s="197"/>
      <c r="C555" s="198"/>
      <c r="D555" s="194" t="s">
        <v>167</v>
      </c>
      <c r="E555" s="209" t="s">
        <v>20</v>
      </c>
      <c r="F555" s="210" t="s">
        <v>842</v>
      </c>
      <c r="G555" s="198"/>
      <c r="H555" s="211">
        <v>113.197</v>
      </c>
      <c r="I555" s="203"/>
      <c r="J555" s="198"/>
      <c r="K555" s="198"/>
      <c r="L555" s="204"/>
      <c r="M555" s="205"/>
      <c r="N555" s="206"/>
      <c r="O555" s="206"/>
      <c r="P555" s="206"/>
      <c r="Q555" s="206"/>
      <c r="R555" s="206"/>
      <c r="S555" s="206"/>
      <c r="T555" s="207"/>
      <c r="AT555" s="208" t="s">
        <v>167</v>
      </c>
      <c r="AU555" s="208" t="s">
        <v>81</v>
      </c>
      <c r="AV555" s="11" t="s">
        <v>81</v>
      </c>
      <c r="AW555" s="11" t="s">
        <v>169</v>
      </c>
      <c r="AX555" s="11" t="s">
        <v>73</v>
      </c>
      <c r="AY555" s="208" t="s">
        <v>154</v>
      </c>
    </row>
    <row r="556" spans="2:51" s="12" customFormat="1" ht="13.5">
      <c r="B556" s="213"/>
      <c r="C556" s="214"/>
      <c r="D556" s="194" t="s">
        <v>167</v>
      </c>
      <c r="E556" s="215" t="s">
        <v>20</v>
      </c>
      <c r="F556" s="216" t="s">
        <v>804</v>
      </c>
      <c r="G556" s="214"/>
      <c r="H556" s="217" t="s">
        <v>20</v>
      </c>
      <c r="I556" s="218"/>
      <c r="J556" s="214"/>
      <c r="K556" s="214"/>
      <c r="L556" s="219"/>
      <c r="M556" s="220"/>
      <c r="N556" s="221"/>
      <c r="O556" s="221"/>
      <c r="P556" s="221"/>
      <c r="Q556" s="221"/>
      <c r="R556" s="221"/>
      <c r="S556" s="221"/>
      <c r="T556" s="222"/>
      <c r="AT556" s="223" t="s">
        <v>167</v>
      </c>
      <c r="AU556" s="223" t="s">
        <v>81</v>
      </c>
      <c r="AV556" s="12" t="s">
        <v>22</v>
      </c>
      <c r="AW556" s="12" t="s">
        <v>169</v>
      </c>
      <c r="AX556" s="12" t="s">
        <v>73</v>
      </c>
      <c r="AY556" s="223" t="s">
        <v>154</v>
      </c>
    </row>
    <row r="557" spans="2:51" s="11" customFormat="1" ht="40.5">
      <c r="B557" s="197"/>
      <c r="C557" s="198"/>
      <c r="D557" s="194" t="s">
        <v>167</v>
      </c>
      <c r="E557" s="209" t="s">
        <v>20</v>
      </c>
      <c r="F557" s="210" t="s">
        <v>805</v>
      </c>
      <c r="G557" s="198"/>
      <c r="H557" s="211">
        <v>257.1133</v>
      </c>
      <c r="I557" s="203"/>
      <c r="J557" s="198"/>
      <c r="K557" s="198"/>
      <c r="L557" s="204"/>
      <c r="M557" s="205"/>
      <c r="N557" s="206"/>
      <c r="O557" s="206"/>
      <c r="P557" s="206"/>
      <c r="Q557" s="206"/>
      <c r="R557" s="206"/>
      <c r="S557" s="206"/>
      <c r="T557" s="207"/>
      <c r="AT557" s="208" t="s">
        <v>167</v>
      </c>
      <c r="AU557" s="208" t="s">
        <v>81</v>
      </c>
      <c r="AV557" s="11" t="s">
        <v>81</v>
      </c>
      <c r="AW557" s="11" t="s">
        <v>169</v>
      </c>
      <c r="AX557" s="11" t="s">
        <v>73</v>
      </c>
      <c r="AY557" s="208" t="s">
        <v>154</v>
      </c>
    </row>
    <row r="558" spans="2:51" s="11" customFormat="1" ht="13.5">
      <c r="B558" s="197"/>
      <c r="C558" s="198"/>
      <c r="D558" s="199" t="s">
        <v>167</v>
      </c>
      <c r="E558" s="200" t="s">
        <v>20</v>
      </c>
      <c r="F558" s="201" t="s">
        <v>806</v>
      </c>
      <c r="G558" s="198"/>
      <c r="H558" s="202">
        <v>-22.26</v>
      </c>
      <c r="I558" s="203"/>
      <c r="J558" s="198"/>
      <c r="K558" s="198"/>
      <c r="L558" s="204"/>
      <c r="M558" s="205"/>
      <c r="N558" s="206"/>
      <c r="O558" s="206"/>
      <c r="P558" s="206"/>
      <c r="Q558" s="206"/>
      <c r="R558" s="206"/>
      <c r="S558" s="206"/>
      <c r="T558" s="207"/>
      <c r="AT558" s="208" t="s">
        <v>167</v>
      </c>
      <c r="AU558" s="208" t="s">
        <v>81</v>
      </c>
      <c r="AV558" s="11" t="s">
        <v>81</v>
      </c>
      <c r="AW558" s="11" t="s">
        <v>169</v>
      </c>
      <c r="AX558" s="11" t="s">
        <v>73</v>
      </c>
      <c r="AY558" s="208" t="s">
        <v>154</v>
      </c>
    </row>
    <row r="559" spans="2:65" s="1" customFormat="1" ht="22.5" customHeight="1">
      <c r="B559" s="34"/>
      <c r="C559" s="182" t="s">
        <v>843</v>
      </c>
      <c r="D559" s="182" t="s">
        <v>156</v>
      </c>
      <c r="E559" s="183" t="s">
        <v>844</v>
      </c>
      <c r="F559" s="184" t="s">
        <v>845</v>
      </c>
      <c r="G559" s="185" t="s">
        <v>159</v>
      </c>
      <c r="H559" s="186">
        <v>12.4</v>
      </c>
      <c r="I559" s="187"/>
      <c r="J559" s="188">
        <f>ROUND(I559*H559,2)</f>
        <v>0</v>
      </c>
      <c r="K559" s="184" t="s">
        <v>160</v>
      </c>
      <c r="L559" s="54"/>
      <c r="M559" s="189" t="s">
        <v>20</v>
      </c>
      <c r="N559" s="190" t="s">
        <v>44</v>
      </c>
      <c r="O559" s="35"/>
      <c r="P559" s="191">
        <f>O559*H559</f>
        <v>0</v>
      </c>
      <c r="Q559" s="191">
        <v>0.0002468</v>
      </c>
      <c r="R559" s="191">
        <f>Q559*H559</f>
        <v>0.00306032</v>
      </c>
      <c r="S559" s="191">
        <v>0</v>
      </c>
      <c r="T559" s="192">
        <f>S559*H559</f>
        <v>0</v>
      </c>
      <c r="AR559" s="17" t="s">
        <v>161</v>
      </c>
      <c r="AT559" s="17" t="s">
        <v>156</v>
      </c>
      <c r="AU559" s="17" t="s">
        <v>81</v>
      </c>
      <c r="AY559" s="17" t="s">
        <v>154</v>
      </c>
      <c r="BE559" s="193">
        <f>IF(N559="základní",J559,0)</f>
        <v>0</v>
      </c>
      <c r="BF559" s="193">
        <f>IF(N559="snížená",J559,0)</f>
        <v>0</v>
      </c>
      <c r="BG559" s="193">
        <f>IF(N559="zákl. přenesená",J559,0)</f>
        <v>0</v>
      </c>
      <c r="BH559" s="193">
        <f>IF(N559="sníž. přenesená",J559,0)</f>
        <v>0</v>
      </c>
      <c r="BI559" s="193">
        <f>IF(N559="nulová",J559,0)</f>
        <v>0</v>
      </c>
      <c r="BJ559" s="17" t="s">
        <v>22</v>
      </c>
      <c r="BK559" s="193">
        <f>ROUND(I559*H559,2)</f>
        <v>0</v>
      </c>
      <c r="BL559" s="17" t="s">
        <v>161</v>
      </c>
      <c r="BM559" s="17" t="s">
        <v>846</v>
      </c>
    </row>
    <row r="560" spans="2:47" s="1" customFormat="1" ht="27">
      <c r="B560" s="34"/>
      <c r="C560" s="56"/>
      <c r="D560" s="194" t="s">
        <v>163</v>
      </c>
      <c r="E560" s="56"/>
      <c r="F560" s="195" t="s">
        <v>847</v>
      </c>
      <c r="G560" s="56"/>
      <c r="H560" s="56"/>
      <c r="I560" s="152"/>
      <c r="J560" s="56"/>
      <c r="K560" s="56"/>
      <c r="L560" s="54"/>
      <c r="M560" s="71"/>
      <c r="N560" s="35"/>
      <c r="O560" s="35"/>
      <c r="P560" s="35"/>
      <c r="Q560" s="35"/>
      <c r="R560" s="35"/>
      <c r="S560" s="35"/>
      <c r="T560" s="72"/>
      <c r="AT560" s="17" t="s">
        <v>163</v>
      </c>
      <c r="AU560" s="17" t="s">
        <v>81</v>
      </c>
    </row>
    <row r="561" spans="2:47" s="1" customFormat="1" ht="54">
      <c r="B561" s="34"/>
      <c r="C561" s="56"/>
      <c r="D561" s="194" t="s">
        <v>165</v>
      </c>
      <c r="E561" s="56"/>
      <c r="F561" s="196" t="s">
        <v>848</v>
      </c>
      <c r="G561" s="56"/>
      <c r="H561" s="56"/>
      <c r="I561" s="152"/>
      <c r="J561" s="56"/>
      <c r="K561" s="56"/>
      <c r="L561" s="54"/>
      <c r="M561" s="71"/>
      <c r="N561" s="35"/>
      <c r="O561" s="35"/>
      <c r="P561" s="35"/>
      <c r="Q561" s="35"/>
      <c r="R561" s="35"/>
      <c r="S561" s="35"/>
      <c r="T561" s="72"/>
      <c r="AT561" s="17" t="s">
        <v>165</v>
      </c>
      <c r="AU561" s="17" t="s">
        <v>81</v>
      </c>
    </row>
    <row r="562" spans="2:51" s="11" customFormat="1" ht="13.5">
      <c r="B562" s="197"/>
      <c r="C562" s="198"/>
      <c r="D562" s="199" t="s">
        <v>167</v>
      </c>
      <c r="E562" s="200" t="s">
        <v>20</v>
      </c>
      <c r="F562" s="201" t="s">
        <v>849</v>
      </c>
      <c r="G562" s="198"/>
      <c r="H562" s="202">
        <v>12.4</v>
      </c>
      <c r="I562" s="203"/>
      <c r="J562" s="198"/>
      <c r="K562" s="198"/>
      <c r="L562" s="204"/>
      <c r="M562" s="205"/>
      <c r="N562" s="206"/>
      <c r="O562" s="206"/>
      <c r="P562" s="206"/>
      <c r="Q562" s="206"/>
      <c r="R562" s="206"/>
      <c r="S562" s="206"/>
      <c r="T562" s="207"/>
      <c r="AT562" s="208" t="s">
        <v>167</v>
      </c>
      <c r="AU562" s="208" t="s">
        <v>81</v>
      </c>
      <c r="AV562" s="11" t="s">
        <v>81</v>
      </c>
      <c r="AW562" s="11" t="s">
        <v>169</v>
      </c>
      <c r="AX562" s="11" t="s">
        <v>73</v>
      </c>
      <c r="AY562" s="208" t="s">
        <v>154</v>
      </c>
    </row>
    <row r="563" spans="2:65" s="1" customFormat="1" ht="22.5" customHeight="1">
      <c r="B563" s="34"/>
      <c r="C563" s="182" t="s">
        <v>850</v>
      </c>
      <c r="D563" s="182" t="s">
        <v>156</v>
      </c>
      <c r="E563" s="183" t="s">
        <v>851</v>
      </c>
      <c r="F563" s="184" t="s">
        <v>852</v>
      </c>
      <c r="G563" s="185" t="s">
        <v>159</v>
      </c>
      <c r="H563" s="186">
        <v>32.317</v>
      </c>
      <c r="I563" s="187"/>
      <c r="J563" s="188">
        <f>ROUND(I563*H563,2)</f>
        <v>0</v>
      </c>
      <c r="K563" s="184" t="s">
        <v>160</v>
      </c>
      <c r="L563" s="54"/>
      <c r="M563" s="189" t="s">
        <v>20</v>
      </c>
      <c r="N563" s="190" t="s">
        <v>44</v>
      </c>
      <c r="O563" s="35"/>
      <c r="P563" s="191">
        <f>O563*H563</f>
        <v>0</v>
      </c>
      <c r="Q563" s="191">
        <v>0.0021</v>
      </c>
      <c r="R563" s="191">
        <f>Q563*H563</f>
        <v>0.0678657</v>
      </c>
      <c r="S563" s="191">
        <v>0</v>
      </c>
      <c r="T563" s="192">
        <f>S563*H563</f>
        <v>0</v>
      </c>
      <c r="AR563" s="17" t="s">
        <v>161</v>
      </c>
      <c r="AT563" s="17" t="s">
        <v>156</v>
      </c>
      <c r="AU563" s="17" t="s">
        <v>81</v>
      </c>
      <c r="AY563" s="17" t="s">
        <v>154</v>
      </c>
      <c r="BE563" s="193">
        <f>IF(N563="základní",J563,0)</f>
        <v>0</v>
      </c>
      <c r="BF563" s="193">
        <f>IF(N563="snížená",J563,0)</f>
        <v>0</v>
      </c>
      <c r="BG563" s="193">
        <f>IF(N563="zákl. přenesená",J563,0)</f>
        <v>0</v>
      </c>
      <c r="BH563" s="193">
        <f>IF(N563="sníž. přenesená",J563,0)</f>
        <v>0</v>
      </c>
      <c r="BI563" s="193">
        <f>IF(N563="nulová",J563,0)</f>
        <v>0</v>
      </c>
      <c r="BJ563" s="17" t="s">
        <v>22</v>
      </c>
      <c r="BK563" s="193">
        <f>ROUND(I563*H563,2)</f>
        <v>0</v>
      </c>
      <c r="BL563" s="17" t="s">
        <v>161</v>
      </c>
      <c r="BM563" s="17" t="s">
        <v>853</v>
      </c>
    </row>
    <row r="564" spans="2:47" s="1" customFormat="1" ht="40.5">
      <c r="B564" s="34"/>
      <c r="C564" s="56"/>
      <c r="D564" s="194" t="s">
        <v>163</v>
      </c>
      <c r="E564" s="56"/>
      <c r="F564" s="195" t="s">
        <v>854</v>
      </c>
      <c r="G564" s="56"/>
      <c r="H564" s="56"/>
      <c r="I564" s="152"/>
      <c r="J564" s="56"/>
      <c r="K564" s="56"/>
      <c r="L564" s="54"/>
      <c r="M564" s="71"/>
      <c r="N564" s="35"/>
      <c r="O564" s="35"/>
      <c r="P564" s="35"/>
      <c r="Q564" s="35"/>
      <c r="R564" s="35"/>
      <c r="S564" s="35"/>
      <c r="T564" s="72"/>
      <c r="AT564" s="17" t="s">
        <v>163</v>
      </c>
      <c r="AU564" s="17" t="s">
        <v>81</v>
      </c>
    </row>
    <row r="565" spans="2:47" s="1" customFormat="1" ht="81">
      <c r="B565" s="34"/>
      <c r="C565" s="56"/>
      <c r="D565" s="194" t="s">
        <v>165</v>
      </c>
      <c r="E565" s="56"/>
      <c r="F565" s="196" t="s">
        <v>855</v>
      </c>
      <c r="G565" s="56"/>
      <c r="H565" s="56"/>
      <c r="I565" s="152"/>
      <c r="J565" s="56"/>
      <c r="K565" s="56"/>
      <c r="L565" s="54"/>
      <c r="M565" s="71"/>
      <c r="N565" s="35"/>
      <c r="O565" s="35"/>
      <c r="P565" s="35"/>
      <c r="Q565" s="35"/>
      <c r="R565" s="35"/>
      <c r="S565" s="35"/>
      <c r="T565" s="72"/>
      <c r="AT565" s="17" t="s">
        <v>165</v>
      </c>
      <c r="AU565" s="17" t="s">
        <v>81</v>
      </c>
    </row>
    <row r="566" spans="2:51" s="11" customFormat="1" ht="27">
      <c r="B566" s="197"/>
      <c r="C566" s="198"/>
      <c r="D566" s="199" t="s">
        <v>167</v>
      </c>
      <c r="E566" s="200" t="s">
        <v>20</v>
      </c>
      <c r="F566" s="201" t="s">
        <v>812</v>
      </c>
      <c r="G566" s="198"/>
      <c r="H566" s="202">
        <v>32.3165</v>
      </c>
      <c r="I566" s="203"/>
      <c r="J566" s="198"/>
      <c r="K566" s="198"/>
      <c r="L566" s="204"/>
      <c r="M566" s="205"/>
      <c r="N566" s="206"/>
      <c r="O566" s="206"/>
      <c r="P566" s="206"/>
      <c r="Q566" s="206"/>
      <c r="R566" s="206"/>
      <c r="S566" s="206"/>
      <c r="T566" s="207"/>
      <c r="AT566" s="208" t="s">
        <v>167</v>
      </c>
      <c r="AU566" s="208" t="s">
        <v>81</v>
      </c>
      <c r="AV566" s="11" t="s">
        <v>81</v>
      </c>
      <c r="AW566" s="11" t="s">
        <v>169</v>
      </c>
      <c r="AX566" s="11" t="s">
        <v>73</v>
      </c>
      <c r="AY566" s="208" t="s">
        <v>154</v>
      </c>
    </row>
    <row r="567" spans="2:65" s="1" customFormat="1" ht="22.5" customHeight="1">
      <c r="B567" s="34"/>
      <c r="C567" s="182" t="s">
        <v>856</v>
      </c>
      <c r="D567" s="182" t="s">
        <v>156</v>
      </c>
      <c r="E567" s="183" t="s">
        <v>857</v>
      </c>
      <c r="F567" s="184" t="s">
        <v>858</v>
      </c>
      <c r="G567" s="185" t="s">
        <v>292</v>
      </c>
      <c r="H567" s="186">
        <v>9</v>
      </c>
      <c r="I567" s="187"/>
      <c r="J567" s="188">
        <f>ROUND(I567*H567,2)</f>
        <v>0</v>
      </c>
      <c r="K567" s="184" t="s">
        <v>160</v>
      </c>
      <c r="L567" s="54"/>
      <c r="M567" s="189" t="s">
        <v>20</v>
      </c>
      <c r="N567" s="190" t="s">
        <v>44</v>
      </c>
      <c r="O567" s="35"/>
      <c r="P567" s="191">
        <f>O567*H567</f>
        <v>0</v>
      </c>
      <c r="Q567" s="191">
        <v>6E-05</v>
      </c>
      <c r="R567" s="191">
        <f>Q567*H567</f>
        <v>0.00054</v>
      </c>
      <c r="S567" s="191">
        <v>0</v>
      </c>
      <c r="T567" s="192">
        <f>S567*H567</f>
        <v>0</v>
      </c>
      <c r="AR567" s="17" t="s">
        <v>161</v>
      </c>
      <c r="AT567" s="17" t="s">
        <v>156</v>
      </c>
      <c r="AU567" s="17" t="s">
        <v>81</v>
      </c>
      <c r="AY567" s="17" t="s">
        <v>154</v>
      </c>
      <c r="BE567" s="193">
        <f>IF(N567="základní",J567,0)</f>
        <v>0</v>
      </c>
      <c r="BF567" s="193">
        <f>IF(N567="snížená",J567,0)</f>
        <v>0</v>
      </c>
      <c r="BG567" s="193">
        <f>IF(N567="zákl. přenesená",J567,0)</f>
        <v>0</v>
      </c>
      <c r="BH567" s="193">
        <f>IF(N567="sníž. přenesená",J567,0)</f>
        <v>0</v>
      </c>
      <c r="BI567" s="193">
        <f>IF(N567="nulová",J567,0)</f>
        <v>0</v>
      </c>
      <c r="BJ567" s="17" t="s">
        <v>22</v>
      </c>
      <c r="BK567" s="193">
        <f>ROUND(I567*H567,2)</f>
        <v>0</v>
      </c>
      <c r="BL567" s="17" t="s">
        <v>161</v>
      </c>
      <c r="BM567" s="17" t="s">
        <v>859</v>
      </c>
    </row>
    <row r="568" spans="2:47" s="1" customFormat="1" ht="13.5">
      <c r="B568" s="34"/>
      <c r="C568" s="56"/>
      <c r="D568" s="194" t="s">
        <v>163</v>
      </c>
      <c r="E568" s="56"/>
      <c r="F568" s="195" t="s">
        <v>860</v>
      </c>
      <c r="G568" s="56"/>
      <c r="H568" s="56"/>
      <c r="I568" s="152"/>
      <c r="J568" s="56"/>
      <c r="K568" s="56"/>
      <c r="L568" s="54"/>
      <c r="M568" s="71"/>
      <c r="N568" s="35"/>
      <c r="O568" s="35"/>
      <c r="P568" s="35"/>
      <c r="Q568" s="35"/>
      <c r="R568" s="35"/>
      <c r="S568" s="35"/>
      <c r="T568" s="72"/>
      <c r="AT568" s="17" t="s">
        <v>163</v>
      </c>
      <c r="AU568" s="17" t="s">
        <v>81</v>
      </c>
    </row>
    <row r="569" spans="2:47" s="1" customFormat="1" ht="67.5">
      <c r="B569" s="34"/>
      <c r="C569" s="56"/>
      <c r="D569" s="194" t="s">
        <v>165</v>
      </c>
      <c r="E569" s="56"/>
      <c r="F569" s="196" t="s">
        <v>861</v>
      </c>
      <c r="G569" s="56"/>
      <c r="H569" s="56"/>
      <c r="I569" s="152"/>
      <c r="J569" s="56"/>
      <c r="K569" s="56"/>
      <c r="L569" s="54"/>
      <c r="M569" s="71"/>
      <c r="N569" s="35"/>
      <c r="O569" s="35"/>
      <c r="P569" s="35"/>
      <c r="Q569" s="35"/>
      <c r="R569" s="35"/>
      <c r="S569" s="35"/>
      <c r="T569" s="72"/>
      <c r="AT569" s="17" t="s">
        <v>165</v>
      </c>
      <c r="AU569" s="17" t="s">
        <v>81</v>
      </c>
    </row>
    <row r="570" spans="2:51" s="11" customFormat="1" ht="13.5">
      <c r="B570" s="197"/>
      <c r="C570" s="198"/>
      <c r="D570" s="199" t="s">
        <v>167</v>
      </c>
      <c r="E570" s="200" t="s">
        <v>20</v>
      </c>
      <c r="F570" s="201" t="s">
        <v>862</v>
      </c>
      <c r="G570" s="198"/>
      <c r="H570" s="202">
        <v>9</v>
      </c>
      <c r="I570" s="203"/>
      <c r="J570" s="198"/>
      <c r="K570" s="198"/>
      <c r="L570" s="204"/>
      <c r="M570" s="205"/>
      <c r="N570" s="206"/>
      <c r="O570" s="206"/>
      <c r="P570" s="206"/>
      <c r="Q570" s="206"/>
      <c r="R570" s="206"/>
      <c r="S570" s="206"/>
      <c r="T570" s="207"/>
      <c r="AT570" s="208" t="s">
        <v>167</v>
      </c>
      <c r="AU570" s="208" t="s">
        <v>81</v>
      </c>
      <c r="AV570" s="11" t="s">
        <v>81</v>
      </c>
      <c r="AW570" s="11" t="s">
        <v>169</v>
      </c>
      <c r="AX570" s="11" t="s">
        <v>73</v>
      </c>
      <c r="AY570" s="208" t="s">
        <v>154</v>
      </c>
    </row>
    <row r="571" spans="2:65" s="1" customFormat="1" ht="22.5" customHeight="1">
      <c r="B571" s="34"/>
      <c r="C571" s="224" t="s">
        <v>28</v>
      </c>
      <c r="D571" s="224" t="s">
        <v>261</v>
      </c>
      <c r="E571" s="225" t="s">
        <v>863</v>
      </c>
      <c r="F571" s="226" t="s">
        <v>864</v>
      </c>
      <c r="G571" s="227" t="s">
        <v>292</v>
      </c>
      <c r="H571" s="228">
        <v>9.45</v>
      </c>
      <c r="I571" s="229"/>
      <c r="J571" s="230">
        <f>ROUND(I571*H571,2)</f>
        <v>0</v>
      </c>
      <c r="K571" s="226" t="s">
        <v>160</v>
      </c>
      <c r="L571" s="231"/>
      <c r="M571" s="232" t="s">
        <v>20</v>
      </c>
      <c r="N571" s="233" t="s">
        <v>44</v>
      </c>
      <c r="O571" s="35"/>
      <c r="P571" s="191">
        <f>O571*H571</f>
        <v>0</v>
      </c>
      <c r="Q571" s="191">
        <v>0.00068</v>
      </c>
      <c r="R571" s="191">
        <f>Q571*H571</f>
        <v>0.006426</v>
      </c>
      <c r="S571" s="191">
        <v>0</v>
      </c>
      <c r="T571" s="192">
        <f>S571*H571</f>
        <v>0</v>
      </c>
      <c r="AR571" s="17" t="s">
        <v>213</v>
      </c>
      <c r="AT571" s="17" t="s">
        <v>261</v>
      </c>
      <c r="AU571" s="17" t="s">
        <v>81</v>
      </c>
      <c r="AY571" s="17" t="s">
        <v>154</v>
      </c>
      <c r="BE571" s="193">
        <f>IF(N571="základní",J571,0)</f>
        <v>0</v>
      </c>
      <c r="BF571" s="193">
        <f>IF(N571="snížená",J571,0)</f>
        <v>0</v>
      </c>
      <c r="BG571" s="193">
        <f>IF(N571="zákl. přenesená",J571,0)</f>
        <v>0</v>
      </c>
      <c r="BH571" s="193">
        <f>IF(N571="sníž. přenesená",J571,0)</f>
        <v>0</v>
      </c>
      <c r="BI571" s="193">
        <f>IF(N571="nulová",J571,0)</f>
        <v>0</v>
      </c>
      <c r="BJ571" s="17" t="s">
        <v>22</v>
      </c>
      <c r="BK571" s="193">
        <f>ROUND(I571*H571,2)</f>
        <v>0</v>
      </c>
      <c r="BL571" s="17" t="s">
        <v>161</v>
      </c>
      <c r="BM571" s="17" t="s">
        <v>865</v>
      </c>
    </row>
    <row r="572" spans="2:47" s="1" customFormat="1" ht="27">
      <c r="B572" s="34"/>
      <c r="C572" s="56"/>
      <c r="D572" s="194" t="s">
        <v>163</v>
      </c>
      <c r="E572" s="56"/>
      <c r="F572" s="195" t="s">
        <v>866</v>
      </c>
      <c r="G572" s="56"/>
      <c r="H572" s="56"/>
      <c r="I572" s="152"/>
      <c r="J572" s="56"/>
      <c r="K572" s="56"/>
      <c r="L572" s="54"/>
      <c r="M572" s="71"/>
      <c r="N572" s="35"/>
      <c r="O572" s="35"/>
      <c r="P572" s="35"/>
      <c r="Q572" s="35"/>
      <c r="R572" s="35"/>
      <c r="S572" s="35"/>
      <c r="T572" s="72"/>
      <c r="AT572" s="17" t="s">
        <v>163</v>
      </c>
      <c r="AU572" s="17" t="s">
        <v>81</v>
      </c>
    </row>
    <row r="573" spans="2:51" s="11" customFormat="1" ht="13.5">
      <c r="B573" s="197"/>
      <c r="C573" s="198"/>
      <c r="D573" s="199" t="s">
        <v>167</v>
      </c>
      <c r="E573" s="198"/>
      <c r="F573" s="201" t="s">
        <v>867</v>
      </c>
      <c r="G573" s="198"/>
      <c r="H573" s="202">
        <v>9.45</v>
      </c>
      <c r="I573" s="203"/>
      <c r="J573" s="198"/>
      <c r="K573" s="198"/>
      <c r="L573" s="204"/>
      <c r="M573" s="205"/>
      <c r="N573" s="206"/>
      <c r="O573" s="206"/>
      <c r="P573" s="206"/>
      <c r="Q573" s="206"/>
      <c r="R573" s="206"/>
      <c r="S573" s="206"/>
      <c r="T573" s="207"/>
      <c r="AT573" s="208" t="s">
        <v>167</v>
      </c>
      <c r="AU573" s="208" t="s">
        <v>81</v>
      </c>
      <c r="AV573" s="11" t="s">
        <v>81</v>
      </c>
      <c r="AW573" s="11" t="s">
        <v>4</v>
      </c>
      <c r="AX573" s="11" t="s">
        <v>22</v>
      </c>
      <c r="AY573" s="208" t="s">
        <v>154</v>
      </c>
    </row>
    <row r="574" spans="2:65" s="1" customFormat="1" ht="22.5" customHeight="1">
      <c r="B574" s="34"/>
      <c r="C574" s="182" t="s">
        <v>868</v>
      </c>
      <c r="D574" s="182" t="s">
        <v>156</v>
      </c>
      <c r="E574" s="183" t="s">
        <v>869</v>
      </c>
      <c r="F574" s="184" t="s">
        <v>870</v>
      </c>
      <c r="G574" s="185" t="s">
        <v>292</v>
      </c>
      <c r="H574" s="186">
        <v>212.83</v>
      </c>
      <c r="I574" s="187"/>
      <c r="J574" s="188">
        <f>ROUND(I574*H574,2)</f>
        <v>0</v>
      </c>
      <c r="K574" s="184" t="s">
        <v>160</v>
      </c>
      <c r="L574" s="54"/>
      <c r="M574" s="189" t="s">
        <v>20</v>
      </c>
      <c r="N574" s="190" t="s">
        <v>44</v>
      </c>
      <c r="O574" s="35"/>
      <c r="P574" s="191">
        <f>O574*H574</f>
        <v>0</v>
      </c>
      <c r="Q574" s="191">
        <v>0.00025017</v>
      </c>
      <c r="R574" s="191">
        <f>Q574*H574</f>
        <v>0.05324368110000001</v>
      </c>
      <c r="S574" s="191">
        <v>0</v>
      </c>
      <c r="T574" s="192">
        <f>S574*H574</f>
        <v>0</v>
      </c>
      <c r="AR574" s="17" t="s">
        <v>161</v>
      </c>
      <c r="AT574" s="17" t="s">
        <v>156</v>
      </c>
      <c r="AU574" s="17" t="s">
        <v>81</v>
      </c>
      <c r="AY574" s="17" t="s">
        <v>154</v>
      </c>
      <c r="BE574" s="193">
        <f>IF(N574="základní",J574,0)</f>
        <v>0</v>
      </c>
      <c r="BF574" s="193">
        <f>IF(N574="snížená",J574,0)</f>
        <v>0</v>
      </c>
      <c r="BG574" s="193">
        <f>IF(N574="zákl. přenesená",J574,0)</f>
        <v>0</v>
      </c>
      <c r="BH574" s="193">
        <f>IF(N574="sníž. přenesená",J574,0)</f>
        <v>0</v>
      </c>
      <c r="BI574" s="193">
        <f>IF(N574="nulová",J574,0)</f>
        <v>0</v>
      </c>
      <c r="BJ574" s="17" t="s">
        <v>22</v>
      </c>
      <c r="BK574" s="193">
        <f>ROUND(I574*H574,2)</f>
        <v>0</v>
      </c>
      <c r="BL574" s="17" t="s">
        <v>161</v>
      </c>
      <c r="BM574" s="17" t="s">
        <v>871</v>
      </c>
    </row>
    <row r="575" spans="2:47" s="1" customFormat="1" ht="13.5">
      <c r="B575" s="34"/>
      <c r="C575" s="56"/>
      <c r="D575" s="194" t="s">
        <v>163</v>
      </c>
      <c r="E575" s="56"/>
      <c r="F575" s="195" t="s">
        <v>872</v>
      </c>
      <c r="G575" s="56"/>
      <c r="H575" s="56"/>
      <c r="I575" s="152"/>
      <c r="J575" s="56"/>
      <c r="K575" s="56"/>
      <c r="L575" s="54"/>
      <c r="M575" s="71"/>
      <c r="N575" s="35"/>
      <c r="O575" s="35"/>
      <c r="P575" s="35"/>
      <c r="Q575" s="35"/>
      <c r="R575" s="35"/>
      <c r="S575" s="35"/>
      <c r="T575" s="72"/>
      <c r="AT575" s="17" t="s">
        <v>163</v>
      </c>
      <c r="AU575" s="17" t="s">
        <v>81</v>
      </c>
    </row>
    <row r="576" spans="2:47" s="1" customFormat="1" ht="67.5">
      <c r="B576" s="34"/>
      <c r="C576" s="56"/>
      <c r="D576" s="194" t="s">
        <v>165</v>
      </c>
      <c r="E576" s="56"/>
      <c r="F576" s="196" t="s">
        <v>861</v>
      </c>
      <c r="G576" s="56"/>
      <c r="H576" s="56"/>
      <c r="I576" s="152"/>
      <c r="J576" s="56"/>
      <c r="K576" s="56"/>
      <c r="L576" s="54"/>
      <c r="M576" s="71"/>
      <c r="N576" s="35"/>
      <c r="O576" s="35"/>
      <c r="P576" s="35"/>
      <c r="Q576" s="35"/>
      <c r="R576" s="35"/>
      <c r="S576" s="35"/>
      <c r="T576" s="72"/>
      <c r="AT576" s="17" t="s">
        <v>165</v>
      </c>
      <c r="AU576" s="17" t="s">
        <v>81</v>
      </c>
    </row>
    <row r="577" spans="2:51" s="11" customFormat="1" ht="13.5">
      <c r="B577" s="197"/>
      <c r="C577" s="198"/>
      <c r="D577" s="194" t="s">
        <v>167</v>
      </c>
      <c r="E577" s="209" t="s">
        <v>20</v>
      </c>
      <c r="F577" s="210" t="s">
        <v>873</v>
      </c>
      <c r="G577" s="198"/>
      <c r="H577" s="211">
        <v>47.6</v>
      </c>
      <c r="I577" s="203"/>
      <c r="J577" s="198"/>
      <c r="K577" s="198"/>
      <c r="L577" s="204"/>
      <c r="M577" s="205"/>
      <c r="N577" s="206"/>
      <c r="O577" s="206"/>
      <c r="P577" s="206"/>
      <c r="Q577" s="206"/>
      <c r="R577" s="206"/>
      <c r="S577" s="206"/>
      <c r="T577" s="207"/>
      <c r="AT577" s="208" t="s">
        <v>167</v>
      </c>
      <c r="AU577" s="208" t="s">
        <v>81</v>
      </c>
      <c r="AV577" s="11" t="s">
        <v>81</v>
      </c>
      <c r="AW577" s="11" t="s">
        <v>169</v>
      </c>
      <c r="AX577" s="11" t="s">
        <v>73</v>
      </c>
      <c r="AY577" s="208" t="s">
        <v>154</v>
      </c>
    </row>
    <row r="578" spans="2:51" s="11" customFormat="1" ht="27">
      <c r="B578" s="197"/>
      <c r="C578" s="198"/>
      <c r="D578" s="194" t="s">
        <v>167</v>
      </c>
      <c r="E578" s="209" t="s">
        <v>20</v>
      </c>
      <c r="F578" s="210" t="s">
        <v>874</v>
      </c>
      <c r="G578" s="198"/>
      <c r="H578" s="211">
        <v>60.4</v>
      </c>
      <c r="I578" s="203"/>
      <c r="J578" s="198"/>
      <c r="K578" s="198"/>
      <c r="L578" s="204"/>
      <c r="M578" s="205"/>
      <c r="N578" s="206"/>
      <c r="O578" s="206"/>
      <c r="P578" s="206"/>
      <c r="Q578" s="206"/>
      <c r="R578" s="206"/>
      <c r="S578" s="206"/>
      <c r="T578" s="207"/>
      <c r="AT578" s="208" t="s">
        <v>167</v>
      </c>
      <c r="AU578" s="208" t="s">
        <v>81</v>
      </c>
      <c r="AV578" s="11" t="s">
        <v>81</v>
      </c>
      <c r="AW578" s="11" t="s">
        <v>169</v>
      </c>
      <c r="AX578" s="11" t="s">
        <v>73</v>
      </c>
      <c r="AY578" s="208" t="s">
        <v>154</v>
      </c>
    </row>
    <row r="579" spans="2:51" s="11" customFormat="1" ht="13.5">
      <c r="B579" s="197"/>
      <c r="C579" s="198"/>
      <c r="D579" s="194" t="s">
        <v>167</v>
      </c>
      <c r="E579" s="209" t="s">
        <v>20</v>
      </c>
      <c r="F579" s="210" t="s">
        <v>875</v>
      </c>
      <c r="G579" s="198"/>
      <c r="H579" s="211">
        <v>9.85</v>
      </c>
      <c r="I579" s="203"/>
      <c r="J579" s="198"/>
      <c r="K579" s="198"/>
      <c r="L579" s="204"/>
      <c r="M579" s="205"/>
      <c r="N579" s="206"/>
      <c r="O579" s="206"/>
      <c r="P579" s="206"/>
      <c r="Q579" s="206"/>
      <c r="R579" s="206"/>
      <c r="S579" s="206"/>
      <c r="T579" s="207"/>
      <c r="AT579" s="208" t="s">
        <v>167</v>
      </c>
      <c r="AU579" s="208" t="s">
        <v>81</v>
      </c>
      <c r="AV579" s="11" t="s">
        <v>81</v>
      </c>
      <c r="AW579" s="11" t="s">
        <v>169</v>
      </c>
      <c r="AX579" s="11" t="s">
        <v>73</v>
      </c>
      <c r="AY579" s="208" t="s">
        <v>154</v>
      </c>
    </row>
    <row r="580" spans="2:51" s="11" customFormat="1" ht="13.5">
      <c r="B580" s="197"/>
      <c r="C580" s="198"/>
      <c r="D580" s="194" t="s">
        <v>167</v>
      </c>
      <c r="E580" s="209" t="s">
        <v>20</v>
      </c>
      <c r="F580" s="210" t="s">
        <v>876</v>
      </c>
      <c r="G580" s="198"/>
      <c r="H580" s="211">
        <v>32.45</v>
      </c>
      <c r="I580" s="203"/>
      <c r="J580" s="198"/>
      <c r="K580" s="198"/>
      <c r="L580" s="204"/>
      <c r="M580" s="205"/>
      <c r="N580" s="206"/>
      <c r="O580" s="206"/>
      <c r="P580" s="206"/>
      <c r="Q580" s="206"/>
      <c r="R580" s="206"/>
      <c r="S580" s="206"/>
      <c r="T580" s="207"/>
      <c r="AT580" s="208" t="s">
        <v>167</v>
      </c>
      <c r="AU580" s="208" t="s">
        <v>81</v>
      </c>
      <c r="AV580" s="11" t="s">
        <v>81</v>
      </c>
      <c r="AW580" s="11" t="s">
        <v>169</v>
      </c>
      <c r="AX580" s="11" t="s">
        <v>73</v>
      </c>
      <c r="AY580" s="208" t="s">
        <v>154</v>
      </c>
    </row>
    <row r="581" spans="2:51" s="11" customFormat="1" ht="13.5">
      <c r="B581" s="197"/>
      <c r="C581" s="198"/>
      <c r="D581" s="194" t="s">
        <v>167</v>
      </c>
      <c r="E581" s="209" t="s">
        <v>20</v>
      </c>
      <c r="F581" s="210" t="s">
        <v>877</v>
      </c>
      <c r="G581" s="198"/>
      <c r="H581" s="211">
        <v>19.61</v>
      </c>
      <c r="I581" s="203"/>
      <c r="J581" s="198"/>
      <c r="K581" s="198"/>
      <c r="L581" s="204"/>
      <c r="M581" s="205"/>
      <c r="N581" s="206"/>
      <c r="O581" s="206"/>
      <c r="P581" s="206"/>
      <c r="Q581" s="206"/>
      <c r="R581" s="206"/>
      <c r="S581" s="206"/>
      <c r="T581" s="207"/>
      <c r="AT581" s="208" t="s">
        <v>167</v>
      </c>
      <c r="AU581" s="208" t="s">
        <v>81</v>
      </c>
      <c r="AV581" s="11" t="s">
        <v>81</v>
      </c>
      <c r="AW581" s="11" t="s">
        <v>169</v>
      </c>
      <c r="AX581" s="11" t="s">
        <v>73</v>
      </c>
      <c r="AY581" s="208" t="s">
        <v>154</v>
      </c>
    </row>
    <row r="582" spans="2:51" s="12" customFormat="1" ht="13.5">
      <c r="B582" s="213"/>
      <c r="C582" s="214"/>
      <c r="D582" s="194" t="s">
        <v>167</v>
      </c>
      <c r="E582" s="215" t="s">
        <v>20</v>
      </c>
      <c r="F582" s="216" t="s">
        <v>878</v>
      </c>
      <c r="G582" s="214"/>
      <c r="H582" s="217" t="s">
        <v>20</v>
      </c>
      <c r="I582" s="218"/>
      <c r="J582" s="214"/>
      <c r="K582" s="214"/>
      <c r="L582" s="219"/>
      <c r="M582" s="220"/>
      <c r="N582" s="221"/>
      <c r="O582" s="221"/>
      <c r="P582" s="221"/>
      <c r="Q582" s="221"/>
      <c r="R582" s="221"/>
      <c r="S582" s="221"/>
      <c r="T582" s="222"/>
      <c r="AT582" s="223" t="s">
        <v>167</v>
      </c>
      <c r="AU582" s="223" t="s">
        <v>81</v>
      </c>
      <c r="AV582" s="12" t="s">
        <v>22</v>
      </c>
      <c r="AW582" s="12" t="s">
        <v>169</v>
      </c>
      <c r="AX582" s="12" t="s">
        <v>73</v>
      </c>
      <c r="AY582" s="223" t="s">
        <v>154</v>
      </c>
    </row>
    <row r="583" spans="2:51" s="11" customFormat="1" ht="13.5">
      <c r="B583" s="197"/>
      <c r="C583" s="198"/>
      <c r="D583" s="199" t="s">
        <v>167</v>
      </c>
      <c r="E583" s="200" t="s">
        <v>20</v>
      </c>
      <c r="F583" s="201" t="s">
        <v>879</v>
      </c>
      <c r="G583" s="198"/>
      <c r="H583" s="202">
        <v>42.92</v>
      </c>
      <c r="I583" s="203"/>
      <c r="J583" s="198"/>
      <c r="K583" s="198"/>
      <c r="L583" s="204"/>
      <c r="M583" s="205"/>
      <c r="N583" s="206"/>
      <c r="O583" s="206"/>
      <c r="P583" s="206"/>
      <c r="Q583" s="206"/>
      <c r="R583" s="206"/>
      <c r="S583" s="206"/>
      <c r="T583" s="207"/>
      <c r="AT583" s="208" t="s">
        <v>167</v>
      </c>
      <c r="AU583" s="208" t="s">
        <v>81</v>
      </c>
      <c r="AV583" s="11" t="s">
        <v>81</v>
      </c>
      <c r="AW583" s="11" t="s">
        <v>169</v>
      </c>
      <c r="AX583" s="11" t="s">
        <v>73</v>
      </c>
      <c r="AY583" s="208" t="s">
        <v>154</v>
      </c>
    </row>
    <row r="584" spans="2:65" s="1" customFormat="1" ht="22.5" customHeight="1">
      <c r="B584" s="34"/>
      <c r="C584" s="224" t="s">
        <v>880</v>
      </c>
      <c r="D584" s="224" t="s">
        <v>261</v>
      </c>
      <c r="E584" s="225" t="s">
        <v>881</v>
      </c>
      <c r="F584" s="226" t="s">
        <v>882</v>
      </c>
      <c r="G584" s="227" t="s">
        <v>292</v>
      </c>
      <c r="H584" s="228">
        <v>34.073</v>
      </c>
      <c r="I584" s="229"/>
      <c r="J584" s="230">
        <f>ROUND(I584*H584,2)</f>
        <v>0</v>
      </c>
      <c r="K584" s="226" t="s">
        <v>160</v>
      </c>
      <c r="L584" s="231"/>
      <c r="M584" s="232" t="s">
        <v>20</v>
      </c>
      <c r="N584" s="233" t="s">
        <v>44</v>
      </c>
      <c r="O584" s="35"/>
      <c r="P584" s="191">
        <f>O584*H584</f>
        <v>0</v>
      </c>
      <c r="Q584" s="191">
        <v>0.0005</v>
      </c>
      <c r="R584" s="191">
        <f>Q584*H584</f>
        <v>0.0170365</v>
      </c>
      <c r="S584" s="191">
        <v>0</v>
      </c>
      <c r="T584" s="192">
        <f>S584*H584</f>
        <v>0</v>
      </c>
      <c r="AR584" s="17" t="s">
        <v>213</v>
      </c>
      <c r="AT584" s="17" t="s">
        <v>261</v>
      </c>
      <c r="AU584" s="17" t="s">
        <v>81</v>
      </c>
      <c r="AY584" s="17" t="s">
        <v>154</v>
      </c>
      <c r="BE584" s="193">
        <f>IF(N584="základní",J584,0)</f>
        <v>0</v>
      </c>
      <c r="BF584" s="193">
        <f>IF(N584="snížená",J584,0)</f>
        <v>0</v>
      </c>
      <c r="BG584" s="193">
        <f>IF(N584="zákl. přenesená",J584,0)</f>
        <v>0</v>
      </c>
      <c r="BH584" s="193">
        <f>IF(N584="sníž. přenesená",J584,0)</f>
        <v>0</v>
      </c>
      <c r="BI584" s="193">
        <f>IF(N584="nulová",J584,0)</f>
        <v>0</v>
      </c>
      <c r="BJ584" s="17" t="s">
        <v>22</v>
      </c>
      <c r="BK584" s="193">
        <f>ROUND(I584*H584,2)</f>
        <v>0</v>
      </c>
      <c r="BL584" s="17" t="s">
        <v>161</v>
      </c>
      <c r="BM584" s="17" t="s">
        <v>883</v>
      </c>
    </row>
    <row r="585" spans="2:47" s="1" customFormat="1" ht="27">
      <c r="B585" s="34"/>
      <c r="C585" s="56"/>
      <c r="D585" s="194" t="s">
        <v>163</v>
      </c>
      <c r="E585" s="56"/>
      <c r="F585" s="195" t="s">
        <v>884</v>
      </c>
      <c r="G585" s="56"/>
      <c r="H585" s="56"/>
      <c r="I585" s="152"/>
      <c r="J585" s="56"/>
      <c r="K585" s="56"/>
      <c r="L585" s="54"/>
      <c r="M585" s="71"/>
      <c r="N585" s="35"/>
      <c r="O585" s="35"/>
      <c r="P585" s="35"/>
      <c r="Q585" s="35"/>
      <c r="R585" s="35"/>
      <c r="S585" s="35"/>
      <c r="T585" s="72"/>
      <c r="AT585" s="17" t="s">
        <v>163</v>
      </c>
      <c r="AU585" s="17" t="s">
        <v>81</v>
      </c>
    </row>
    <row r="586" spans="2:51" s="11" customFormat="1" ht="13.5">
      <c r="B586" s="197"/>
      <c r="C586" s="198"/>
      <c r="D586" s="194" t="s">
        <v>167</v>
      </c>
      <c r="E586" s="209" t="s">
        <v>20</v>
      </c>
      <c r="F586" s="210" t="s">
        <v>876</v>
      </c>
      <c r="G586" s="198"/>
      <c r="H586" s="211">
        <v>32.45</v>
      </c>
      <c r="I586" s="203"/>
      <c r="J586" s="198"/>
      <c r="K586" s="198"/>
      <c r="L586" s="204"/>
      <c r="M586" s="205"/>
      <c r="N586" s="206"/>
      <c r="O586" s="206"/>
      <c r="P586" s="206"/>
      <c r="Q586" s="206"/>
      <c r="R586" s="206"/>
      <c r="S586" s="206"/>
      <c r="T586" s="207"/>
      <c r="AT586" s="208" t="s">
        <v>167</v>
      </c>
      <c r="AU586" s="208" t="s">
        <v>81</v>
      </c>
      <c r="AV586" s="11" t="s">
        <v>81</v>
      </c>
      <c r="AW586" s="11" t="s">
        <v>169</v>
      </c>
      <c r="AX586" s="11" t="s">
        <v>73</v>
      </c>
      <c r="AY586" s="208" t="s">
        <v>154</v>
      </c>
    </row>
    <row r="587" spans="2:51" s="11" customFormat="1" ht="13.5">
      <c r="B587" s="197"/>
      <c r="C587" s="198"/>
      <c r="D587" s="199" t="s">
        <v>167</v>
      </c>
      <c r="E587" s="198"/>
      <c r="F587" s="201" t="s">
        <v>885</v>
      </c>
      <c r="G587" s="198"/>
      <c r="H587" s="202">
        <v>34.073</v>
      </c>
      <c r="I587" s="203"/>
      <c r="J587" s="198"/>
      <c r="K587" s="198"/>
      <c r="L587" s="204"/>
      <c r="M587" s="205"/>
      <c r="N587" s="206"/>
      <c r="O587" s="206"/>
      <c r="P587" s="206"/>
      <c r="Q587" s="206"/>
      <c r="R587" s="206"/>
      <c r="S587" s="206"/>
      <c r="T587" s="207"/>
      <c r="AT587" s="208" t="s">
        <v>167</v>
      </c>
      <c r="AU587" s="208" t="s">
        <v>81</v>
      </c>
      <c r="AV587" s="11" t="s">
        <v>81</v>
      </c>
      <c r="AW587" s="11" t="s">
        <v>4</v>
      </c>
      <c r="AX587" s="11" t="s">
        <v>22</v>
      </c>
      <c r="AY587" s="208" t="s">
        <v>154</v>
      </c>
    </row>
    <row r="588" spans="2:65" s="1" customFormat="1" ht="22.5" customHeight="1">
      <c r="B588" s="34"/>
      <c r="C588" s="224" t="s">
        <v>886</v>
      </c>
      <c r="D588" s="224" t="s">
        <v>261</v>
      </c>
      <c r="E588" s="225" t="s">
        <v>887</v>
      </c>
      <c r="F588" s="226" t="s">
        <v>888</v>
      </c>
      <c r="G588" s="227" t="s">
        <v>292</v>
      </c>
      <c r="H588" s="228">
        <v>47.6</v>
      </c>
      <c r="I588" s="229"/>
      <c r="J588" s="230">
        <f>ROUND(I588*H588,2)</f>
        <v>0</v>
      </c>
      <c r="K588" s="226" t="s">
        <v>160</v>
      </c>
      <c r="L588" s="231"/>
      <c r="M588" s="232" t="s">
        <v>20</v>
      </c>
      <c r="N588" s="233" t="s">
        <v>44</v>
      </c>
      <c r="O588" s="35"/>
      <c r="P588" s="191">
        <f>O588*H588</f>
        <v>0</v>
      </c>
      <c r="Q588" s="191">
        <v>3E-05</v>
      </c>
      <c r="R588" s="191">
        <f>Q588*H588</f>
        <v>0.001428</v>
      </c>
      <c r="S588" s="191">
        <v>0</v>
      </c>
      <c r="T588" s="192">
        <f>S588*H588</f>
        <v>0</v>
      </c>
      <c r="AR588" s="17" t="s">
        <v>213</v>
      </c>
      <c r="AT588" s="17" t="s">
        <v>261</v>
      </c>
      <c r="AU588" s="17" t="s">
        <v>81</v>
      </c>
      <c r="AY588" s="17" t="s">
        <v>154</v>
      </c>
      <c r="BE588" s="193">
        <f>IF(N588="základní",J588,0)</f>
        <v>0</v>
      </c>
      <c r="BF588" s="193">
        <f>IF(N588="snížená",J588,0)</f>
        <v>0</v>
      </c>
      <c r="BG588" s="193">
        <f>IF(N588="zákl. přenesená",J588,0)</f>
        <v>0</v>
      </c>
      <c r="BH588" s="193">
        <f>IF(N588="sníž. přenesená",J588,0)</f>
        <v>0</v>
      </c>
      <c r="BI588" s="193">
        <f>IF(N588="nulová",J588,0)</f>
        <v>0</v>
      </c>
      <c r="BJ588" s="17" t="s">
        <v>22</v>
      </c>
      <c r="BK588" s="193">
        <f>ROUND(I588*H588,2)</f>
        <v>0</v>
      </c>
      <c r="BL588" s="17" t="s">
        <v>161</v>
      </c>
      <c r="BM588" s="17" t="s">
        <v>889</v>
      </c>
    </row>
    <row r="589" spans="2:47" s="1" customFormat="1" ht="27">
      <c r="B589" s="34"/>
      <c r="C589" s="56"/>
      <c r="D589" s="194" t="s">
        <v>163</v>
      </c>
      <c r="E589" s="56"/>
      <c r="F589" s="195" t="s">
        <v>890</v>
      </c>
      <c r="G589" s="56"/>
      <c r="H589" s="56"/>
      <c r="I589" s="152"/>
      <c r="J589" s="56"/>
      <c r="K589" s="56"/>
      <c r="L589" s="54"/>
      <c r="M589" s="71"/>
      <c r="N589" s="35"/>
      <c r="O589" s="35"/>
      <c r="P589" s="35"/>
      <c r="Q589" s="35"/>
      <c r="R589" s="35"/>
      <c r="S589" s="35"/>
      <c r="T589" s="72"/>
      <c r="AT589" s="17" t="s">
        <v>163</v>
      </c>
      <c r="AU589" s="17" t="s">
        <v>81</v>
      </c>
    </row>
    <row r="590" spans="2:47" s="1" customFormat="1" ht="27">
      <c r="B590" s="34"/>
      <c r="C590" s="56"/>
      <c r="D590" s="194" t="s">
        <v>615</v>
      </c>
      <c r="E590" s="56"/>
      <c r="F590" s="196" t="s">
        <v>891</v>
      </c>
      <c r="G590" s="56"/>
      <c r="H590" s="56"/>
      <c r="I590" s="152"/>
      <c r="J590" s="56"/>
      <c r="K590" s="56"/>
      <c r="L590" s="54"/>
      <c r="M590" s="71"/>
      <c r="N590" s="35"/>
      <c r="O590" s="35"/>
      <c r="P590" s="35"/>
      <c r="Q590" s="35"/>
      <c r="R590" s="35"/>
      <c r="S590" s="35"/>
      <c r="T590" s="72"/>
      <c r="AT590" s="17" t="s">
        <v>615</v>
      </c>
      <c r="AU590" s="17" t="s">
        <v>81</v>
      </c>
    </row>
    <row r="591" spans="2:51" s="11" customFormat="1" ht="13.5">
      <c r="B591" s="197"/>
      <c r="C591" s="198"/>
      <c r="D591" s="199" t="s">
        <v>167</v>
      </c>
      <c r="E591" s="200" t="s">
        <v>20</v>
      </c>
      <c r="F591" s="201" t="s">
        <v>873</v>
      </c>
      <c r="G591" s="198"/>
      <c r="H591" s="202">
        <v>47.6</v>
      </c>
      <c r="I591" s="203"/>
      <c r="J591" s="198"/>
      <c r="K591" s="198"/>
      <c r="L591" s="204"/>
      <c r="M591" s="205"/>
      <c r="N591" s="206"/>
      <c r="O591" s="206"/>
      <c r="P591" s="206"/>
      <c r="Q591" s="206"/>
      <c r="R591" s="206"/>
      <c r="S591" s="206"/>
      <c r="T591" s="207"/>
      <c r="AT591" s="208" t="s">
        <v>167</v>
      </c>
      <c r="AU591" s="208" t="s">
        <v>81</v>
      </c>
      <c r="AV591" s="11" t="s">
        <v>81</v>
      </c>
      <c r="AW591" s="11" t="s">
        <v>169</v>
      </c>
      <c r="AX591" s="11" t="s">
        <v>73</v>
      </c>
      <c r="AY591" s="208" t="s">
        <v>154</v>
      </c>
    </row>
    <row r="592" spans="2:65" s="1" customFormat="1" ht="22.5" customHeight="1">
      <c r="B592" s="34"/>
      <c r="C592" s="224" t="s">
        <v>892</v>
      </c>
      <c r="D592" s="224" t="s">
        <v>261</v>
      </c>
      <c r="E592" s="225" t="s">
        <v>893</v>
      </c>
      <c r="F592" s="226" t="s">
        <v>894</v>
      </c>
      <c r="G592" s="227" t="s">
        <v>292</v>
      </c>
      <c r="H592" s="228">
        <v>117.579</v>
      </c>
      <c r="I592" s="229"/>
      <c r="J592" s="230">
        <f>ROUND(I592*H592,2)</f>
        <v>0</v>
      </c>
      <c r="K592" s="226" t="s">
        <v>160</v>
      </c>
      <c r="L592" s="231"/>
      <c r="M592" s="232" t="s">
        <v>20</v>
      </c>
      <c r="N592" s="233" t="s">
        <v>44</v>
      </c>
      <c r="O592" s="35"/>
      <c r="P592" s="191">
        <f>O592*H592</f>
        <v>0</v>
      </c>
      <c r="Q592" s="191">
        <v>3E-05</v>
      </c>
      <c r="R592" s="191">
        <f>Q592*H592</f>
        <v>0.0035273699999999997</v>
      </c>
      <c r="S592" s="191">
        <v>0</v>
      </c>
      <c r="T592" s="192">
        <f>S592*H592</f>
        <v>0</v>
      </c>
      <c r="AR592" s="17" t="s">
        <v>213</v>
      </c>
      <c r="AT592" s="17" t="s">
        <v>261</v>
      </c>
      <c r="AU592" s="17" t="s">
        <v>81</v>
      </c>
      <c r="AY592" s="17" t="s">
        <v>154</v>
      </c>
      <c r="BE592" s="193">
        <f>IF(N592="základní",J592,0)</f>
        <v>0</v>
      </c>
      <c r="BF592" s="193">
        <f>IF(N592="snížená",J592,0)</f>
        <v>0</v>
      </c>
      <c r="BG592" s="193">
        <f>IF(N592="zákl. přenesená",J592,0)</f>
        <v>0</v>
      </c>
      <c r="BH592" s="193">
        <f>IF(N592="sníž. přenesená",J592,0)</f>
        <v>0</v>
      </c>
      <c r="BI592" s="193">
        <f>IF(N592="nulová",J592,0)</f>
        <v>0</v>
      </c>
      <c r="BJ592" s="17" t="s">
        <v>22</v>
      </c>
      <c r="BK592" s="193">
        <f>ROUND(I592*H592,2)</f>
        <v>0</v>
      </c>
      <c r="BL592" s="17" t="s">
        <v>161</v>
      </c>
      <c r="BM592" s="17" t="s">
        <v>895</v>
      </c>
    </row>
    <row r="593" spans="2:47" s="1" customFormat="1" ht="27">
      <c r="B593" s="34"/>
      <c r="C593" s="56"/>
      <c r="D593" s="194" t="s">
        <v>163</v>
      </c>
      <c r="E593" s="56"/>
      <c r="F593" s="195" t="s">
        <v>896</v>
      </c>
      <c r="G593" s="56"/>
      <c r="H593" s="56"/>
      <c r="I593" s="152"/>
      <c r="J593" s="56"/>
      <c r="K593" s="56"/>
      <c r="L593" s="54"/>
      <c r="M593" s="71"/>
      <c r="N593" s="35"/>
      <c r="O593" s="35"/>
      <c r="P593" s="35"/>
      <c r="Q593" s="35"/>
      <c r="R593" s="35"/>
      <c r="S593" s="35"/>
      <c r="T593" s="72"/>
      <c r="AT593" s="17" t="s">
        <v>163</v>
      </c>
      <c r="AU593" s="17" t="s">
        <v>81</v>
      </c>
    </row>
    <row r="594" spans="2:51" s="11" customFormat="1" ht="27">
      <c r="B594" s="197"/>
      <c r="C594" s="198"/>
      <c r="D594" s="194" t="s">
        <v>167</v>
      </c>
      <c r="E594" s="209" t="s">
        <v>20</v>
      </c>
      <c r="F594" s="210" t="s">
        <v>897</v>
      </c>
      <c r="G594" s="198"/>
      <c r="H594" s="211">
        <v>39.6</v>
      </c>
      <c r="I594" s="203"/>
      <c r="J594" s="198"/>
      <c r="K594" s="198"/>
      <c r="L594" s="204"/>
      <c r="M594" s="205"/>
      <c r="N594" s="206"/>
      <c r="O594" s="206"/>
      <c r="P594" s="206"/>
      <c r="Q594" s="206"/>
      <c r="R594" s="206"/>
      <c r="S594" s="206"/>
      <c r="T594" s="207"/>
      <c r="AT594" s="208" t="s">
        <v>167</v>
      </c>
      <c r="AU594" s="208" t="s">
        <v>81</v>
      </c>
      <c r="AV594" s="11" t="s">
        <v>81</v>
      </c>
      <c r="AW594" s="11" t="s">
        <v>169</v>
      </c>
      <c r="AX594" s="11" t="s">
        <v>73</v>
      </c>
      <c r="AY594" s="208" t="s">
        <v>154</v>
      </c>
    </row>
    <row r="595" spans="2:51" s="11" customFormat="1" ht="13.5">
      <c r="B595" s="197"/>
      <c r="C595" s="198"/>
      <c r="D595" s="194" t="s">
        <v>167</v>
      </c>
      <c r="E595" s="209" t="s">
        <v>20</v>
      </c>
      <c r="F595" s="210" t="s">
        <v>875</v>
      </c>
      <c r="G595" s="198"/>
      <c r="H595" s="211">
        <v>9.85</v>
      </c>
      <c r="I595" s="203"/>
      <c r="J595" s="198"/>
      <c r="K595" s="198"/>
      <c r="L595" s="204"/>
      <c r="M595" s="205"/>
      <c r="N595" s="206"/>
      <c r="O595" s="206"/>
      <c r="P595" s="206"/>
      <c r="Q595" s="206"/>
      <c r="R595" s="206"/>
      <c r="S595" s="206"/>
      <c r="T595" s="207"/>
      <c r="AT595" s="208" t="s">
        <v>167</v>
      </c>
      <c r="AU595" s="208" t="s">
        <v>81</v>
      </c>
      <c r="AV595" s="11" t="s">
        <v>81</v>
      </c>
      <c r="AW595" s="11" t="s">
        <v>169</v>
      </c>
      <c r="AX595" s="11" t="s">
        <v>73</v>
      </c>
      <c r="AY595" s="208" t="s">
        <v>154</v>
      </c>
    </row>
    <row r="596" spans="2:51" s="11" customFormat="1" ht="13.5">
      <c r="B596" s="197"/>
      <c r="C596" s="198"/>
      <c r="D596" s="194" t="s">
        <v>167</v>
      </c>
      <c r="E596" s="209" t="s">
        <v>20</v>
      </c>
      <c r="F596" s="210" t="s">
        <v>877</v>
      </c>
      <c r="G596" s="198"/>
      <c r="H596" s="211">
        <v>19.61</v>
      </c>
      <c r="I596" s="203"/>
      <c r="J596" s="198"/>
      <c r="K596" s="198"/>
      <c r="L596" s="204"/>
      <c r="M596" s="205"/>
      <c r="N596" s="206"/>
      <c r="O596" s="206"/>
      <c r="P596" s="206"/>
      <c r="Q596" s="206"/>
      <c r="R596" s="206"/>
      <c r="S596" s="206"/>
      <c r="T596" s="207"/>
      <c r="AT596" s="208" t="s">
        <v>167</v>
      </c>
      <c r="AU596" s="208" t="s">
        <v>81</v>
      </c>
      <c r="AV596" s="11" t="s">
        <v>81</v>
      </c>
      <c r="AW596" s="11" t="s">
        <v>169</v>
      </c>
      <c r="AX596" s="11" t="s">
        <v>73</v>
      </c>
      <c r="AY596" s="208" t="s">
        <v>154</v>
      </c>
    </row>
    <row r="597" spans="2:51" s="12" customFormat="1" ht="13.5">
      <c r="B597" s="213"/>
      <c r="C597" s="214"/>
      <c r="D597" s="194" t="s">
        <v>167</v>
      </c>
      <c r="E597" s="215" t="s">
        <v>20</v>
      </c>
      <c r="F597" s="216" t="s">
        <v>878</v>
      </c>
      <c r="G597" s="214"/>
      <c r="H597" s="217" t="s">
        <v>20</v>
      </c>
      <c r="I597" s="218"/>
      <c r="J597" s="214"/>
      <c r="K597" s="214"/>
      <c r="L597" s="219"/>
      <c r="M597" s="220"/>
      <c r="N597" s="221"/>
      <c r="O597" s="221"/>
      <c r="P597" s="221"/>
      <c r="Q597" s="221"/>
      <c r="R597" s="221"/>
      <c r="S597" s="221"/>
      <c r="T597" s="222"/>
      <c r="AT597" s="223" t="s">
        <v>167</v>
      </c>
      <c r="AU597" s="223" t="s">
        <v>81</v>
      </c>
      <c r="AV597" s="12" t="s">
        <v>22</v>
      </c>
      <c r="AW597" s="12" t="s">
        <v>169</v>
      </c>
      <c r="AX597" s="12" t="s">
        <v>73</v>
      </c>
      <c r="AY597" s="223" t="s">
        <v>154</v>
      </c>
    </row>
    <row r="598" spans="2:51" s="11" customFormat="1" ht="13.5">
      <c r="B598" s="197"/>
      <c r="C598" s="198"/>
      <c r="D598" s="194" t="s">
        <v>167</v>
      </c>
      <c r="E598" s="209" t="s">
        <v>20</v>
      </c>
      <c r="F598" s="210" t="s">
        <v>879</v>
      </c>
      <c r="G598" s="198"/>
      <c r="H598" s="211">
        <v>42.92</v>
      </c>
      <c r="I598" s="203"/>
      <c r="J598" s="198"/>
      <c r="K598" s="198"/>
      <c r="L598" s="204"/>
      <c r="M598" s="205"/>
      <c r="N598" s="206"/>
      <c r="O598" s="206"/>
      <c r="P598" s="206"/>
      <c r="Q598" s="206"/>
      <c r="R598" s="206"/>
      <c r="S598" s="206"/>
      <c r="T598" s="207"/>
      <c r="AT598" s="208" t="s">
        <v>167</v>
      </c>
      <c r="AU598" s="208" t="s">
        <v>81</v>
      </c>
      <c r="AV598" s="11" t="s">
        <v>81</v>
      </c>
      <c r="AW598" s="11" t="s">
        <v>169</v>
      </c>
      <c r="AX598" s="11" t="s">
        <v>73</v>
      </c>
      <c r="AY598" s="208" t="s">
        <v>154</v>
      </c>
    </row>
    <row r="599" spans="2:51" s="11" customFormat="1" ht="13.5">
      <c r="B599" s="197"/>
      <c r="C599" s="198"/>
      <c r="D599" s="199" t="s">
        <v>167</v>
      </c>
      <c r="E599" s="198"/>
      <c r="F599" s="201" t="s">
        <v>898</v>
      </c>
      <c r="G599" s="198"/>
      <c r="H599" s="202">
        <v>117.579</v>
      </c>
      <c r="I599" s="203"/>
      <c r="J599" s="198"/>
      <c r="K599" s="198"/>
      <c r="L599" s="204"/>
      <c r="M599" s="205"/>
      <c r="N599" s="206"/>
      <c r="O599" s="206"/>
      <c r="P599" s="206"/>
      <c r="Q599" s="206"/>
      <c r="R599" s="206"/>
      <c r="S599" s="206"/>
      <c r="T599" s="207"/>
      <c r="AT599" s="208" t="s">
        <v>167</v>
      </c>
      <c r="AU599" s="208" t="s">
        <v>81</v>
      </c>
      <c r="AV599" s="11" t="s">
        <v>81</v>
      </c>
      <c r="AW599" s="11" t="s">
        <v>4</v>
      </c>
      <c r="AX599" s="11" t="s">
        <v>22</v>
      </c>
      <c r="AY599" s="208" t="s">
        <v>154</v>
      </c>
    </row>
    <row r="600" spans="2:65" s="1" customFormat="1" ht="22.5" customHeight="1">
      <c r="B600" s="34"/>
      <c r="C600" s="224" t="s">
        <v>899</v>
      </c>
      <c r="D600" s="224" t="s">
        <v>261</v>
      </c>
      <c r="E600" s="225" t="s">
        <v>900</v>
      </c>
      <c r="F600" s="226" t="s">
        <v>901</v>
      </c>
      <c r="G600" s="227" t="s">
        <v>292</v>
      </c>
      <c r="H600" s="228">
        <v>8.6</v>
      </c>
      <c r="I600" s="229"/>
      <c r="J600" s="230">
        <f>ROUND(I600*H600,2)</f>
        <v>0</v>
      </c>
      <c r="K600" s="226" t="s">
        <v>160</v>
      </c>
      <c r="L600" s="231"/>
      <c r="M600" s="232" t="s">
        <v>20</v>
      </c>
      <c r="N600" s="233" t="s">
        <v>44</v>
      </c>
      <c r="O600" s="35"/>
      <c r="P600" s="191">
        <f>O600*H600</f>
        <v>0</v>
      </c>
      <c r="Q600" s="191">
        <v>0.0003</v>
      </c>
      <c r="R600" s="191">
        <f>Q600*H600</f>
        <v>0.00258</v>
      </c>
      <c r="S600" s="191">
        <v>0</v>
      </c>
      <c r="T600" s="192">
        <f>S600*H600</f>
        <v>0</v>
      </c>
      <c r="AR600" s="17" t="s">
        <v>213</v>
      </c>
      <c r="AT600" s="17" t="s">
        <v>261</v>
      </c>
      <c r="AU600" s="17" t="s">
        <v>81</v>
      </c>
      <c r="AY600" s="17" t="s">
        <v>154</v>
      </c>
      <c r="BE600" s="193">
        <f>IF(N600="základní",J600,0)</f>
        <v>0</v>
      </c>
      <c r="BF600" s="193">
        <f>IF(N600="snížená",J600,0)</f>
        <v>0</v>
      </c>
      <c r="BG600" s="193">
        <f>IF(N600="zákl. přenesená",J600,0)</f>
        <v>0</v>
      </c>
      <c r="BH600" s="193">
        <f>IF(N600="sníž. přenesená",J600,0)</f>
        <v>0</v>
      </c>
      <c r="BI600" s="193">
        <f>IF(N600="nulová",J600,0)</f>
        <v>0</v>
      </c>
      <c r="BJ600" s="17" t="s">
        <v>22</v>
      </c>
      <c r="BK600" s="193">
        <f>ROUND(I600*H600,2)</f>
        <v>0</v>
      </c>
      <c r="BL600" s="17" t="s">
        <v>161</v>
      </c>
      <c r="BM600" s="17" t="s">
        <v>902</v>
      </c>
    </row>
    <row r="601" spans="2:47" s="1" customFormat="1" ht="13.5">
      <c r="B601" s="34"/>
      <c r="C601" s="56"/>
      <c r="D601" s="194" t="s">
        <v>163</v>
      </c>
      <c r="E601" s="56"/>
      <c r="F601" s="195" t="s">
        <v>903</v>
      </c>
      <c r="G601" s="56"/>
      <c r="H601" s="56"/>
      <c r="I601" s="152"/>
      <c r="J601" s="56"/>
      <c r="K601" s="56"/>
      <c r="L601" s="54"/>
      <c r="M601" s="71"/>
      <c r="N601" s="35"/>
      <c r="O601" s="35"/>
      <c r="P601" s="35"/>
      <c r="Q601" s="35"/>
      <c r="R601" s="35"/>
      <c r="S601" s="35"/>
      <c r="T601" s="72"/>
      <c r="AT601" s="17" t="s">
        <v>163</v>
      </c>
      <c r="AU601" s="17" t="s">
        <v>81</v>
      </c>
    </row>
    <row r="602" spans="2:51" s="11" customFormat="1" ht="13.5">
      <c r="B602" s="197"/>
      <c r="C602" s="198"/>
      <c r="D602" s="199" t="s">
        <v>167</v>
      </c>
      <c r="E602" s="200" t="s">
        <v>20</v>
      </c>
      <c r="F602" s="201" t="s">
        <v>904</v>
      </c>
      <c r="G602" s="198"/>
      <c r="H602" s="202">
        <v>8.6</v>
      </c>
      <c r="I602" s="203"/>
      <c r="J602" s="198"/>
      <c r="K602" s="198"/>
      <c r="L602" s="204"/>
      <c r="M602" s="205"/>
      <c r="N602" s="206"/>
      <c r="O602" s="206"/>
      <c r="P602" s="206"/>
      <c r="Q602" s="206"/>
      <c r="R602" s="206"/>
      <c r="S602" s="206"/>
      <c r="T602" s="207"/>
      <c r="AT602" s="208" t="s">
        <v>167</v>
      </c>
      <c r="AU602" s="208" t="s">
        <v>81</v>
      </c>
      <c r="AV602" s="11" t="s">
        <v>81</v>
      </c>
      <c r="AW602" s="11" t="s">
        <v>169</v>
      </c>
      <c r="AX602" s="11" t="s">
        <v>73</v>
      </c>
      <c r="AY602" s="208" t="s">
        <v>154</v>
      </c>
    </row>
    <row r="603" spans="2:65" s="1" customFormat="1" ht="22.5" customHeight="1">
      <c r="B603" s="34"/>
      <c r="C603" s="224" t="s">
        <v>905</v>
      </c>
      <c r="D603" s="224" t="s">
        <v>261</v>
      </c>
      <c r="E603" s="225" t="s">
        <v>906</v>
      </c>
      <c r="F603" s="226" t="s">
        <v>907</v>
      </c>
      <c r="G603" s="227" t="s">
        <v>292</v>
      </c>
      <c r="H603" s="228">
        <v>6</v>
      </c>
      <c r="I603" s="229"/>
      <c r="J603" s="230">
        <f>ROUND(I603*H603,2)</f>
        <v>0</v>
      </c>
      <c r="K603" s="226" t="s">
        <v>160</v>
      </c>
      <c r="L603" s="231"/>
      <c r="M603" s="232" t="s">
        <v>20</v>
      </c>
      <c r="N603" s="233" t="s">
        <v>44</v>
      </c>
      <c r="O603" s="35"/>
      <c r="P603" s="191">
        <f>O603*H603</f>
        <v>0</v>
      </c>
      <c r="Q603" s="191">
        <v>0.0002</v>
      </c>
      <c r="R603" s="191">
        <f>Q603*H603</f>
        <v>0.0012000000000000001</v>
      </c>
      <c r="S603" s="191">
        <v>0</v>
      </c>
      <c r="T603" s="192">
        <f>S603*H603</f>
        <v>0</v>
      </c>
      <c r="AR603" s="17" t="s">
        <v>213</v>
      </c>
      <c r="AT603" s="17" t="s">
        <v>261</v>
      </c>
      <c r="AU603" s="17" t="s">
        <v>81</v>
      </c>
      <c r="AY603" s="17" t="s">
        <v>154</v>
      </c>
      <c r="BE603" s="193">
        <f>IF(N603="základní",J603,0)</f>
        <v>0</v>
      </c>
      <c r="BF603" s="193">
        <f>IF(N603="snížená",J603,0)</f>
        <v>0</v>
      </c>
      <c r="BG603" s="193">
        <f>IF(N603="zákl. přenesená",J603,0)</f>
        <v>0</v>
      </c>
      <c r="BH603" s="193">
        <f>IF(N603="sníž. přenesená",J603,0)</f>
        <v>0</v>
      </c>
      <c r="BI603" s="193">
        <f>IF(N603="nulová",J603,0)</f>
        <v>0</v>
      </c>
      <c r="BJ603" s="17" t="s">
        <v>22</v>
      </c>
      <c r="BK603" s="193">
        <f>ROUND(I603*H603,2)</f>
        <v>0</v>
      </c>
      <c r="BL603" s="17" t="s">
        <v>161</v>
      </c>
      <c r="BM603" s="17" t="s">
        <v>908</v>
      </c>
    </row>
    <row r="604" spans="2:47" s="1" customFormat="1" ht="13.5">
      <c r="B604" s="34"/>
      <c r="C604" s="56"/>
      <c r="D604" s="194" t="s">
        <v>163</v>
      </c>
      <c r="E604" s="56"/>
      <c r="F604" s="195" t="s">
        <v>909</v>
      </c>
      <c r="G604" s="56"/>
      <c r="H604" s="56"/>
      <c r="I604" s="152"/>
      <c r="J604" s="56"/>
      <c r="K604" s="56"/>
      <c r="L604" s="54"/>
      <c r="M604" s="71"/>
      <c r="N604" s="35"/>
      <c r="O604" s="35"/>
      <c r="P604" s="35"/>
      <c r="Q604" s="35"/>
      <c r="R604" s="35"/>
      <c r="S604" s="35"/>
      <c r="T604" s="72"/>
      <c r="AT604" s="17" t="s">
        <v>163</v>
      </c>
      <c r="AU604" s="17" t="s">
        <v>81</v>
      </c>
    </row>
    <row r="605" spans="2:51" s="11" customFormat="1" ht="13.5">
      <c r="B605" s="197"/>
      <c r="C605" s="198"/>
      <c r="D605" s="199" t="s">
        <v>167</v>
      </c>
      <c r="E605" s="200" t="s">
        <v>20</v>
      </c>
      <c r="F605" s="201" t="s">
        <v>910</v>
      </c>
      <c r="G605" s="198"/>
      <c r="H605" s="202">
        <v>6</v>
      </c>
      <c r="I605" s="203"/>
      <c r="J605" s="198"/>
      <c r="K605" s="198"/>
      <c r="L605" s="204"/>
      <c r="M605" s="205"/>
      <c r="N605" s="206"/>
      <c r="O605" s="206"/>
      <c r="P605" s="206"/>
      <c r="Q605" s="206"/>
      <c r="R605" s="206"/>
      <c r="S605" s="206"/>
      <c r="T605" s="207"/>
      <c r="AT605" s="208" t="s">
        <v>167</v>
      </c>
      <c r="AU605" s="208" t="s">
        <v>81</v>
      </c>
      <c r="AV605" s="11" t="s">
        <v>81</v>
      </c>
      <c r="AW605" s="11" t="s">
        <v>169</v>
      </c>
      <c r="AX605" s="11" t="s">
        <v>73</v>
      </c>
      <c r="AY605" s="208" t="s">
        <v>154</v>
      </c>
    </row>
    <row r="606" spans="2:65" s="1" customFormat="1" ht="22.5" customHeight="1">
      <c r="B606" s="34"/>
      <c r="C606" s="182" t="s">
        <v>911</v>
      </c>
      <c r="D606" s="182" t="s">
        <v>156</v>
      </c>
      <c r="E606" s="183" t="s">
        <v>912</v>
      </c>
      <c r="F606" s="184" t="s">
        <v>913</v>
      </c>
      <c r="G606" s="185" t="s">
        <v>159</v>
      </c>
      <c r="H606" s="186">
        <v>12.4</v>
      </c>
      <c r="I606" s="187"/>
      <c r="J606" s="188">
        <f>ROUND(I606*H606,2)</f>
        <v>0</v>
      </c>
      <c r="K606" s="184" t="s">
        <v>160</v>
      </c>
      <c r="L606" s="54"/>
      <c r="M606" s="189" t="s">
        <v>20</v>
      </c>
      <c r="N606" s="190" t="s">
        <v>44</v>
      </c>
      <c r="O606" s="35"/>
      <c r="P606" s="191">
        <f>O606*H606</f>
        <v>0</v>
      </c>
      <c r="Q606" s="191">
        <v>0.00012648</v>
      </c>
      <c r="R606" s="191">
        <f>Q606*H606</f>
        <v>0.001568352</v>
      </c>
      <c r="S606" s="191">
        <v>0</v>
      </c>
      <c r="T606" s="192">
        <f>S606*H606</f>
        <v>0</v>
      </c>
      <c r="AR606" s="17" t="s">
        <v>161</v>
      </c>
      <c r="AT606" s="17" t="s">
        <v>156</v>
      </c>
      <c r="AU606" s="17" t="s">
        <v>81</v>
      </c>
      <c r="AY606" s="17" t="s">
        <v>154</v>
      </c>
      <c r="BE606" s="193">
        <f>IF(N606="základní",J606,0)</f>
        <v>0</v>
      </c>
      <c r="BF606" s="193">
        <f>IF(N606="snížená",J606,0)</f>
        <v>0</v>
      </c>
      <c r="BG606" s="193">
        <f>IF(N606="zákl. přenesená",J606,0)</f>
        <v>0</v>
      </c>
      <c r="BH606" s="193">
        <f>IF(N606="sníž. přenesená",J606,0)</f>
        <v>0</v>
      </c>
      <c r="BI606" s="193">
        <f>IF(N606="nulová",J606,0)</f>
        <v>0</v>
      </c>
      <c r="BJ606" s="17" t="s">
        <v>22</v>
      </c>
      <c r="BK606" s="193">
        <f>ROUND(I606*H606,2)</f>
        <v>0</v>
      </c>
      <c r="BL606" s="17" t="s">
        <v>161</v>
      </c>
      <c r="BM606" s="17" t="s">
        <v>914</v>
      </c>
    </row>
    <row r="607" spans="2:47" s="1" customFormat="1" ht="27">
      <c r="B607" s="34"/>
      <c r="C607" s="56"/>
      <c r="D607" s="194" t="s">
        <v>163</v>
      </c>
      <c r="E607" s="56"/>
      <c r="F607" s="195" t="s">
        <v>915</v>
      </c>
      <c r="G607" s="56"/>
      <c r="H607" s="56"/>
      <c r="I607" s="152"/>
      <c r="J607" s="56"/>
      <c r="K607" s="56"/>
      <c r="L607" s="54"/>
      <c r="M607" s="71"/>
      <c r="N607" s="35"/>
      <c r="O607" s="35"/>
      <c r="P607" s="35"/>
      <c r="Q607" s="35"/>
      <c r="R607" s="35"/>
      <c r="S607" s="35"/>
      <c r="T607" s="72"/>
      <c r="AT607" s="17" t="s">
        <v>163</v>
      </c>
      <c r="AU607" s="17" t="s">
        <v>81</v>
      </c>
    </row>
    <row r="608" spans="2:47" s="1" customFormat="1" ht="40.5">
      <c r="B608" s="34"/>
      <c r="C608" s="56"/>
      <c r="D608" s="194" t="s">
        <v>165</v>
      </c>
      <c r="E608" s="56"/>
      <c r="F608" s="196" t="s">
        <v>916</v>
      </c>
      <c r="G608" s="56"/>
      <c r="H608" s="56"/>
      <c r="I608" s="152"/>
      <c r="J608" s="56"/>
      <c r="K608" s="56"/>
      <c r="L608" s="54"/>
      <c r="M608" s="71"/>
      <c r="N608" s="35"/>
      <c r="O608" s="35"/>
      <c r="P608" s="35"/>
      <c r="Q608" s="35"/>
      <c r="R608" s="35"/>
      <c r="S608" s="35"/>
      <c r="T608" s="72"/>
      <c r="AT608" s="17" t="s">
        <v>165</v>
      </c>
      <c r="AU608" s="17" t="s">
        <v>81</v>
      </c>
    </row>
    <row r="609" spans="2:51" s="11" customFormat="1" ht="13.5">
      <c r="B609" s="197"/>
      <c r="C609" s="198"/>
      <c r="D609" s="199" t="s">
        <v>167</v>
      </c>
      <c r="E609" s="200" t="s">
        <v>20</v>
      </c>
      <c r="F609" s="201" t="s">
        <v>849</v>
      </c>
      <c r="G609" s="198"/>
      <c r="H609" s="202">
        <v>12.4</v>
      </c>
      <c r="I609" s="203"/>
      <c r="J609" s="198"/>
      <c r="K609" s="198"/>
      <c r="L609" s="204"/>
      <c r="M609" s="205"/>
      <c r="N609" s="206"/>
      <c r="O609" s="206"/>
      <c r="P609" s="206"/>
      <c r="Q609" s="206"/>
      <c r="R609" s="206"/>
      <c r="S609" s="206"/>
      <c r="T609" s="207"/>
      <c r="AT609" s="208" t="s">
        <v>167</v>
      </c>
      <c r="AU609" s="208" t="s">
        <v>81</v>
      </c>
      <c r="AV609" s="11" t="s">
        <v>81</v>
      </c>
      <c r="AW609" s="11" t="s">
        <v>169</v>
      </c>
      <c r="AX609" s="11" t="s">
        <v>73</v>
      </c>
      <c r="AY609" s="208" t="s">
        <v>154</v>
      </c>
    </row>
    <row r="610" spans="2:65" s="1" customFormat="1" ht="22.5" customHeight="1">
      <c r="B610" s="34"/>
      <c r="C610" s="182" t="s">
        <v>917</v>
      </c>
      <c r="D610" s="182" t="s">
        <v>156</v>
      </c>
      <c r="E610" s="183" t="s">
        <v>918</v>
      </c>
      <c r="F610" s="184" t="s">
        <v>919</v>
      </c>
      <c r="G610" s="185" t="s">
        <v>159</v>
      </c>
      <c r="H610" s="186">
        <v>32.317</v>
      </c>
      <c r="I610" s="187"/>
      <c r="J610" s="188">
        <f>ROUND(I610*H610,2)</f>
        <v>0</v>
      </c>
      <c r="K610" s="184" t="s">
        <v>160</v>
      </c>
      <c r="L610" s="54"/>
      <c r="M610" s="189" t="s">
        <v>20</v>
      </c>
      <c r="N610" s="190" t="s">
        <v>44</v>
      </c>
      <c r="O610" s="35"/>
      <c r="P610" s="191">
        <f>O610*H610</f>
        <v>0</v>
      </c>
      <c r="Q610" s="191">
        <v>0.0089</v>
      </c>
      <c r="R610" s="191">
        <f>Q610*H610</f>
        <v>0.2876213</v>
      </c>
      <c r="S610" s="191">
        <v>0</v>
      </c>
      <c r="T610" s="192">
        <f>S610*H610</f>
        <v>0</v>
      </c>
      <c r="AR610" s="17" t="s">
        <v>161</v>
      </c>
      <c r="AT610" s="17" t="s">
        <v>156</v>
      </c>
      <c r="AU610" s="17" t="s">
        <v>81</v>
      </c>
      <c r="AY610" s="17" t="s">
        <v>154</v>
      </c>
      <c r="BE610" s="193">
        <f>IF(N610="základní",J610,0)</f>
        <v>0</v>
      </c>
      <c r="BF610" s="193">
        <f>IF(N610="snížená",J610,0)</f>
        <v>0</v>
      </c>
      <c r="BG610" s="193">
        <f>IF(N610="zákl. přenesená",J610,0)</f>
        <v>0</v>
      </c>
      <c r="BH610" s="193">
        <f>IF(N610="sníž. přenesená",J610,0)</f>
        <v>0</v>
      </c>
      <c r="BI610" s="193">
        <f>IF(N610="nulová",J610,0)</f>
        <v>0</v>
      </c>
      <c r="BJ610" s="17" t="s">
        <v>22</v>
      </c>
      <c r="BK610" s="193">
        <f>ROUND(I610*H610,2)</f>
        <v>0</v>
      </c>
      <c r="BL610" s="17" t="s">
        <v>161</v>
      </c>
      <c r="BM610" s="17" t="s">
        <v>920</v>
      </c>
    </row>
    <row r="611" spans="2:47" s="1" customFormat="1" ht="13.5">
      <c r="B611" s="34"/>
      <c r="C611" s="56"/>
      <c r="D611" s="194" t="s">
        <v>163</v>
      </c>
      <c r="E611" s="56"/>
      <c r="F611" s="195" t="s">
        <v>921</v>
      </c>
      <c r="G611" s="56"/>
      <c r="H611" s="56"/>
      <c r="I611" s="152"/>
      <c r="J611" s="56"/>
      <c r="K611" s="56"/>
      <c r="L611" s="54"/>
      <c r="M611" s="71"/>
      <c r="N611" s="35"/>
      <c r="O611" s="35"/>
      <c r="P611" s="35"/>
      <c r="Q611" s="35"/>
      <c r="R611" s="35"/>
      <c r="S611" s="35"/>
      <c r="T611" s="72"/>
      <c r="AT611" s="17" t="s">
        <v>163</v>
      </c>
      <c r="AU611" s="17" t="s">
        <v>81</v>
      </c>
    </row>
    <row r="612" spans="2:47" s="1" customFormat="1" ht="40.5">
      <c r="B612" s="34"/>
      <c r="C612" s="56"/>
      <c r="D612" s="194" t="s">
        <v>165</v>
      </c>
      <c r="E612" s="56"/>
      <c r="F612" s="196" t="s">
        <v>922</v>
      </c>
      <c r="G612" s="56"/>
      <c r="H612" s="56"/>
      <c r="I612" s="152"/>
      <c r="J612" s="56"/>
      <c r="K612" s="56"/>
      <c r="L612" s="54"/>
      <c r="M612" s="71"/>
      <c r="N612" s="35"/>
      <c r="O612" s="35"/>
      <c r="P612" s="35"/>
      <c r="Q612" s="35"/>
      <c r="R612" s="35"/>
      <c r="S612" s="35"/>
      <c r="T612" s="72"/>
      <c r="AT612" s="17" t="s">
        <v>165</v>
      </c>
      <c r="AU612" s="17" t="s">
        <v>81</v>
      </c>
    </row>
    <row r="613" spans="2:47" s="1" customFormat="1" ht="40.5">
      <c r="B613" s="34"/>
      <c r="C613" s="56"/>
      <c r="D613" s="194" t="s">
        <v>615</v>
      </c>
      <c r="E613" s="56"/>
      <c r="F613" s="196" t="s">
        <v>923</v>
      </c>
      <c r="G613" s="56"/>
      <c r="H613" s="56"/>
      <c r="I613" s="152"/>
      <c r="J613" s="56"/>
      <c r="K613" s="56"/>
      <c r="L613" s="54"/>
      <c r="M613" s="71"/>
      <c r="N613" s="35"/>
      <c r="O613" s="35"/>
      <c r="P613" s="35"/>
      <c r="Q613" s="35"/>
      <c r="R613" s="35"/>
      <c r="S613" s="35"/>
      <c r="T613" s="72"/>
      <c r="AT613" s="17" t="s">
        <v>615</v>
      </c>
      <c r="AU613" s="17" t="s">
        <v>81</v>
      </c>
    </row>
    <row r="614" spans="2:51" s="11" customFormat="1" ht="27">
      <c r="B614" s="197"/>
      <c r="C614" s="198"/>
      <c r="D614" s="199" t="s">
        <v>167</v>
      </c>
      <c r="E614" s="200" t="s">
        <v>20</v>
      </c>
      <c r="F614" s="201" t="s">
        <v>812</v>
      </c>
      <c r="G614" s="198"/>
      <c r="H614" s="202">
        <v>32.3165</v>
      </c>
      <c r="I614" s="203"/>
      <c r="J614" s="198"/>
      <c r="K614" s="198"/>
      <c r="L614" s="204"/>
      <c r="M614" s="205"/>
      <c r="N614" s="206"/>
      <c r="O614" s="206"/>
      <c r="P614" s="206"/>
      <c r="Q614" s="206"/>
      <c r="R614" s="206"/>
      <c r="S614" s="206"/>
      <c r="T614" s="207"/>
      <c r="AT614" s="208" t="s">
        <v>167</v>
      </c>
      <c r="AU614" s="208" t="s">
        <v>81</v>
      </c>
      <c r="AV614" s="11" t="s">
        <v>81</v>
      </c>
      <c r="AW614" s="11" t="s">
        <v>169</v>
      </c>
      <c r="AX614" s="11" t="s">
        <v>73</v>
      </c>
      <c r="AY614" s="208" t="s">
        <v>154</v>
      </c>
    </row>
    <row r="615" spans="2:65" s="1" customFormat="1" ht="22.5" customHeight="1">
      <c r="B615" s="34"/>
      <c r="C615" s="182" t="s">
        <v>924</v>
      </c>
      <c r="D615" s="182" t="s">
        <v>156</v>
      </c>
      <c r="E615" s="183" t="s">
        <v>925</v>
      </c>
      <c r="F615" s="184" t="s">
        <v>926</v>
      </c>
      <c r="G615" s="185" t="s">
        <v>159</v>
      </c>
      <c r="H615" s="186">
        <v>21.783</v>
      </c>
      <c r="I615" s="187"/>
      <c r="J615" s="188">
        <f>ROUND(I615*H615,2)</f>
        <v>0</v>
      </c>
      <c r="K615" s="184" t="s">
        <v>160</v>
      </c>
      <c r="L615" s="54"/>
      <c r="M615" s="189" t="s">
        <v>20</v>
      </c>
      <c r="N615" s="190" t="s">
        <v>44</v>
      </c>
      <c r="O615" s="35"/>
      <c r="P615" s="191">
        <f>O615*H615</f>
        <v>0</v>
      </c>
      <c r="Q615" s="191">
        <v>0.00825048</v>
      </c>
      <c r="R615" s="191">
        <f>Q615*H615</f>
        <v>0.17972020584</v>
      </c>
      <c r="S615" s="191">
        <v>0</v>
      </c>
      <c r="T615" s="192">
        <f>S615*H615</f>
        <v>0</v>
      </c>
      <c r="AR615" s="17" t="s">
        <v>161</v>
      </c>
      <c r="AT615" s="17" t="s">
        <v>156</v>
      </c>
      <c r="AU615" s="17" t="s">
        <v>81</v>
      </c>
      <c r="AY615" s="17" t="s">
        <v>154</v>
      </c>
      <c r="BE615" s="193">
        <f>IF(N615="základní",J615,0)</f>
        <v>0</v>
      </c>
      <c r="BF615" s="193">
        <f>IF(N615="snížená",J615,0)</f>
        <v>0</v>
      </c>
      <c r="BG615" s="193">
        <f>IF(N615="zákl. přenesená",J615,0)</f>
        <v>0</v>
      </c>
      <c r="BH615" s="193">
        <f>IF(N615="sníž. přenesená",J615,0)</f>
        <v>0</v>
      </c>
      <c r="BI615" s="193">
        <f>IF(N615="nulová",J615,0)</f>
        <v>0</v>
      </c>
      <c r="BJ615" s="17" t="s">
        <v>22</v>
      </c>
      <c r="BK615" s="193">
        <f>ROUND(I615*H615,2)</f>
        <v>0</v>
      </c>
      <c r="BL615" s="17" t="s">
        <v>161</v>
      </c>
      <c r="BM615" s="17" t="s">
        <v>927</v>
      </c>
    </row>
    <row r="616" spans="2:47" s="1" customFormat="1" ht="27">
      <c r="B616" s="34"/>
      <c r="C616" s="56"/>
      <c r="D616" s="194" t="s">
        <v>163</v>
      </c>
      <c r="E616" s="56"/>
      <c r="F616" s="195" t="s">
        <v>928</v>
      </c>
      <c r="G616" s="56"/>
      <c r="H616" s="56"/>
      <c r="I616" s="152"/>
      <c r="J616" s="56"/>
      <c r="K616" s="56"/>
      <c r="L616" s="54"/>
      <c r="M616" s="71"/>
      <c r="N616" s="35"/>
      <c r="O616" s="35"/>
      <c r="P616" s="35"/>
      <c r="Q616" s="35"/>
      <c r="R616" s="35"/>
      <c r="S616" s="35"/>
      <c r="T616" s="72"/>
      <c r="AT616" s="17" t="s">
        <v>163</v>
      </c>
      <c r="AU616" s="17" t="s">
        <v>81</v>
      </c>
    </row>
    <row r="617" spans="2:47" s="1" customFormat="1" ht="135">
      <c r="B617" s="34"/>
      <c r="C617" s="56"/>
      <c r="D617" s="194" t="s">
        <v>165</v>
      </c>
      <c r="E617" s="56"/>
      <c r="F617" s="196" t="s">
        <v>929</v>
      </c>
      <c r="G617" s="56"/>
      <c r="H617" s="56"/>
      <c r="I617" s="152"/>
      <c r="J617" s="56"/>
      <c r="K617" s="56"/>
      <c r="L617" s="54"/>
      <c r="M617" s="71"/>
      <c r="N617" s="35"/>
      <c r="O617" s="35"/>
      <c r="P617" s="35"/>
      <c r="Q617" s="35"/>
      <c r="R617" s="35"/>
      <c r="S617" s="35"/>
      <c r="T617" s="72"/>
      <c r="AT617" s="17" t="s">
        <v>165</v>
      </c>
      <c r="AU617" s="17" t="s">
        <v>81</v>
      </c>
    </row>
    <row r="618" spans="2:51" s="12" customFormat="1" ht="13.5">
      <c r="B618" s="213"/>
      <c r="C618" s="214"/>
      <c r="D618" s="194" t="s">
        <v>167</v>
      </c>
      <c r="E618" s="215" t="s">
        <v>20</v>
      </c>
      <c r="F618" s="216" t="s">
        <v>930</v>
      </c>
      <c r="G618" s="214"/>
      <c r="H618" s="217" t="s">
        <v>20</v>
      </c>
      <c r="I618" s="218"/>
      <c r="J618" s="214"/>
      <c r="K618" s="214"/>
      <c r="L618" s="219"/>
      <c r="M618" s="220"/>
      <c r="N618" s="221"/>
      <c r="O618" s="221"/>
      <c r="P618" s="221"/>
      <c r="Q618" s="221"/>
      <c r="R618" s="221"/>
      <c r="S618" s="221"/>
      <c r="T618" s="222"/>
      <c r="AT618" s="223" t="s">
        <v>167</v>
      </c>
      <c r="AU618" s="223" t="s">
        <v>81</v>
      </c>
      <c r="AV618" s="12" t="s">
        <v>22</v>
      </c>
      <c r="AW618" s="12" t="s">
        <v>169</v>
      </c>
      <c r="AX618" s="12" t="s">
        <v>73</v>
      </c>
      <c r="AY618" s="223" t="s">
        <v>154</v>
      </c>
    </row>
    <row r="619" spans="2:51" s="11" customFormat="1" ht="13.5">
      <c r="B619" s="197"/>
      <c r="C619" s="198"/>
      <c r="D619" s="194" t="s">
        <v>167</v>
      </c>
      <c r="E619" s="209" t="s">
        <v>20</v>
      </c>
      <c r="F619" s="210" t="s">
        <v>931</v>
      </c>
      <c r="G619" s="198"/>
      <c r="H619" s="211">
        <v>0.935</v>
      </c>
      <c r="I619" s="203"/>
      <c r="J619" s="198"/>
      <c r="K619" s="198"/>
      <c r="L619" s="204"/>
      <c r="M619" s="205"/>
      <c r="N619" s="206"/>
      <c r="O619" s="206"/>
      <c r="P619" s="206"/>
      <c r="Q619" s="206"/>
      <c r="R619" s="206"/>
      <c r="S619" s="206"/>
      <c r="T619" s="207"/>
      <c r="AT619" s="208" t="s">
        <v>167</v>
      </c>
      <c r="AU619" s="208" t="s">
        <v>81</v>
      </c>
      <c r="AV619" s="11" t="s">
        <v>81</v>
      </c>
      <c r="AW619" s="11" t="s">
        <v>169</v>
      </c>
      <c r="AX619" s="11" t="s">
        <v>73</v>
      </c>
      <c r="AY619" s="208" t="s">
        <v>154</v>
      </c>
    </row>
    <row r="620" spans="2:51" s="11" customFormat="1" ht="13.5">
      <c r="B620" s="197"/>
      <c r="C620" s="198"/>
      <c r="D620" s="194" t="s">
        <v>167</v>
      </c>
      <c r="E620" s="209" t="s">
        <v>20</v>
      </c>
      <c r="F620" s="210" t="s">
        <v>932</v>
      </c>
      <c r="G620" s="198"/>
      <c r="H620" s="211">
        <v>0.64</v>
      </c>
      <c r="I620" s="203"/>
      <c r="J620" s="198"/>
      <c r="K620" s="198"/>
      <c r="L620" s="204"/>
      <c r="M620" s="205"/>
      <c r="N620" s="206"/>
      <c r="O620" s="206"/>
      <c r="P620" s="206"/>
      <c r="Q620" s="206"/>
      <c r="R620" s="206"/>
      <c r="S620" s="206"/>
      <c r="T620" s="207"/>
      <c r="AT620" s="208" t="s">
        <v>167</v>
      </c>
      <c r="AU620" s="208" t="s">
        <v>81</v>
      </c>
      <c r="AV620" s="11" t="s">
        <v>81</v>
      </c>
      <c r="AW620" s="11" t="s">
        <v>169</v>
      </c>
      <c r="AX620" s="11" t="s">
        <v>73</v>
      </c>
      <c r="AY620" s="208" t="s">
        <v>154</v>
      </c>
    </row>
    <row r="621" spans="2:51" s="11" customFormat="1" ht="13.5">
      <c r="B621" s="197"/>
      <c r="C621" s="198"/>
      <c r="D621" s="194" t="s">
        <v>167</v>
      </c>
      <c r="E621" s="209" t="s">
        <v>20</v>
      </c>
      <c r="F621" s="210" t="s">
        <v>933</v>
      </c>
      <c r="G621" s="198"/>
      <c r="H621" s="211">
        <v>1.873</v>
      </c>
      <c r="I621" s="203"/>
      <c r="J621" s="198"/>
      <c r="K621" s="198"/>
      <c r="L621" s="204"/>
      <c r="M621" s="205"/>
      <c r="N621" s="206"/>
      <c r="O621" s="206"/>
      <c r="P621" s="206"/>
      <c r="Q621" s="206"/>
      <c r="R621" s="206"/>
      <c r="S621" s="206"/>
      <c r="T621" s="207"/>
      <c r="AT621" s="208" t="s">
        <v>167</v>
      </c>
      <c r="AU621" s="208" t="s">
        <v>81</v>
      </c>
      <c r="AV621" s="11" t="s">
        <v>81</v>
      </c>
      <c r="AW621" s="11" t="s">
        <v>169</v>
      </c>
      <c r="AX621" s="11" t="s">
        <v>73</v>
      </c>
      <c r="AY621" s="208" t="s">
        <v>154</v>
      </c>
    </row>
    <row r="622" spans="2:51" s="12" customFormat="1" ht="13.5">
      <c r="B622" s="213"/>
      <c r="C622" s="214"/>
      <c r="D622" s="194" t="s">
        <v>167</v>
      </c>
      <c r="E622" s="215" t="s">
        <v>20</v>
      </c>
      <c r="F622" s="216" t="s">
        <v>934</v>
      </c>
      <c r="G622" s="214"/>
      <c r="H622" s="217" t="s">
        <v>20</v>
      </c>
      <c r="I622" s="218"/>
      <c r="J622" s="214"/>
      <c r="K622" s="214"/>
      <c r="L622" s="219"/>
      <c r="M622" s="220"/>
      <c r="N622" s="221"/>
      <c r="O622" s="221"/>
      <c r="P622" s="221"/>
      <c r="Q622" s="221"/>
      <c r="R622" s="221"/>
      <c r="S622" s="221"/>
      <c r="T622" s="222"/>
      <c r="AT622" s="223" t="s">
        <v>167</v>
      </c>
      <c r="AU622" s="223" t="s">
        <v>81</v>
      </c>
      <c r="AV622" s="12" t="s">
        <v>22</v>
      </c>
      <c r="AW622" s="12" t="s">
        <v>169</v>
      </c>
      <c r="AX622" s="12" t="s">
        <v>73</v>
      </c>
      <c r="AY622" s="223" t="s">
        <v>154</v>
      </c>
    </row>
    <row r="623" spans="2:51" s="11" customFormat="1" ht="13.5">
      <c r="B623" s="197"/>
      <c r="C623" s="198"/>
      <c r="D623" s="194" t="s">
        <v>167</v>
      </c>
      <c r="E623" s="209" t="s">
        <v>20</v>
      </c>
      <c r="F623" s="210" t="s">
        <v>935</v>
      </c>
      <c r="G623" s="198"/>
      <c r="H623" s="211">
        <v>13.88</v>
      </c>
      <c r="I623" s="203"/>
      <c r="J623" s="198"/>
      <c r="K623" s="198"/>
      <c r="L623" s="204"/>
      <c r="M623" s="205"/>
      <c r="N623" s="206"/>
      <c r="O623" s="206"/>
      <c r="P623" s="206"/>
      <c r="Q623" s="206"/>
      <c r="R623" s="206"/>
      <c r="S623" s="206"/>
      <c r="T623" s="207"/>
      <c r="AT623" s="208" t="s">
        <v>167</v>
      </c>
      <c r="AU623" s="208" t="s">
        <v>81</v>
      </c>
      <c r="AV623" s="11" t="s">
        <v>81</v>
      </c>
      <c r="AW623" s="11" t="s">
        <v>169</v>
      </c>
      <c r="AX623" s="11" t="s">
        <v>73</v>
      </c>
      <c r="AY623" s="208" t="s">
        <v>154</v>
      </c>
    </row>
    <row r="624" spans="2:51" s="11" customFormat="1" ht="13.5">
      <c r="B624" s="197"/>
      <c r="C624" s="198"/>
      <c r="D624" s="199" t="s">
        <v>167</v>
      </c>
      <c r="E624" s="200" t="s">
        <v>20</v>
      </c>
      <c r="F624" s="201" t="s">
        <v>440</v>
      </c>
      <c r="G624" s="198"/>
      <c r="H624" s="202">
        <v>4.455</v>
      </c>
      <c r="I624" s="203"/>
      <c r="J624" s="198"/>
      <c r="K624" s="198"/>
      <c r="L624" s="204"/>
      <c r="M624" s="205"/>
      <c r="N624" s="206"/>
      <c r="O624" s="206"/>
      <c r="P624" s="206"/>
      <c r="Q624" s="206"/>
      <c r="R624" s="206"/>
      <c r="S624" s="206"/>
      <c r="T624" s="207"/>
      <c r="AT624" s="208" t="s">
        <v>167</v>
      </c>
      <c r="AU624" s="208" t="s">
        <v>81</v>
      </c>
      <c r="AV624" s="11" t="s">
        <v>81</v>
      </c>
      <c r="AW624" s="11" t="s">
        <v>169</v>
      </c>
      <c r="AX624" s="11" t="s">
        <v>73</v>
      </c>
      <c r="AY624" s="208" t="s">
        <v>154</v>
      </c>
    </row>
    <row r="625" spans="2:65" s="1" customFormat="1" ht="22.5" customHeight="1">
      <c r="B625" s="34"/>
      <c r="C625" s="224" t="s">
        <v>936</v>
      </c>
      <c r="D625" s="224" t="s">
        <v>261</v>
      </c>
      <c r="E625" s="225" t="s">
        <v>937</v>
      </c>
      <c r="F625" s="226" t="s">
        <v>938</v>
      </c>
      <c r="G625" s="227" t="s">
        <v>159</v>
      </c>
      <c r="H625" s="228">
        <v>3.517</v>
      </c>
      <c r="I625" s="229"/>
      <c r="J625" s="230">
        <f>ROUND(I625*H625,2)</f>
        <v>0</v>
      </c>
      <c r="K625" s="226" t="s">
        <v>160</v>
      </c>
      <c r="L625" s="231"/>
      <c r="M625" s="232" t="s">
        <v>20</v>
      </c>
      <c r="N625" s="233" t="s">
        <v>44</v>
      </c>
      <c r="O625" s="35"/>
      <c r="P625" s="191">
        <f>O625*H625</f>
        <v>0</v>
      </c>
      <c r="Q625" s="191">
        <v>0.00136</v>
      </c>
      <c r="R625" s="191">
        <f>Q625*H625</f>
        <v>0.00478312</v>
      </c>
      <c r="S625" s="191">
        <v>0</v>
      </c>
      <c r="T625" s="192">
        <f>S625*H625</f>
        <v>0</v>
      </c>
      <c r="AR625" s="17" t="s">
        <v>213</v>
      </c>
      <c r="AT625" s="17" t="s">
        <v>261</v>
      </c>
      <c r="AU625" s="17" t="s">
        <v>81</v>
      </c>
      <c r="AY625" s="17" t="s">
        <v>154</v>
      </c>
      <c r="BE625" s="193">
        <f>IF(N625="základní",J625,0)</f>
        <v>0</v>
      </c>
      <c r="BF625" s="193">
        <f>IF(N625="snížená",J625,0)</f>
        <v>0</v>
      </c>
      <c r="BG625" s="193">
        <f>IF(N625="zákl. přenesená",J625,0)</f>
        <v>0</v>
      </c>
      <c r="BH625" s="193">
        <f>IF(N625="sníž. přenesená",J625,0)</f>
        <v>0</v>
      </c>
      <c r="BI625" s="193">
        <f>IF(N625="nulová",J625,0)</f>
        <v>0</v>
      </c>
      <c r="BJ625" s="17" t="s">
        <v>22</v>
      </c>
      <c r="BK625" s="193">
        <f>ROUND(I625*H625,2)</f>
        <v>0</v>
      </c>
      <c r="BL625" s="17" t="s">
        <v>161</v>
      </c>
      <c r="BM625" s="17" t="s">
        <v>939</v>
      </c>
    </row>
    <row r="626" spans="2:47" s="1" customFormat="1" ht="27">
      <c r="B626" s="34"/>
      <c r="C626" s="56"/>
      <c r="D626" s="194" t="s">
        <v>163</v>
      </c>
      <c r="E626" s="56"/>
      <c r="F626" s="195" t="s">
        <v>940</v>
      </c>
      <c r="G626" s="56"/>
      <c r="H626" s="56"/>
      <c r="I626" s="152"/>
      <c r="J626" s="56"/>
      <c r="K626" s="56"/>
      <c r="L626" s="54"/>
      <c r="M626" s="71"/>
      <c r="N626" s="35"/>
      <c r="O626" s="35"/>
      <c r="P626" s="35"/>
      <c r="Q626" s="35"/>
      <c r="R626" s="35"/>
      <c r="S626" s="35"/>
      <c r="T626" s="72"/>
      <c r="AT626" s="17" t="s">
        <v>163</v>
      </c>
      <c r="AU626" s="17" t="s">
        <v>81</v>
      </c>
    </row>
    <row r="627" spans="2:51" s="12" customFormat="1" ht="13.5">
      <c r="B627" s="213"/>
      <c r="C627" s="214"/>
      <c r="D627" s="194" t="s">
        <v>167</v>
      </c>
      <c r="E627" s="215" t="s">
        <v>20</v>
      </c>
      <c r="F627" s="216" t="s">
        <v>930</v>
      </c>
      <c r="G627" s="214"/>
      <c r="H627" s="217" t="s">
        <v>20</v>
      </c>
      <c r="I627" s="218"/>
      <c r="J627" s="214"/>
      <c r="K627" s="214"/>
      <c r="L627" s="219"/>
      <c r="M627" s="220"/>
      <c r="N627" s="221"/>
      <c r="O627" s="221"/>
      <c r="P627" s="221"/>
      <c r="Q627" s="221"/>
      <c r="R627" s="221"/>
      <c r="S627" s="221"/>
      <c r="T627" s="222"/>
      <c r="AT627" s="223" t="s">
        <v>167</v>
      </c>
      <c r="AU627" s="223" t="s">
        <v>81</v>
      </c>
      <c r="AV627" s="12" t="s">
        <v>22</v>
      </c>
      <c r="AW627" s="12" t="s">
        <v>169</v>
      </c>
      <c r="AX627" s="12" t="s">
        <v>73</v>
      </c>
      <c r="AY627" s="223" t="s">
        <v>154</v>
      </c>
    </row>
    <row r="628" spans="2:51" s="11" customFormat="1" ht="13.5">
      <c r="B628" s="197"/>
      <c r="C628" s="198"/>
      <c r="D628" s="194" t="s">
        <v>167</v>
      </c>
      <c r="E628" s="209" t="s">
        <v>20</v>
      </c>
      <c r="F628" s="210" t="s">
        <v>931</v>
      </c>
      <c r="G628" s="198"/>
      <c r="H628" s="211">
        <v>0.935</v>
      </c>
      <c r="I628" s="203"/>
      <c r="J628" s="198"/>
      <c r="K628" s="198"/>
      <c r="L628" s="204"/>
      <c r="M628" s="205"/>
      <c r="N628" s="206"/>
      <c r="O628" s="206"/>
      <c r="P628" s="206"/>
      <c r="Q628" s="206"/>
      <c r="R628" s="206"/>
      <c r="S628" s="206"/>
      <c r="T628" s="207"/>
      <c r="AT628" s="208" t="s">
        <v>167</v>
      </c>
      <c r="AU628" s="208" t="s">
        <v>81</v>
      </c>
      <c r="AV628" s="11" t="s">
        <v>81</v>
      </c>
      <c r="AW628" s="11" t="s">
        <v>169</v>
      </c>
      <c r="AX628" s="11" t="s">
        <v>73</v>
      </c>
      <c r="AY628" s="208" t="s">
        <v>154</v>
      </c>
    </row>
    <row r="629" spans="2:51" s="11" customFormat="1" ht="13.5">
      <c r="B629" s="197"/>
      <c r="C629" s="198"/>
      <c r="D629" s="194" t="s">
        <v>167</v>
      </c>
      <c r="E629" s="209" t="s">
        <v>20</v>
      </c>
      <c r="F629" s="210" t="s">
        <v>932</v>
      </c>
      <c r="G629" s="198"/>
      <c r="H629" s="211">
        <v>0.64</v>
      </c>
      <c r="I629" s="203"/>
      <c r="J629" s="198"/>
      <c r="K629" s="198"/>
      <c r="L629" s="204"/>
      <c r="M629" s="205"/>
      <c r="N629" s="206"/>
      <c r="O629" s="206"/>
      <c r="P629" s="206"/>
      <c r="Q629" s="206"/>
      <c r="R629" s="206"/>
      <c r="S629" s="206"/>
      <c r="T629" s="207"/>
      <c r="AT629" s="208" t="s">
        <v>167</v>
      </c>
      <c r="AU629" s="208" t="s">
        <v>81</v>
      </c>
      <c r="AV629" s="11" t="s">
        <v>81</v>
      </c>
      <c r="AW629" s="11" t="s">
        <v>169</v>
      </c>
      <c r="AX629" s="11" t="s">
        <v>73</v>
      </c>
      <c r="AY629" s="208" t="s">
        <v>154</v>
      </c>
    </row>
    <row r="630" spans="2:51" s="11" customFormat="1" ht="13.5">
      <c r="B630" s="197"/>
      <c r="C630" s="198"/>
      <c r="D630" s="194" t="s">
        <v>167</v>
      </c>
      <c r="E630" s="209" t="s">
        <v>20</v>
      </c>
      <c r="F630" s="210" t="s">
        <v>933</v>
      </c>
      <c r="G630" s="198"/>
      <c r="H630" s="211">
        <v>1.873</v>
      </c>
      <c r="I630" s="203"/>
      <c r="J630" s="198"/>
      <c r="K630" s="198"/>
      <c r="L630" s="204"/>
      <c r="M630" s="205"/>
      <c r="N630" s="206"/>
      <c r="O630" s="206"/>
      <c r="P630" s="206"/>
      <c r="Q630" s="206"/>
      <c r="R630" s="206"/>
      <c r="S630" s="206"/>
      <c r="T630" s="207"/>
      <c r="AT630" s="208" t="s">
        <v>167</v>
      </c>
      <c r="AU630" s="208" t="s">
        <v>81</v>
      </c>
      <c r="AV630" s="11" t="s">
        <v>81</v>
      </c>
      <c r="AW630" s="11" t="s">
        <v>169</v>
      </c>
      <c r="AX630" s="11" t="s">
        <v>73</v>
      </c>
      <c r="AY630" s="208" t="s">
        <v>154</v>
      </c>
    </row>
    <row r="631" spans="2:51" s="11" customFormat="1" ht="13.5">
      <c r="B631" s="197"/>
      <c r="C631" s="198"/>
      <c r="D631" s="199" t="s">
        <v>167</v>
      </c>
      <c r="E631" s="198"/>
      <c r="F631" s="201" t="s">
        <v>941</v>
      </c>
      <c r="G631" s="198"/>
      <c r="H631" s="202">
        <v>3.517</v>
      </c>
      <c r="I631" s="203"/>
      <c r="J631" s="198"/>
      <c r="K631" s="198"/>
      <c r="L631" s="204"/>
      <c r="M631" s="205"/>
      <c r="N631" s="206"/>
      <c r="O631" s="206"/>
      <c r="P631" s="206"/>
      <c r="Q631" s="206"/>
      <c r="R631" s="206"/>
      <c r="S631" s="206"/>
      <c r="T631" s="207"/>
      <c r="AT631" s="208" t="s">
        <v>167</v>
      </c>
      <c r="AU631" s="208" t="s">
        <v>81</v>
      </c>
      <c r="AV631" s="11" t="s">
        <v>81</v>
      </c>
      <c r="AW631" s="11" t="s">
        <v>4</v>
      </c>
      <c r="AX631" s="11" t="s">
        <v>22</v>
      </c>
      <c r="AY631" s="208" t="s">
        <v>154</v>
      </c>
    </row>
    <row r="632" spans="2:65" s="1" customFormat="1" ht="22.5" customHeight="1">
      <c r="B632" s="34"/>
      <c r="C632" s="224" t="s">
        <v>942</v>
      </c>
      <c r="D632" s="224" t="s">
        <v>261</v>
      </c>
      <c r="E632" s="225" t="s">
        <v>943</v>
      </c>
      <c r="F632" s="226" t="s">
        <v>944</v>
      </c>
      <c r="G632" s="227" t="s">
        <v>159</v>
      </c>
      <c r="H632" s="228">
        <v>12.154</v>
      </c>
      <c r="I632" s="229"/>
      <c r="J632" s="230">
        <f>ROUND(I632*H632,2)</f>
        <v>0</v>
      </c>
      <c r="K632" s="226" t="s">
        <v>160</v>
      </c>
      <c r="L632" s="231"/>
      <c r="M632" s="232" t="s">
        <v>20</v>
      </c>
      <c r="N632" s="233" t="s">
        <v>44</v>
      </c>
      <c r="O632" s="35"/>
      <c r="P632" s="191">
        <f>O632*H632</f>
        <v>0</v>
      </c>
      <c r="Q632" s="191">
        <v>0.0015</v>
      </c>
      <c r="R632" s="191">
        <f>Q632*H632</f>
        <v>0.018231</v>
      </c>
      <c r="S632" s="191">
        <v>0</v>
      </c>
      <c r="T632" s="192">
        <f>S632*H632</f>
        <v>0</v>
      </c>
      <c r="AR632" s="17" t="s">
        <v>213</v>
      </c>
      <c r="AT632" s="17" t="s">
        <v>261</v>
      </c>
      <c r="AU632" s="17" t="s">
        <v>81</v>
      </c>
      <c r="AY632" s="17" t="s">
        <v>154</v>
      </c>
      <c r="BE632" s="193">
        <f>IF(N632="základní",J632,0)</f>
        <v>0</v>
      </c>
      <c r="BF632" s="193">
        <f>IF(N632="snížená",J632,0)</f>
        <v>0</v>
      </c>
      <c r="BG632" s="193">
        <f>IF(N632="zákl. přenesená",J632,0)</f>
        <v>0</v>
      </c>
      <c r="BH632" s="193">
        <f>IF(N632="sníž. přenesená",J632,0)</f>
        <v>0</v>
      </c>
      <c r="BI632" s="193">
        <f>IF(N632="nulová",J632,0)</f>
        <v>0</v>
      </c>
      <c r="BJ632" s="17" t="s">
        <v>22</v>
      </c>
      <c r="BK632" s="193">
        <f>ROUND(I632*H632,2)</f>
        <v>0</v>
      </c>
      <c r="BL632" s="17" t="s">
        <v>161</v>
      </c>
      <c r="BM632" s="17" t="s">
        <v>945</v>
      </c>
    </row>
    <row r="633" spans="2:47" s="1" customFormat="1" ht="40.5">
      <c r="B633" s="34"/>
      <c r="C633" s="56"/>
      <c r="D633" s="194" t="s">
        <v>163</v>
      </c>
      <c r="E633" s="56"/>
      <c r="F633" s="195" t="s">
        <v>946</v>
      </c>
      <c r="G633" s="56"/>
      <c r="H633" s="56"/>
      <c r="I633" s="152"/>
      <c r="J633" s="56"/>
      <c r="K633" s="56"/>
      <c r="L633" s="54"/>
      <c r="M633" s="71"/>
      <c r="N633" s="35"/>
      <c r="O633" s="35"/>
      <c r="P633" s="35"/>
      <c r="Q633" s="35"/>
      <c r="R633" s="35"/>
      <c r="S633" s="35"/>
      <c r="T633" s="72"/>
      <c r="AT633" s="17" t="s">
        <v>163</v>
      </c>
      <c r="AU633" s="17" t="s">
        <v>81</v>
      </c>
    </row>
    <row r="634" spans="2:51" s="12" customFormat="1" ht="13.5">
      <c r="B634" s="213"/>
      <c r="C634" s="214"/>
      <c r="D634" s="194" t="s">
        <v>167</v>
      </c>
      <c r="E634" s="215" t="s">
        <v>20</v>
      </c>
      <c r="F634" s="216" t="s">
        <v>934</v>
      </c>
      <c r="G634" s="214"/>
      <c r="H634" s="217" t="s">
        <v>20</v>
      </c>
      <c r="I634" s="218"/>
      <c r="J634" s="214"/>
      <c r="K634" s="214"/>
      <c r="L634" s="219"/>
      <c r="M634" s="220"/>
      <c r="N634" s="221"/>
      <c r="O634" s="221"/>
      <c r="P634" s="221"/>
      <c r="Q634" s="221"/>
      <c r="R634" s="221"/>
      <c r="S634" s="221"/>
      <c r="T634" s="222"/>
      <c r="AT634" s="223" t="s">
        <v>167</v>
      </c>
      <c r="AU634" s="223" t="s">
        <v>81</v>
      </c>
      <c r="AV634" s="12" t="s">
        <v>22</v>
      </c>
      <c r="AW634" s="12" t="s">
        <v>169</v>
      </c>
      <c r="AX634" s="12" t="s">
        <v>73</v>
      </c>
      <c r="AY634" s="223" t="s">
        <v>154</v>
      </c>
    </row>
    <row r="635" spans="2:51" s="11" customFormat="1" ht="13.5">
      <c r="B635" s="197"/>
      <c r="C635" s="198"/>
      <c r="D635" s="194" t="s">
        <v>167</v>
      </c>
      <c r="E635" s="209" t="s">
        <v>20</v>
      </c>
      <c r="F635" s="210" t="s">
        <v>947</v>
      </c>
      <c r="G635" s="198"/>
      <c r="H635" s="211">
        <v>7.46075</v>
      </c>
      <c r="I635" s="203"/>
      <c r="J635" s="198"/>
      <c r="K635" s="198"/>
      <c r="L635" s="204"/>
      <c r="M635" s="205"/>
      <c r="N635" s="206"/>
      <c r="O635" s="206"/>
      <c r="P635" s="206"/>
      <c r="Q635" s="206"/>
      <c r="R635" s="206"/>
      <c r="S635" s="206"/>
      <c r="T635" s="207"/>
      <c r="AT635" s="208" t="s">
        <v>167</v>
      </c>
      <c r="AU635" s="208" t="s">
        <v>81</v>
      </c>
      <c r="AV635" s="11" t="s">
        <v>81</v>
      </c>
      <c r="AW635" s="11" t="s">
        <v>169</v>
      </c>
      <c r="AX635" s="11" t="s">
        <v>73</v>
      </c>
      <c r="AY635" s="208" t="s">
        <v>154</v>
      </c>
    </row>
    <row r="636" spans="2:51" s="11" customFormat="1" ht="13.5">
      <c r="B636" s="197"/>
      <c r="C636" s="198"/>
      <c r="D636" s="194" t="s">
        <v>167</v>
      </c>
      <c r="E636" s="209" t="s">
        <v>20</v>
      </c>
      <c r="F636" s="210" t="s">
        <v>440</v>
      </c>
      <c r="G636" s="198"/>
      <c r="H636" s="211">
        <v>4.455</v>
      </c>
      <c r="I636" s="203"/>
      <c r="J636" s="198"/>
      <c r="K636" s="198"/>
      <c r="L636" s="204"/>
      <c r="M636" s="205"/>
      <c r="N636" s="206"/>
      <c r="O636" s="206"/>
      <c r="P636" s="206"/>
      <c r="Q636" s="206"/>
      <c r="R636" s="206"/>
      <c r="S636" s="206"/>
      <c r="T636" s="207"/>
      <c r="AT636" s="208" t="s">
        <v>167</v>
      </c>
      <c r="AU636" s="208" t="s">
        <v>81</v>
      </c>
      <c r="AV636" s="11" t="s">
        <v>81</v>
      </c>
      <c r="AW636" s="11" t="s">
        <v>169</v>
      </c>
      <c r="AX636" s="11" t="s">
        <v>73</v>
      </c>
      <c r="AY636" s="208" t="s">
        <v>154</v>
      </c>
    </row>
    <row r="637" spans="2:51" s="11" customFormat="1" ht="13.5">
      <c r="B637" s="197"/>
      <c r="C637" s="198"/>
      <c r="D637" s="199" t="s">
        <v>167</v>
      </c>
      <c r="E637" s="198"/>
      <c r="F637" s="201" t="s">
        <v>948</v>
      </c>
      <c r="G637" s="198"/>
      <c r="H637" s="202">
        <v>12.154</v>
      </c>
      <c r="I637" s="203"/>
      <c r="J637" s="198"/>
      <c r="K637" s="198"/>
      <c r="L637" s="204"/>
      <c r="M637" s="205"/>
      <c r="N637" s="206"/>
      <c r="O637" s="206"/>
      <c r="P637" s="206"/>
      <c r="Q637" s="206"/>
      <c r="R637" s="206"/>
      <c r="S637" s="206"/>
      <c r="T637" s="207"/>
      <c r="AT637" s="208" t="s">
        <v>167</v>
      </c>
      <c r="AU637" s="208" t="s">
        <v>81</v>
      </c>
      <c r="AV637" s="11" t="s">
        <v>81</v>
      </c>
      <c r="AW637" s="11" t="s">
        <v>4</v>
      </c>
      <c r="AX637" s="11" t="s">
        <v>22</v>
      </c>
      <c r="AY637" s="208" t="s">
        <v>154</v>
      </c>
    </row>
    <row r="638" spans="2:65" s="1" customFormat="1" ht="22.5" customHeight="1">
      <c r="B638" s="34"/>
      <c r="C638" s="224" t="s">
        <v>949</v>
      </c>
      <c r="D638" s="224" t="s">
        <v>261</v>
      </c>
      <c r="E638" s="225" t="s">
        <v>950</v>
      </c>
      <c r="F638" s="226" t="s">
        <v>951</v>
      </c>
      <c r="G638" s="227" t="s">
        <v>159</v>
      </c>
      <c r="H638" s="228">
        <v>6.548</v>
      </c>
      <c r="I638" s="229"/>
      <c r="J638" s="230">
        <f>ROUND(I638*H638,2)</f>
        <v>0</v>
      </c>
      <c r="K638" s="226" t="s">
        <v>160</v>
      </c>
      <c r="L638" s="231"/>
      <c r="M638" s="232" t="s">
        <v>20</v>
      </c>
      <c r="N638" s="233" t="s">
        <v>44</v>
      </c>
      <c r="O638" s="35"/>
      <c r="P638" s="191">
        <f>O638*H638</f>
        <v>0</v>
      </c>
      <c r="Q638" s="191">
        <v>0.0024</v>
      </c>
      <c r="R638" s="191">
        <f>Q638*H638</f>
        <v>0.0157152</v>
      </c>
      <c r="S638" s="191">
        <v>0</v>
      </c>
      <c r="T638" s="192">
        <f>S638*H638</f>
        <v>0</v>
      </c>
      <c r="AR638" s="17" t="s">
        <v>213</v>
      </c>
      <c r="AT638" s="17" t="s">
        <v>261</v>
      </c>
      <c r="AU638" s="17" t="s">
        <v>81</v>
      </c>
      <c r="AY638" s="17" t="s">
        <v>154</v>
      </c>
      <c r="BE638" s="193">
        <f>IF(N638="základní",J638,0)</f>
        <v>0</v>
      </c>
      <c r="BF638" s="193">
        <f>IF(N638="snížená",J638,0)</f>
        <v>0</v>
      </c>
      <c r="BG638" s="193">
        <f>IF(N638="zákl. přenesená",J638,0)</f>
        <v>0</v>
      </c>
      <c r="BH638" s="193">
        <f>IF(N638="sníž. přenesená",J638,0)</f>
        <v>0</v>
      </c>
      <c r="BI638" s="193">
        <f>IF(N638="nulová",J638,0)</f>
        <v>0</v>
      </c>
      <c r="BJ638" s="17" t="s">
        <v>22</v>
      </c>
      <c r="BK638" s="193">
        <f>ROUND(I638*H638,2)</f>
        <v>0</v>
      </c>
      <c r="BL638" s="17" t="s">
        <v>161</v>
      </c>
      <c r="BM638" s="17" t="s">
        <v>952</v>
      </c>
    </row>
    <row r="639" spans="2:47" s="1" customFormat="1" ht="40.5">
      <c r="B639" s="34"/>
      <c r="C639" s="56"/>
      <c r="D639" s="194" t="s">
        <v>163</v>
      </c>
      <c r="E639" s="56"/>
      <c r="F639" s="195" t="s">
        <v>953</v>
      </c>
      <c r="G639" s="56"/>
      <c r="H639" s="56"/>
      <c r="I639" s="152"/>
      <c r="J639" s="56"/>
      <c r="K639" s="56"/>
      <c r="L639" s="54"/>
      <c r="M639" s="71"/>
      <c r="N639" s="35"/>
      <c r="O639" s="35"/>
      <c r="P639" s="35"/>
      <c r="Q639" s="35"/>
      <c r="R639" s="35"/>
      <c r="S639" s="35"/>
      <c r="T639" s="72"/>
      <c r="AT639" s="17" t="s">
        <v>163</v>
      </c>
      <c r="AU639" s="17" t="s">
        <v>81</v>
      </c>
    </row>
    <row r="640" spans="2:51" s="12" customFormat="1" ht="13.5">
      <c r="B640" s="213"/>
      <c r="C640" s="214"/>
      <c r="D640" s="194" t="s">
        <v>167</v>
      </c>
      <c r="E640" s="215" t="s">
        <v>20</v>
      </c>
      <c r="F640" s="216" t="s">
        <v>934</v>
      </c>
      <c r="G640" s="214"/>
      <c r="H640" s="217" t="s">
        <v>20</v>
      </c>
      <c r="I640" s="218"/>
      <c r="J640" s="214"/>
      <c r="K640" s="214"/>
      <c r="L640" s="219"/>
      <c r="M640" s="220"/>
      <c r="N640" s="221"/>
      <c r="O640" s="221"/>
      <c r="P640" s="221"/>
      <c r="Q640" s="221"/>
      <c r="R640" s="221"/>
      <c r="S640" s="221"/>
      <c r="T640" s="222"/>
      <c r="AT640" s="223" t="s">
        <v>167</v>
      </c>
      <c r="AU640" s="223" t="s">
        <v>81</v>
      </c>
      <c r="AV640" s="12" t="s">
        <v>22</v>
      </c>
      <c r="AW640" s="12" t="s">
        <v>169</v>
      </c>
      <c r="AX640" s="12" t="s">
        <v>73</v>
      </c>
      <c r="AY640" s="223" t="s">
        <v>154</v>
      </c>
    </row>
    <row r="641" spans="2:51" s="11" customFormat="1" ht="13.5">
      <c r="B641" s="197"/>
      <c r="C641" s="198"/>
      <c r="D641" s="194" t="s">
        <v>167</v>
      </c>
      <c r="E641" s="209" t="s">
        <v>20</v>
      </c>
      <c r="F641" s="210" t="s">
        <v>954</v>
      </c>
      <c r="G641" s="198"/>
      <c r="H641" s="211">
        <v>6.41925</v>
      </c>
      <c r="I641" s="203"/>
      <c r="J641" s="198"/>
      <c r="K641" s="198"/>
      <c r="L641" s="204"/>
      <c r="M641" s="205"/>
      <c r="N641" s="206"/>
      <c r="O641" s="206"/>
      <c r="P641" s="206"/>
      <c r="Q641" s="206"/>
      <c r="R641" s="206"/>
      <c r="S641" s="206"/>
      <c r="T641" s="207"/>
      <c r="AT641" s="208" t="s">
        <v>167</v>
      </c>
      <c r="AU641" s="208" t="s">
        <v>81</v>
      </c>
      <c r="AV641" s="11" t="s">
        <v>81</v>
      </c>
      <c r="AW641" s="11" t="s">
        <v>169</v>
      </c>
      <c r="AX641" s="11" t="s">
        <v>73</v>
      </c>
      <c r="AY641" s="208" t="s">
        <v>154</v>
      </c>
    </row>
    <row r="642" spans="2:51" s="11" customFormat="1" ht="13.5">
      <c r="B642" s="197"/>
      <c r="C642" s="198"/>
      <c r="D642" s="199" t="s">
        <v>167</v>
      </c>
      <c r="E642" s="198"/>
      <c r="F642" s="201" t="s">
        <v>955</v>
      </c>
      <c r="G642" s="198"/>
      <c r="H642" s="202">
        <v>6.548</v>
      </c>
      <c r="I642" s="203"/>
      <c r="J642" s="198"/>
      <c r="K642" s="198"/>
      <c r="L642" s="204"/>
      <c r="M642" s="205"/>
      <c r="N642" s="206"/>
      <c r="O642" s="206"/>
      <c r="P642" s="206"/>
      <c r="Q642" s="206"/>
      <c r="R642" s="206"/>
      <c r="S642" s="206"/>
      <c r="T642" s="207"/>
      <c r="AT642" s="208" t="s">
        <v>167</v>
      </c>
      <c r="AU642" s="208" t="s">
        <v>81</v>
      </c>
      <c r="AV642" s="11" t="s">
        <v>81</v>
      </c>
      <c r="AW642" s="11" t="s">
        <v>4</v>
      </c>
      <c r="AX642" s="11" t="s">
        <v>22</v>
      </c>
      <c r="AY642" s="208" t="s">
        <v>154</v>
      </c>
    </row>
    <row r="643" spans="2:65" s="1" customFormat="1" ht="22.5" customHeight="1">
      <c r="B643" s="34"/>
      <c r="C643" s="182" t="s">
        <v>956</v>
      </c>
      <c r="D643" s="182" t="s">
        <v>156</v>
      </c>
      <c r="E643" s="183" t="s">
        <v>957</v>
      </c>
      <c r="F643" s="184" t="s">
        <v>958</v>
      </c>
      <c r="G643" s="185" t="s">
        <v>159</v>
      </c>
      <c r="H643" s="186">
        <v>5.67</v>
      </c>
      <c r="I643" s="187"/>
      <c r="J643" s="188">
        <f>ROUND(I643*H643,2)</f>
        <v>0</v>
      </c>
      <c r="K643" s="184" t="s">
        <v>160</v>
      </c>
      <c r="L643" s="54"/>
      <c r="M643" s="189" t="s">
        <v>20</v>
      </c>
      <c r="N643" s="190" t="s">
        <v>44</v>
      </c>
      <c r="O643" s="35"/>
      <c r="P643" s="191">
        <f>O643*H643</f>
        <v>0</v>
      </c>
      <c r="Q643" s="191">
        <v>0.00837384</v>
      </c>
      <c r="R643" s="191">
        <f>Q643*H643</f>
        <v>0.047479672800000004</v>
      </c>
      <c r="S643" s="191">
        <v>0</v>
      </c>
      <c r="T643" s="192">
        <f>S643*H643</f>
        <v>0</v>
      </c>
      <c r="AR643" s="17" t="s">
        <v>161</v>
      </c>
      <c r="AT643" s="17" t="s">
        <v>156</v>
      </c>
      <c r="AU643" s="17" t="s">
        <v>81</v>
      </c>
      <c r="AY643" s="17" t="s">
        <v>154</v>
      </c>
      <c r="BE643" s="193">
        <f>IF(N643="základní",J643,0)</f>
        <v>0</v>
      </c>
      <c r="BF643" s="193">
        <f>IF(N643="snížená",J643,0)</f>
        <v>0</v>
      </c>
      <c r="BG643" s="193">
        <f>IF(N643="zákl. přenesená",J643,0)</f>
        <v>0</v>
      </c>
      <c r="BH643" s="193">
        <f>IF(N643="sníž. přenesená",J643,0)</f>
        <v>0</v>
      </c>
      <c r="BI643" s="193">
        <f>IF(N643="nulová",J643,0)</f>
        <v>0</v>
      </c>
      <c r="BJ643" s="17" t="s">
        <v>22</v>
      </c>
      <c r="BK643" s="193">
        <f>ROUND(I643*H643,2)</f>
        <v>0</v>
      </c>
      <c r="BL643" s="17" t="s">
        <v>161</v>
      </c>
      <c r="BM643" s="17" t="s">
        <v>959</v>
      </c>
    </row>
    <row r="644" spans="2:47" s="1" customFormat="1" ht="27">
      <c r="B644" s="34"/>
      <c r="C644" s="56"/>
      <c r="D644" s="194" t="s">
        <v>163</v>
      </c>
      <c r="E644" s="56"/>
      <c r="F644" s="195" t="s">
        <v>960</v>
      </c>
      <c r="G644" s="56"/>
      <c r="H644" s="56"/>
      <c r="I644" s="152"/>
      <c r="J644" s="56"/>
      <c r="K644" s="56"/>
      <c r="L644" s="54"/>
      <c r="M644" s="71"/>
      <c r="N644" s="35"/>
      <c r="O644" s="35"/>
      <c r="P644" s="35"/>
      <c r="Q644" s="35"/>
      <c r="R644" s="35"/>
      <c r="S644" s="35"/>
      <c r="T644" s="72"/>
      <c r="AT644" s="17" t="s">
        <v>163</v>
      </c>
      <c r="AU644" s="17" t="s">
        <v>81</v>
      </c>
    </row>
    <row r="645" spans="2:47" s="1" customFormat="1" ht="135">
      <c r="B645" s="34"/>
      <c r="C645" s="56"/>
      <c r="D645" s="194" t="s">
        <v>165</v>
      </c>
      <c r="E645" s="56"/>
      <c r="F645" s="196" t="s">
        <v>929</v>
      </c>
      <c r="G645" s="56"/>
      <c r="H645" s="56"/>
      <c r="I645" s="152"/>
      <c r="J645" s="56"/>
      <c r="K645" s="56"/>
      <c r="L645" s="54"/>
      <c r="M645" s="71"/>
      <c r="N645" s="35"/>
      <c r="O645" s="35"/>
      <c r="P645" s="35"/>
      <c r="Q645" s="35"/>
      <c r="R645" s="35"/>
      <c r="S645" s="35"/>
      <c r="T645" s="72"/>
      <c r="AT645" s="17" t="s">
        <v>165</v>
      </c>
      <c r="AU645" s="17" t="s">
        <v>81</v>
      </c>
    </row>
    <row r="646" spans="2:51" s="11" customFormat="1" ht="13.5">
      <c r="B646" s="197"/>
      <c r="C646" s="198"/>
      <c r="D646" s="199" t="s">
        <v>167</v>
      </c>
      <c r="E646" s="200" t="s">
        <v>20</v>
      </c>
      <c r="F646" s="201" t="s">
        <v>961</v>
      </c>
      <c r="G646" s="198"/>
      <c r="H646" s="202">
        <v>5.67</v>
      </c>
      <c r="I646" s="203"/>
      <c r="J646" s="198"/>
      <c r="K646" s="198"/>
      <c r="L646" s="204"/>
      <c r="M646" s="205"/>
      <c r="N646" s="206"/>
      <c r="O646" s="206"/>
      <c r="P646" s="206"/>
      <c r="Q646" s="206"/>
      <c r="R646" s="206"/>
      <c r="S646" s="206"/>
      <c r="T646" s="207"/>
      <c r="AT646" s="208" t="s">
        <v>167</v>
      </c>
      <c r="AU646" s="208" t="s">
        <v>81</v>
      </c>
      <c r="AV646" s="11" t="s">
        <v>81</v>
      </c>
      <c r="AW646" s="11" t="s">
        <v>169</v>
      </c>
      <c r="AX646" s="11" t="s">
        <v>73</v>
      </c>
      <c r="AY646" s="208" t="s">
        <v>154</v>
      </c>
    </row>
    <row r="647" spans="2:65" s="1" customFormat="1" ht="22.5" customHeight="1">
      <c r="B647" s="34"/>
      <c r="C647" s="182" t="s">
        <v>962</v>
      </c>
      <c r="D647" s="182" t="s">
        <v>156</v>
      </c>
      <c r="E647" s="183" t="s">
        <v>963</v>
      </c>
      <c r="F647" s="184" t="s">
        <v>964</v>
      </c>
      <c r="G647" s="185" t="s">
        <v>159</v>
      </c>
      <c r="H647" s="186">
        <v>67.579</v>
      </c>
      <c r="I647" s="187"/>
      <c r="J647" s="188">
        <f>ROUND(I647*H647,2)</f>
        <v>0</v>
      </c>
      <c r="K647" s="184" t="s">
        <v>160</v>
      </c>
      <c r="L647" s="54"/>
      <c r="M647" s="189" t="s">
        <v>20</v>
      </c>
      <c r="N647" s="190" t="s">
        <v>44</v>
      </c>
      <c r="O647" s="35"/>
      <c r="P647" s="191">
        <f>O647*H647</f>
        <v>0</v>
      </c>
      <c r="Q647" s="191">
        <v>0.00831256</v>
      </c>
      <c r="R647" s="191">
        <f>Q647*H647</f>
        <v>0.56175449224</v>
      </c>
      <c r="S647" s="191">
        <v>0</v>
      </c>
      <c r="T647" s="192">
        <f>S647*H647</f>
        <v>0</v>
      </c>
      <c r="AR647" s="17" t="s">
        <v>161</v>
      </c>
      <c r="AT647" s="17" t="s">
        <v>156</v>
      </c>
      <c r="AU647" s="17" t="s">
        <v>81</v>
      </c>
      <c r="AY647" s="17" t="s">
        <v>154</v>
      </c>
      <c r="BE647" s="193">
        <f>IF(N647="základní",J647,0)</f>
        <v>0</v>
      </c>
      <c r="BF647" s="193">
        <f>IF(N647="snížená",J647,0)</f>
        <v>0</v>
      </c>
      <c r="BG647" s="193">
        <f>IF(N647="zákl. přenesená",J647,0)</f>
        <v>0</v>
      </c>
      <c r="BH647" s="193">
        <f>IF(N647="sníž. přenesená",J647,0)</f>
        <v>0</v>
      </c>
      <c r="BI647" s="193">
        <f>IF(N647="nulová",J647,0)</f>
        <v>0</v>
      </c>
      <c r="BJ647" s="17" t="s">
        <v>22</v>
      </c>
      <c r="BK647" s="193">
        <f>ROUND(I647*H647,2)</f>
        <v>0</v>
      </c>
      <c r="BL647" s="17" t="s">
        <v>161</v>
      </c>
      <c r="BM647" s="17" t="s">
        <v>965</v>
      </c>
    </row>
    <row r="648" spans="2:47" s="1" customFormat="1" ht="27">
      <c r="B648" s="34"/>
      <c r="C648" s="56"/>
      <c r="D648" s="194" t="s">
        <v>163</v>
      </c>
      <c r="E648" s="56"/>
      <c r="F648" s="195" t="s">
        <v>966</v>
      </c>
      <c r="G648" s="56"/>
      <c r="H648" s="56"/>
      <c r="I648" s="152"/>
      <c r="J648" s="56"/>
      <c r="K648" s="56"/>
      <c r="L648" s="54"/>
      <c r="M648" s="71"/>
      <c r="N648" s="35"/>
      <c r="O648" s="35"/>
      <c r="P648" s="35"/>
      <c r="Q648" s="35"/>
      <c r="R648" s="35"/>
      <c r="S648" s="35"/>
      <c r="T648" s="72"/>
      <c r="AT648" s="17" t="s">
        <v>163</v>
      </c>
      <c r="AU648" s="17" t="s">
        <v>81</v>
      </c>
    </row>
    <row r="649" spans="2:47" s="1" customFormat="1" ht="135">
      <c r="B649" s="34"/>
      <c r="C649" s="56"/>
      <c r="D649" s="194" t="s">
        <v>165</v>
      </c>
      <c r="E649" s="56"/>
      <c r="F649" s="196" t="s">
        <v>929</v>
      </c>
      <c r="G649" s="56"/>
      <c r="H649" s="56"/>
      <c r="I649" s="152"/>
      <c r="J649" s="56"/>
      <c r="K649" s="56"/>
      <c r="L649" s="54"/>
      <c r="M649" s="71"/>
      <c r="N649" s="35"/>
      <c r="O649" s="35"/>
      <c r="P649" s="35"/>
      <c r="Q649" s="35"/>
      <c r="R649" s="35"/>
      <c r="S649" s="35"/>
      <c r="T649" s="72"/>
      <c r="AT649" s="17" t="s">
        <v>165</v>
      </c>
      <c r="AU649" s="17" t="s">
        <v>81</v>
      </c>
    </row>
    <row r="650" spans="2:51" s="11" customFormat="1" ht="13.5">
      <c r="B650" s="197"/>
      <c r="C650" s="198"/>
      <c r="D650" s="194" t="s">
        <v>167</v>
      </c>
      <c r="E650" s="209" t="s">
        <v>20</v>
      </c>
      <c r="F650" s="210" t="s">
        <v>967</v>
      </c>
      <c r="G650" s="198"/>
      <c r="H650" s="211">
        <v>4.995</v>
      </c>
      <c r="I650" s="203"/>
      <c r="J650" s="198"/>
      <c r="K650" s="198"/>
      <c r="L650" s="204"/>
      <c r="M650" s="205"/>
      <c r="N650" s="206"/>
      <c r="O650" s="206"/>
      <c r="P650" s="206"/>
      <c r="Q650" s="206"/>
      <c r="R650" s="206"/>
      <c r="S650" s="206"/>
      <c r="T650" s="207"/>
      <c r="AT650" s="208" t="s">
        <v>167</v>
      </c>
      <c r="AU650" s="208" t="s">
        <v>81</v>
      </c>
      <c r="AV650" s="11" t="s">
        <v>81</v>
      </c>
      <c r="AW650" s="11" t="s">
        <v>169</v>
      </c>
      <c r="AX650" s="11" t="s">
        <v>73</v>
      </c>
      <c r="AY650" s="208" t="s">
        <v>154</v>
      </c>
    </row>
    <row r="651" spans="2:51" s="11" customFormat="1" ht="13.5">
      <c r="B651" s="197"/>
      <c r="C651" s="198"/>
      <c r="D651" s="194" t="s">
        <v>167</v>
      </c>
      <c r="E651" s="209" t="s">
        <v>20</v>
      </c>
      <c r="F651" s="210" t="s">
        <v>968</v>
      </c>
      <c r="G651" s="198"/>
      <c r="H651" s="211">
        <v>2.6325</v>
      </c>
      <c r="I651" s="203"/>
      <c r="J651" s="198"/>
      <c r="K651" s="198"/>
      <c r="L651" s="204"/>
      <c r="M651" s="205"/>
      <c r="N651" s="206"/>
      <c r="O651" s="206"/>
      <c r="P651" s="206"/>
      <c r="Q651" s="206"/>
      <c r="R651" s="206"/>
      <c r="S651" s="206"/>
      <c r="T651" s="207"/>
      <c r="AT651" s="208" t="s">
        <v>167</v>
      </c>
      <c r="AU651" s="208" t="s">
        <v>81</v>
      </c>
      <c r="AV651" s="11" t="s">
        <v>81</v>
      </c>
      <c r="AW651" s="11" t="s">
        <v>169</v>
      </c>
      <c r="AX651" s="11" t="s">
        <v>73</v>
      </c>
      <c r="AY651" s="208" t="s">
        <v>154</v>
      </c>
    </row>
    <row r="652" spans="2:51" s="11" customFormat="1" ht="13.5">
      <c r="B652" s="197"/>
      <c r="C652" s="198"/>
      <c r="D652" s="194" t="s">
        <v>167</v>
      </c>
      <c r="E652" s="209" t="s">
        <v>20</v>
      </c>
      <c r="F652" s="210" t="s">
        <v>969</v>
      </c>
      <c r="G652" s="198"/>
      <c r="H652" s="211">
        <v>46.011</v>
      </c>
      <c r="I652" s="203"/>
      <c r="J652" s="198"/>
      <c r="K652" s="198"/>
      <c r="L652" s="204"/>
      <c r="M652" s="205"/>
      <c r="N652" s="206"/>
      <c r="O652" s="206"/>
      <c r="P652" s="206"/>
      <c r="Q652" s="206"/>
      <c r="R652" s="206"/>
      <c r="S652" s="206"/>
      <c r="T652" s="207"/>
      <c r="AT652" s="208" t="s">
        <v>167</v>
      </c>
      <c r="AU652" s="208" t="s">
        <v>81</v>
      </c>
      <c r="AV652" s="11" t="s">
        <v>81</v>
      </c>
      <c r="AW652" s="11" t="s">
        <v>169</v>
      </c>
      <c r="AX652" s="11" t="s">
        <v>73</v>
      </c>
      <c r="AY652" s="208" t="s">
        <v>154</v>
      </c>
    </row>
    <row r="653" spans="2:51" s="11" customFormat="1" ht="13.5">
      <c r="B653" s="197"/>
      <c r="C653" s="198"/>
      <c r="D653" s="199" t="s">
        <v>167</v>
      </c>
      <c r="E653" s="200" t="s">
        <v>20</v>
      </c>
      <c r="F653" s="201" t="s">
        <v>970</v>
      </c>
      <c r="G653" s="198"/>
      <c r="H653" s="202">
        <v>13.94</v>
      </c>
      <c r="I653" s="203"/>
      <c r="J653" s="198"/>
      <c r="K653" s="198"/>
      <c r="L653" s="204"/>
      <c r="M653" s="205"/>
      <c r="N653" s="206"/>
      <c r="O653" s="206"/>
      <c r="P653" s="206"/>
      <c r="Q653" s="206"/>
      <c r="R653" s="206"/>
      <c r="S653" s="206"/>
      <c r="T653" s="207"/>
      <c r="AT653" s="208" t="s">
        <v>167</v>
      </c>
      <c r="AU653" s="208" t="s">
        <v>81</v>
      </c>
      <c r="AV653" s="11" t="s">
        <v>81</v>
      </c>
      <c r="AW653" s="11" t="s">
        <v>169</v>
      </c>
      <c r="AX653" s="11" t="s">
        <v>73</v>
      </c>
      <c r="AY653" s="208" t="s">
        <v>154</v>
      </c>
    </row>
    <row r="654" spans="2:65" s="1" customFormat="1" ht="22.5" customHeight="1">
      <c r="B654" s="34"/>
      <c r="C654" s="224" t="s">
        <v>971</v>
      </c>
      <c r="D654" s="224" t="s">
        <v>261</v>
      </c>
      <c r="E654" s="225" t="s">
        <v>972</v>
      </c>
      <c r="F654" s="226" t="s">
        <v>973</v>
      </c>
      <c r="G654" s="227" t="s">
        <v>159</v>
      </c>
      <c r="H654" s="228">
        <v>61.15</v>
      </c>
      <c r="I654" s="229"/>
      <c r="J654" s="230">
        <f>ROUND(I654*H654,2)</f>
        <v>0</v>
      </c>
      <c r="K654" s="226" t="s">
        <v>160</v>
      </c>
      <c r="L654" s="231"/>
      <c r="M654" s="232" t="s">
        <v>20</v>
      </c>
      <c r="N654" s="233" t="s">
        <v>44</v>
      </c>
      <c r="O654" s="35"/>
      <c r="P654" s="191">
        <f>O654*H654</f>
        <v>0</v>
      </c>
      <c r="Q654" s="191">
        <v>0.0017</v>
      </c>
      <c r="R654" s="191">
        <f>Q654*H654</f>
        <v>0.10395499999999999</v>
      </c>
      <c r="S654" s="191">
        <v>0</v>
      </c>
      <c r="T654" s="192">
        <f>S654*H654</f>
        <v>0</v>
      </c>
      <c r="AR654" s="17" t="s">
        <v>213</v>
      </c>
      <c r="AT654" s="17" t="s">
        <v>261</v>
      </c>
      <c r="AU654" s="17" t="s">
        <v>81</v>
      </c>
      <c r="AY654" s="17" t="s">
        <v>154</v>
      </c>
      <c r="BE654" s="193">
        <f>IF(N654="základní",J654,0)</f>
        <v>0</v>
      </c>
      <c r="BF654" s="193">
        <f>IF(N654="snížená",J654,0)</f>
        <v>0</v>
      </c>
      <c r="BG654" s="193">
        <f>IF(N654="zákl. přenesená",J654,0)</f>
        <v>0</v>
      </c>
      <c r="BH654" s="193">
        <f>IF(N654="sníž. přenesená",J654,0)</f>
        <v>0</v>
      </c>
      <c r="BI654" s="193">
        <f>IF(N654="nulová",J654,0)</f>
        <v>0</v>
      </c>
      <c r="BJ654" s="17" t="s">
        <v>22</v>
      </c>
      <c r="BK654" s="193">
        <f>ROUND(I654*H654,2)</f>
        <v>0</v>
      </c>
      <c r="BL654" s="17" t="s">
        <v>161</v>
      </c>
      <c r="BM654" s="17" t="s">
        <v>974</v>
      </c>
    </row>
    <row r="655" spans="2:47" s="1" customFormat="1" ht="27">
      <c r="B655" s="34"/>
      <c r="C655" s="56"/>
      <c r="D655" s="194" t="s">
        <v>163</v>
      </c>
      <c r="E655" s="56"/>
      <c r="F655" s="195" t="s">
        <v>975</v>
      </c>
      <c r="G655" s="56"/>
      <c r="H655" s="56"/>
      <c r="I655" s="152"/>
      <c r="J655" s="56"/>
      <c r="K655" s="56"/>
      <c r="L655" s="54"/>
      <c r="M655" s="71"/>
      <c r="N655" s="35"/>
      <c r="O655" s="35"/>
      <c r="P655" s="35"/>
      <c r="Q655" s="35"/>
      <c r="R655" s="35"/>
      <c r="S655" s="35"/>
      <c r="T655" s="72"/>
      <c r="AT655" s="17" t="s">
        <v>163</v>
      </c>
      <c r="AU655" s="17" t="s">
        <v>81</v>
      </c>
    </row>
    <row r="656" spans="2:51" s="12" customFormat="1" ht="13.5">
      <c r="B656" s="213"/>
      <c r="C656" s="214"/>
      <c r="D656" s="194" t="s">
        <v>167</v>
      </c>
      <c r="E656" s="215" t="s">
        <v>20</v>
      </c>
      <c r="F656" s="216" t="s">
        <v>976</v>
      </c>
      <c r="G656" s="214"/>
      <c r="H656" s="217" t="s">
        <v>20</v>
      </c>
      <c r="I656" s="218"/>
      <c r="J656" s="214"/>
      <c r="K656" s="214"/>
      <c r="L656" s="219"/>
      <c r="M656" s="220"/>
      <c r="N656" s="221"/>
      <c r="O656" s="221"/>
      <c r="P656" s="221"/>
      <c r="Q656" s="221"/>
      <c r="R656" s="221"/>
      <c r="S656" s="221"/>
      <c r="T656" s="222"/>
      <c r="AT656" s="223" t="s">
        <v>167</v>
      </c>
      <c r="AU656" s="223" t="s">
        <v>81</v>
      </c>
      <c r="AV656" s="12" t="s">
        <v>22</v>
      </c>
      <c r="AW656" s="12" t="s">
        <v>169</v>
      </c>
      <c r="AX656" s="12" t="s">
        <v>73</v>
      </c>
      <c r="AY656" s="223" t="s">
        <v>154</v>
      </c>
    </row>
    <row r="657" spans="2:51" s="11" customFormat="1" ht="13.5">
      <c r="B657" s="197"/>
      <c r="C657" s="198"/>
      <c r="D657" s="194" t="s">
        <v>167</v>
      </c>
      <c r="E657" s="209" t="s">
        <v>20</v>
      </c>
      <c r="F657" s="210" t="s">
        <v>969</v>
      </c>
      <c r="G657" s="198"/>
      <c r="H657" s="211">
        <v>46.011</v>
      </c>
      <c r="I657" s="203"/>
      <c r="J657" s="198"/>
      <c r="K657" s="198"/>
      <c r="L657" s="204"/>
      <c r="M657" s="205"/>
      <c r="N657" s="206"/>
      <c r="O657" s="206"/>
      <c r="P657" s="206"/>
      <c r="Q657" s="206"/>
      <c r="R657" s="206"/>
      <c r="S657" s="206"/>
      <c r="T657" s="207"/>
      <c r="AT657" s="208" t="s">
        <v>167</v>
      </c>
      <c r="AU657" s="208" t="s">
        <v>81</v>
      </c>
      <c r="AV657" s="11" t="s">
        <v>81</v>
      </c>
      <c r="AW657" s="11" t="s">
        <v>169</v>
      </c>
      <c r="AX657" s="11" t="s">
        <v>73</v>
      </c>
      <c r="AY657" s="208" t="s">
        <v>154</v>
      </c>
    </row>
    <row r="658" spans="2:51" s="11" customFormat="1" ht="13.5">
      <c r="B658" s="197"/>
      <c r="C658" s="198"/>
      <c r="D658" s="194" t="s">
        <v>167</v>
      </c>
      <c r="E658" s="209" t="s">
        <v>20</v>
      </c>
      <c r="F658" s="210" t="s">
        <v>970</v>
      </c>
      <c r="G658" s="198"/>
      <c r="H658" s="211">
        <v>13.94</v>
      </c>
      <c r="I658" s="203"/>
      <c r="J658" s="198"/>
      <c r="K658" s="198"/>
      <c r="L658" s="204"/>
      <c r="M658" s="205"/>
      <c r="N658" s="206"/>
      <c r="O658" s="206"/>
      <c r="P658" s="206"/>
      <c r="Q658" s="206"/>
      <c r="R658" s="206"/>
      <c r="S658" s="206"/>
      <c r="T658" s="207"/>
      <c r="AT658" s="208" t="s">
        <v>167</v>
      </c>
      <c r="AU658" s="208" t="s">
        <v>81</v>
      </c>
      <c r="AV658" s="11" t="s">
        <v>81</v>
      </c>
      <c r="AW658" s="11" t="s">
        <v>169</v>
      </c>
      <c r="AX658" s="11" t="s">
        <v>73</v>
      </c>
      <c r="AY658" s="208" t="s">
        <v>154</v>
      </c>
    </row>
    <row r="659" spans="2:51" s="11" customFormat="1" ht="13.5">
      <c r="B659" s="197"/>
      <c r="C659" s="198"/>
      <c r="D659" s="199" t="s">
        <v>167</v>
      </c>
      <c r="E659" s="198"/>
      <c r="F659" s="201" t="s">
        <v>977</v>
      </c>
      <c r="G659" s="198"/>
      <c r="H659" s="202">
        <v>61.15</v>
      </c>
      <c r="I659" s="203"/>
      <c r="J659" s="198"/>
      <c r="K659" s="198"/>
      <c r="L659" s="204"/>
      <c r="M659" s="205"/>
      <c r="N659" s="206"/>
      <c r="O659" s="206"/>
      <c r="P659" s="206"/>
      <c r="Q659" s="206"/>
      <c r="R659" s="206"/>
      <c r="S659" s="206"/>
      <c r="T659" s="207"/>
      <c r="AT659" s="208" t="s">
        <v>167</v>
      </c>
      <c r="AU659" s="208" t="s">
        <v>81</v>
      </c>
      <c r="AV659" s="11" t="s">
        <v>81</v>
      </c>
      <c r="AW659" s="11" t="s">
        <v>4</v>
      </c>
      <c r="AX659" s="11" t="s">
        <v>22</v>
      </c>
      <c r="AY659" s="208" t="s">
        <v>154</v>
      </c>
    </row>
    <row r="660" spans="2:65" s="1" customFormat="1" ht="22.5" customHeight="1">
      <c r="B660" s="34"/>
      <c r="C660" s="224" t="s">
        <v>978</v>
      </c>
      <c r="D660" s="224" t="s">
        <v>261</v>
      </c>
      <c r="E660" s="225" t="s">
        <v>979</v>
      </c>
      <c r="F660" s="226" t="s">
        <v>980</v>
      </c>
      <c r="G660" s="227" t="s">
        <v>159</v>
      </c>
      <c r="H660" s="228">
        <v>13.563</v>
      </c>
      <c r="I660" s="229"/>
      <c r="J660" s="230">
        <f>ROUND(I660*H660,2)</f>
        <v>0</v>
      </c>
      <c r="K660" s="226" t="s">
        <v>160</v>
      </c>
      <c r="L660" s="231"/>
      <c r="M660" s="232" t="s">
        <v>20</v>
      </c>
      <c r="N660" s="233" t="s">
        <v>44</v>
      </c>
      <c r="O660" s="35"/>
      <c r="P660" s="191">
        <f>O660*H660</f>
        <v>0</v>
      </c>
      <c r="Q660" s="191">
        <v>0.0036</v>
      </c>
      <c r="R660" s="191">
        <f>Q660*H660</f>
        <v>0.048826800000000004</v>
      </c>
      <c r="S660" s="191">
        <v>0</v>
      </c>
      <c r="T660" s="192">
        <f>S660*H660</f>
        <v>0</v>
      </c>
      <c r="AR660" s="17" t="s">
        <v>213</v>
      </c>
      <c r="AT660" s="17" t="s">
        <v>261</v>
      </c>
      <c r="AU660" s="17" t="s">
        <v>81</v>
      </c>
      <c r="AY660" s="17" t="s">
        <v>154</v>
      </c>
      <c r="BE660" s="193">
        <f>IF(N660="základní",J660,0)</f>
        <v>0</v>
      </c>
      <c r="BF660" s="193">
        <f>IF(N660="snížená",J660,0)</f>
        <v>0</v>
      </c>
      <c r="BG660" s="193">
        <f>IF(N660="zákl. přenesená",J660,0)</f>
        <v>0</v>
      </c>
      <c r="BH660" s="193">
        <f>IF(N660="sníž. přenesená",J660,0)</f>
        <v>0</v>
      </c>
      <c r="BI660" s="193">
        <f>IF(N660="nulová",J660,0)</f>
        <v>0</v>
      </c>
      <c r="BJ660" s="17" t="s">
        <v>22</v>
      </c>
      <c r="BK660" s="193">
        <f>ROUND(I660*H660,2)</f>
        <v>0</v>
      </c>
      <c r="BL660" s="17" t="s">
        <v>161</v>
      </c>
      <c r="BM660" s="17" t="s">
        <v>981</v>
      </c>
    </row>
    <row r="661" spans="2:47" s="1" customFormat="1" ht="40.5">
      <c r="B661" s="34"/>
      <c r="C661" s="56"/>
      <c r="D661" s="194" t="s">
        <v>163</v>
      </c>
      <c r="E661" s="56"/>
      <c r="F661" s="195" t="s">
        <v>982</v>
      </c>
      <c r="G661" s="56"/>
      <c r="H661" s="56"/>
      <c r="I661" s="152"/>
      <c r="J661" s="56"/>
      <c r="K661" s="56"/>
      <c r="L661" s="54"/>
      <c r="M661" s="71"/>
      <c r="N661" s="35"/>
      <c r="O661" s="35"/>
      <c r="P661" s="35"/>
      <c r="Q661" s="35"/>
      <c r="R661" s="35"/>
      <c r="S661" s="35"/>
      <c r="T661" s="72"/>
      <c r="AT661" s="17" t="s">
        <v>163</v>
      </c>
      <c r="AU661" s="17" t="s">
        <v>81</v>
      </c>
    </row>
    <row r="662" spans="2:51" s="11" customFormat="1" ht="13.5">
      <c r="B662" s="197"/>
      <c r="C662" s="198"/>
      <c r="D662" s="194" t="s">
        <v>167</v>
      </c>
      <c r="E662" s="209" t="s">
        <v>20</v>
      </c>
      <c r="F662" s="210" t="s">
        <v>967</v>
      </c>
      <c r="G662" s="198"/>
      <c r="H662" s="211">
        <v>4.995</v>
      </c>
      <c r="I662" s="203"/>
      <c r="J662" s="198"/>
      <c r="K662" s="198"/>
      <c r="L662" s="204"/>
      <c r="M662" s="205"/>
      <c r="N662" s="206"/>
      <c r="O662" s="206"/>
      <c r="P662" s="206"/>
      <c r="Q662" s="206"/>
      <c r="R662" s="206"/>
      <c r="S662" s="206"/>
      <c r="T662" s="207"/>
      <c r="AT662" s="208" t="s">
        <v>167</v>
      </c>
      <c r="AU662" s="208" t="s">
        <v>81</v>
      </c>
      <c r="AV662" s="11" t="s">
        <v>81</v>
      </c>
      <c r="AW662" s="11" t="s">
        <v>169</v>
      </c>
      <c r="AX662" s="11" t="s">
        <v>73</v>
      </c>
      <c r="AY662" s="208" t="s">
        <v>154</v>
      </c>
    </row>
    <row r="663" spans="2:51" s="11" customFormat="1" ht="13.5">
      <c r="B663" s="197"/>
      <c r="C663" s="198"/>
      <c r="D663" s="194" t="s">
        <v>167</v>
      </c>
      <c r="E663" s="209" t="s">
        <v>20</v>
      </c>
      <c r="F663" s="210" t="s">
        <v>961</v>
      </c>
      <c r="G663" s="198"/>
      <c r="H663" s="211">
        <v>5.67</v>
      </c>
      <c r="I663" s="203"/>
      <c r="J663" s="198"/>
      <c r="K663" s="198"/>
      <c r="L663" s="204"/>
      <c r="M663" s="205"/>
      <c r="N663" s="206"/>
      <c r="O663" s="206"/>
      <c r="P663" s="206"/>
      <c r="Q663" s="206"/>
      <c r="R663" s="206"/>
      <c r="S663" s="206"/>
      <c r="T663" s="207"/>
      <c r="AT663" s="208" t="s">
        <v>167</v>
      </c>
      <c r="AU663" s="208" t="s">
        <v>81</v>
      </c>
      <c r="AV663" s="11" t="s">
        <v>81</v>
      </c>
      <c r="AW663" s="11" t="s">
        <v>169</v>
      </c>
      <c r="AX663" s="11" t="s">
        <v>73</v>
      </c>
      <c r="AY663" s="208" t="s">
        <v>154</v>
      </c>
    </row>
    <row r="664" spans="2:51" s="11" customFormat="1" ht="13.5">
      <c r="B664" s="197"/>
      <c r="C664" s="198"/>
      <c r="D664" s="194" t="s">
        <v>167</v>
      </c>
      <c r="E664" s="209" t="s">
        <v>20</v>
      </c>
      <c r="F664" s="210" t="s">
        <v>968</v>
      </c>
      <c r="G664" s="198"/>
      <c r="H664" s="211">
        <v>2.6325</v>
      </c>
      <c r="I664" s="203"/>
      <c r="J664" s="198"/>
      <c r="K664" s="198"/>
      <c r="L664" s="204"/>
      <c r="M664" s="205"/>
      <c r="N664" s="206"/>
      <c r="O664" s="206"/>
      <c r="P664" s="206"/>
      <c r="Q664" s="206"/>
      <c r="R664" s="206"/>
      <c r="S664" s="206"/>
      <c r="T664" s="207"/>
      <c r="AT664" s="208" t="s">
        <v>167</v>
      </c>
      <c r="AU664" s="208" t="s">
        <v>81</v>
      </c>
      <c r="AV664" s="11" t="s">
        <v>81</v>
      </c>
      <c r="AW664" s="11" t="s">
        <v>169</v>
      </c>
      <c r="AX664" s="11" t="s">
        <v>73</v>
      </c>
      <c r="AY664" s="208" t="s">
        <v>154</v>
      </c>
    </row>
    <row r="665" spans="2:51" s="11" customFormat="1" ht="13.5">
      <c r="B665" s="197"/>
      <c r="C665" s="198"/>
      <c r="D665" s="199" t="s">
        <v>167</v>
      </c>
      <c r="E665" s="198"/>
      <c r="F665" s="201" t="s">
        <v>983</v>
      </c>
      <c r="G665" s="198"/>
      <c r="H665" s="202">
        <v>13.563</v>
      </c>
      <c r="I665" s="203"/>
      <c r="J665" s="198"/>
      <c r="K665" s="198"/>
      <c r="L665" s="204"/>
      <c r="M665" s="205"/>
      <c r="N665" s="206"/>
      <c r="O665" s="206"/>
      <c r="P665" s="206"/>
      <c r="Q665" s="206"/>
      <c r="R665" s="206"/>
      <c r="S665" s="206"/>
      <c r="T665" s="207"/>
      <c r="AT665" s="208" t="s">
        <v>167</v>
      </c>
      <c r="AU665" s="208" t="s">
        <v>81</v>
      </c>
      <c r="AV665" s="11" t="s">
        <v>81</v>
      </c>
      <c r="AW665" s="11" t="s">
        <v>4</v>
      </c>
      <c r="AX665" s="11" t="s">
        <v>22</v>
      </c>
      <c r="AY665" s="208" t="s">
        <v>154</v>
      </c>
    </row>
    <row r="666" spans="2:65" s="1" customFormat="1" ht="22.5" customHeight="1">
      <c r="B666" s="34"/>
      <c r="C666" s="182" t="s">
        <v>984</v>
      </c>
      <c r="D666" s="182" t="s">
        <v>156</v>
      </c>
      <c r="E666" s="183" t="s">
        <v>985</v>
      </c>
      <c r="F666" s="184" t="s">
        <v>986</v>
      </c>
      <c r="G666" s="185" t="s">
        <v>159</v>
      </c>
      <c r="H666" s="186">
        <v>7.975</v>
      </c>
      <c r="I666" s="187"/>
      <c r="J666" s="188">
        <f>ROUND(I666*H666,2)</f>
        <v>0</v>
      </c>
      <c r="K666" s="184" t="s">
        <v>160</v>
      </c>
      <c r="L666" s="54"/>
      <c r="M666" s="189" t="s">
        <v>20</v>
      </c>
      <c r="N666" s="190" t="s">
        <v>44</v>
      </c>
      <c r="O666" s="35"/>
      <c r="P666" s="191">
        <f>O666*H666</f>
        <v>0</v>
      </c>
      <c r="Q666" s="191">
        <v>0.00849256</v>
      </c>
      <c r="R666" s="191">
        <f>Q666*H666</f>
        <v>0.06772816599999999</v>
      </c>
      <c r="S666" s="191">
        <v>0</v>
      </c>
      <c r="T666" s="192">
        <f>S666*H666</f>
        <v>0</v>
      </c>
      <c r="AR666" s="17" t="s">
        <v>161</v>
      </c>
      <c r="AT666" s="17" t="s">
        <v>156</v>
      </c>
      <c r="AU666" s="17" t="s">
        <v>81</v>
      </c>
      <c r="AY666" s="17" t="s">
        <v>154</v>
      </c>
      <c r="BE666" s="193">
        <f>IF(N666="základní",J666,0)</f>
        <v>0</v>
      </c>
      <c r="BF666" s="193">
        <f>IF(N666="snížená",J666,0)</f>
        <v>0</v>
      </c>
      <c r="BG666" s="193">
        <f>IF(N666="zákl. přenesená",J666,0)</f>
        <v>0</v>
      </c>
      <c r="BH666" s="193">
        <f>IF(N666="sníž. přenesená",J666,0)</f>
        <v>0</v>
      </c>
      <c r="BI666" s="193">
        <f>IF(N666="nulová",J666,0)</f>
        <v>0</v>
      </c>
      <c r="BJ666" s="17" t="s">
        <v>22</v>
      </c>
      <c r="BK666" s="193">
        <f>ROUND(I666*H666,2)</f>
        <v>0</v>
      </c>
      <c r="BL666" s="17" t="s">
        <v>161</v>
      </c>
      <c r="BM666" s="17" t="s">
        <v>987</v>
      </c>
    </row>
    <row r="667" spans="2:47" s="1" customFormat="1" ht="27">
      <c r="B667" s="34"/>
      <c r="C667" s="56"/>
      <c r="D667" s="194" t="s">
        <v>163</v>
      </c>
      <c r="E667" s="56"/>
      <c r="F667" s="195" t="s">
        <v>988</v>
      </c>
      <c r="G667" s="56"/>
      <c r="H667" s="56"/>
      <c r="I667" s="152"/>
      <c r="J667" s="56"/>
      <c r="K667" s="56"/>
      <c r="L667" s="54"/>
      <c r="M667" s="71"/>
      <c r="N667" s="35"/>
      <c r="O667" s="35"/>
      <c r="P667" s="35"/>
      <c r="Q667" s="35"/>
      <c r="R667" s="35"/>
      <c r="S667" s="35"/>
      <c r="T667" s="72"/>
      <c r="AT667" s="17" t="s">
        <v>163</v>
      </c>
      <c r="AU667" s="17" t="s">
        <v>81</v>
      </c>
    </row>
    <row r="668" spans="2:47" s="1" customFormat="1" ht="135">
      <c r="B668" s="34"/>
      <c r="C668" s="56"/>
      <c r="D668" s="194" t="s">
        <v>165</v>
      </c>
      <c r="E668" s="56"/>
      <c r="F668" s="196" t="s">
        <v>929</v>
      </c>
      <c r="G668" s="56"/>
      <c r="H668" s="56"/>
      <c r="I668" s="152"/>
      <c r="J668" s="56"/>
      <c r="K668" s="56"/>
      <c r="L668" s="54"/>
      <c r="M668" s="71"/>
      <c r="N668" s="35"/>
      <c r="O668" s="35"/>
      <c r="P668" s="35"/>
      <c r="Q668" s="35"/>
      <c r="R668" s="35"/>
      <c r="S668" s="35"/>
      <c r="T668" s="72"/>
      <c r="AT668" s="17" t="s">
        <v>165</v>
      </c>
      <c r="AU668" s="17" t="s">
        <v>81</v>
      </c>
    </row>
    <row r="669" spans="2:51" s="11" customFormat="1" ht="13.5">
      <c r="B669" s="197"/>
      <c r="C669" s="198"/>
      <c r="D669" s="194" t="s">
        <v>167</v>
      </c>
      <c r="E669" s="209" t="s">
        <v>20</v>
      </c>
      <c r="F669" s="210" t="s">
        <v>989</v>
      </c>
      <c r="G669" s="198"/>
      <c r="H669" s="211">
        <v>3.15</v>
      </c>
      <c r="I669" s="203"/>
      <c r="J669" s="198"/>
      <c r="K669" s="198"/>
      <c r="L669" s="204"/>
      <c r="M669" s="205"/>
      <c r="N669" s="206"/>
      <c r="O669" s="206"/>
      <c r="P669" s="206"/>
      <c r="Q669" s="206"/>
      <c r="R669" s="206"/>
      <c r="S669" s="206"/>
      <c r="T669" s="207"/>
      <c r="AT669" s="208" t="s">
        <v>167</v>
      </c>
      <c r="AU669" s="208" t="s">
        <v>81</v>
      </c>
      <c r="AV669" s="11" t="s">
        <v>81</v>
      </c>
      <c r="AW669" s="11" t="s">
        <v>169</v>
      </c>
      <c r="AX669" s="11" t="s">
        <v>73</v>
      </c>
      <c r="AY669" s="208" t="s">
        <v>154</v>
      </c>
    </row>
    <row r="670" spans="2:51" s="11" customFormat="1" ht="13.5">
      <c r="B670" s="197"/>
      <c r="C670" s="198"/>
      <c r="D670" s="199" t="s">
        <v>167</v>
      </c>
      <c r="E670" s="200" t="s">
        <v>20</v>
      </c>
      <c r="F670" s="201" t="s">
        <v>990</v>
      </c>
      <c r="G670" s="198"/>
      <c r="H670" s="202">
        <v>4.825</v>
      </c>
      <c r="I670" s="203"/>
      <c r="J670" s="198"/>
      <c r="K670" s="198"/>
      <c r="L670" s="204"/>
      <c r="M670" s="205"/>
      <c r="N670" s="206"/>
      <c r="O670" s="206"/>
      <c r="P670" s="206"/>
      <c r="Q670" s="206"/>
      <c r="R670" s="206"/>
      <c r="S670" s="206"/>
      <c r="T670" s="207"/>
      <c r="AT670" s="208" t="s">
        <v>167</v>
      </c>
      <c r="AU670" s="208" t="s">
        <v>81</v>
      </c>
      <c r="AV670" s="11" t="s">
        <v>81</v>
      </c>
      <c r="AW670" s="11" t="s">
        <v>169</v>
      </c>
      <c r="AX670" s="11" t="s">
        <v>73</v>
      </c>
      <c r="AY670" s="208" t="s">
        <v>154</v>
      </c>
    </row>
    <row r="671" spans="2:65" s="1" customFormat="1" ht="22.5" customHeight="1">
      <c r="B671" s="34"/>
      <c r="C671" s="224" t="s">
        <v>991</v>
      </c>
      <c r="D671" s="224" t="s">
        <v>261</v>
      </c>
      <c r="E671" s="225" t="s">
        <v>992</v>
      </c>
      <c r="F671" s="226" t="s">
        <v>993</v>
      </c>
      <c r="G671" s="227" t="s">
        <v>159</v>
      </c>
      <c r="H671" s="228">
        <v>8.135</v>
      </c>
      <c r="I671" s="229"/>
      <c r="J671" s="230">
        <f>ROUND(I671*H671,2)</f>
        <v>0</v>
      </c>
      <c r="K671" s="226" t="s">
        <v>160</v>
      </c>
      <c r="L671" s="231"/>
      <c r="M671" s="232" t="s">
        <v>20</v>
      </c>
      <c r="N671" s="233" t="s">
        <v>44</v>
      </c>
      <c r="O671" s="35"/>
      <c r="P671" s="191">
        <f>O671*H671</f>
        <v>0</v>
      </c>
      <c r="Q671" s="191">
        <v>0.0048</v>
      </c>
      <c r="R671" s="191">
        <f>Q671*H671</f>
        <v>0.03904799999999999</v>
      </c>
      <c r="S671" s="191">
        <v>0</v>
      </c>
      <c r="T671" s="192">
        <f>S671*H671</f>
        <v>0</v>
      </c>
      <c r="AR671" s="17" t="s">
        <v>213</v>
      </c>
      <c r="AT671" s="17" t="s">
        <v>261</v>
      </c>
      <c r="AU671" s="17" t="s">
        <v>81</v>
      </c>
      <c r="AY671" s="17" t="s">
        <v>154</v>
      </c>
      <c r="BE671" s="193">
        <f>IF(N671="základní",J671,0)</f>
        <v>0</v>
      </c>
      <c r="BF671" s="193">
        <f>IF(N671="snížená",J671,0)</f>
        <v>0</v>
      </c>
      <c r="BG671" s="193">
        <f>IF(N671="zákl. přenesená",J671,0)</f>
        <v>0</v>
      </c>
      <c r="BH671" s="193">
        <f>IF(N671="sníž. přenesená",J671,0)</f>
        <v>0</v>
      </c>
      <c r="BI671" s="193">
        <f>IF(N671="nulová",J671,0)</f>
        <v>0</v>
      </c>
      <c r="BJ671" s="17" t="s">
        <v>22</v>
      </c>
      <c r="BK671" s="193">
        <f>ROUND(I671*H671,2)</f>
        <v>0</v>
      </c>
      <c r="BL671" s="17" t="s">
        <v>161</v>
      </c>
      <c r="BM671" s="17" t="s">
        <v>994</v>
      </c>
    </row>
    <row r="672" spans="2:47" s="1" customFormat="1" ht="40.5">
      <c r="B672" s="34"/>
      <c r="C672" s="56"/>
      <c r="D672" s="194" t="s">
        <v>163</v>
      </c>
      <c r="E672" s="56"/>
      <c r="F672" s="195" t="s">
        <v>995</v>
      </c>
      <c r="G672" s="56"/>
      <c r="H672" s="56"/>
      <c r="I672" s="152"/>
      <c r="J672" s="56"/>
      <c r="K672" s="56"/>
      <c r="L672" s="54"/>
      <c r="M672" s="71"/>
      <c r="N672" s="35"/>
      <c r="O672" s="35"/>
      <c r="P672" s="35"/>
      <c r="Q672" s="35"/>
      <c r="R672" s="35"/>
      <c r="S672" s="35"/>
      <c r="T672" s="72"/>
      <c r="AT672" s="17" t="s">
        <v>163</v>
      </c>
      <c r="AU672" s="17" t="s">
        <v>81</v>
      </c>
    </row>
    <row r="673" spans="2:51" s="11" customFormat="1" ht="13.5">
      <c r="B673" s="197"/>
      <c r="C673" s="198"/>
      <c r="D673" s="199" t="s">
        <v>167</v>
      </c>
      <c r="E673" s="198"/>
      <c r="F673" s="201" t="s">
        <v>996</v>
      </c>
      <c r="G673" s="198"/>
      <c r="H673" s="202">
        <v>8.135</v>
      </c>
      <c r="I673" s="203"/>
      <c r="J673" s="198"/>
      <c r="K673" s="198"/>
      <c r="L673" s="204"/>
      <c r="M673" s="205"/>
      <c r="N673" s="206"/>
      <c r="O673" s="206"/>
      <c r="P673" s="206"/>
      <c r="Q673" s="206"/>
      <c r="R673" s="206"/>
      <c r="S673" s="206"/>
      <c r="T673" s="207"/>
      <c r="AT673" s="208" t="s">
        <v>167</v>
      </c>
      <c r="AU673" s="208" t="s">
        <v>81</v>
      </c>
      <c r="AV673" s="11" t="s">
        <v>81</v>
      </c>
      <c r="AW673" s="11" t="s">
        <v>4</v>
      </c>
      <c r="AX673" s="11" t="s">
        <v>22</v>
      </c>
      <c r="AY673" s="208" t="s">
        <v>154</v>
      </c>
    </row>
    <row r="674" spans="2:65" s="1" customFormat="1" ht="22.5" customHeight="1">
      <c r="B674" s="34"/>
      <c r="C674" s="182" t="s">
        <v>997</v>
      </c>
      <c r="D674" s="182" t="s">
        <v>156</v>
      </c>
      <c r="E674" s="183" t="s">
        <v>998</v>
      </c>
      <c r="F674" s="184" t="s">
        <v>999</v>
      </c>
      <c r="G674" s="185" t="s">
        <v>159</v>
      </c>
      <c r="H674" s="186">
        <v>21.96</v>
      </c>
      <c r="I674" s="187"/>
      <c r="J674" s="188">
        <f>ROUND(I674*H674,2)</f>
        <v>0</v>
      </c>
      <c r="K674" s="184" t="s">
        <v>160</v>
      </c>
      <c r="L674" s="54"/>
      <c r="M674" s="189" t="s">
        <v>20</v>
      </c>
      <c r="N674" s="190" t="s">
        <v>44</v>
      </c>
      <c r="O674" s="35"/>
      <c r="P674" s="191">
        <f>O674*H674</f>
        <v>0</v>
      </c>
      <c r="Q674" s="191">
        <v>0.00849256</v>
      </c>
      <c r="R674" s="191">
        <f>Q674*H674</f>
        <v>0.1864966176</v>
      </c>
      <c r="S674" s="191">
        <v>0</v>
      </c>
      <c r="T674" s="192">
        <f>S674*H674</f>
        <v>0</v>
      </c>
      <c r="AR674" s="17" t="s">
        <v>161</v>
      </c>
      <c r="AT674" s="17" t="s">
        <v>156</v>
      </c>
      <c r="AU674" s="17" t="s">
        <v>81</v>
      </c>
      <c r="AY674" s="17" t="s">
        <v>154</v>
      </c>
      <c r="BE674" s="193">
        <f>IF(N674="základní",J674,0)</f>
        <v>0</v>
      </c>
      <c r="BF674" s="193">
        <f>IF(N674="snížená",J674,0)</f>
        <v>0</v>
      </c>
      <c r="BG674" s="193">
        <f>IF(N674="zákl. přenesená",J674,0)</f>
        <v>0</v>
      </c>
      <c r="BH674" s="193">
        <f>IF(N674="sníž. přenesená",J674,0)</f>
        <v>0</v>
      </c>
      <c r="BI674" s="193">
        <f>IF(N674="nulová",J674,0)</f>
        <v>0</v>
      </c>
      <c r="BJ674" s="17" t="s">
        <v>22</v>
      </c>
      <c r="BK674" s="193">
        <f>ROUND(I674*H674,2)</f>
        <v>0</v>
      </c>
      <c r="BL674" s="17" t="s">
        <v>161</v>
      </c>
      <c r="BM674" s="17" t="s">
        <v>1000</v>
      </c>
    </row>
    <row r="675" spans="2:47" s="1" customFormat="1" ht="27">
      <c r="B675" s="34"/>
      <c r="C675" s="56"/>
      <c r="D675" s="194" t="s">
        <v>163</v>
      </c>
      <c r="E675" s="56"/>
      <c r="F675" s="195" t="s">
        <v>1001</v>
      </c>
      <c r="G675" s="56"/>
      <c r="H675" s="56"/>
      <c r="I675" s="152"/>
      <c r="J675" s="56"/>
      <c r="K675" s="56"/>
      <c r="L675" s="54"/>
      <c r="M675" s="71"/>
      <c r="N675" s="35"/>
      <c r="O675" s="35"/>
      <c r="P675" s="35"/>
      <c r="Q675" s="35"/>
      <c r="R675" s="35"/>
      <c r="S675" s="35"/>
      <c r="T675" s="72"/>
      <c r="AT675" s="17" t="s">
        <v>163</v>
      </c>
      <c r="AU675" s="17" t="s">
        <v>81</v>
      </c>
    </row>
    <row r="676" spans="2:47" s="1" customFormat="1" ht="135">
      <c r="B676" s="34"/>
      <c r="C676" s="56"/>
      <c r="D676" s="194" t="s">
        <v>165</v>
      </c>
      <c r="E676" s="56"/>
      <c r="F676" s="196" t="s">
        <v>929</v>
      </c>
      <c r="G676" s="56"/>
      <c r="H676" s="56"/>
      <c r="I676" s="152"/>
      <c r="J676" s="56"/>
      <c r="K676" s="56"/>
      <c r="L676" s="54"/>
      <c r="M676" s="71"/>
      <c r="N676" s="35"/>
      <c r="O676" s="35"/>
      <c r="P676" s="35"/>
      <c r="Q676" s="35"/>
      <c r="R676" s="35"/>
      <c r="S676" s="35"/>
      <c r="T676" s="72"/>
      <c r="AT676" s="17" t="s">
        <v>165</v>
      </c>
      <c r="AU676" s="17" t="s">
        <v>81</v>
      </c>
    </row>
    <row r="677" spans="2:51" s="11" customFormat="1" ht="27">
      <c r="B677" s="197"/>
      <c r="C677" s="198"/>
      <c r="D677" s="199" t="s">
        <v>167</v>
      </c>
      <c r="E677" s="200" t="s">
        <v>20</v>
      </c>
      <c r="F677" s="201" t="s">
        <v>1002</v>
      </c>
      <c r="G677" s="198"/>
      <c r="H677" s="202">
        <v>21.96</v>
      </c>
      <c r="I677" s="203"/>
      <c r="J677" s="198"/>
      <c r="K677" s="198"/>
      <c r="L677" s="204"/>
      <c r="M677" s="205"/>
      <c r="N677" s="206"/>
      <c r="O677" s="206"/>
      <c r="P677" s="206"/>
      <c r="Q677" s="206"/>
      <c r="R677" s="206"/>
      <c r="S677" s="206"/>
      <c r="T677" s="207"/>
      <c r="AT677" s="208" t="s">
        <v>167</v>
      </c>
      <c r="AU677" s="208" t="s">
        <v>81</v>
      </c>
      <c r="AV677" s="11" t="s">
        <v>81</v>
      </c>
      <c r="AW677" s="11" t="s">
        <v>169</v>
      </c>
      <c r="AX677" s="11" t="s">
        <v>73</v>
      </c>
      <c r="AY677" s="208" t="s">
        <v>154</v>
      </c>
    </row>
    <row r="678" spans="2:65" s="1" customFormat="1" ht="22.5" customHeight="1">
      <c r="B678" s="34"/>
      <c r="C678" s="224" t="s">
        <v>1003</v>
      </c>
      <c r="D678" s="224" t="s">
        <v>261</v>
      </c>
      <c r="E678" s="225" t="s">
        <v>1004</v>
      </c>
      <c r="F678" s="226" t="s">
        <v>1005</v>
      </c>
      <c r="G678" s="227" t="s">
        <v>159</v>
      </c>
      <c r="H678" s="228">
        <v>22.399</v>
      </c>
      <c r="I678" s="229"/>
      <c r="J678" s="230">
        <f>ROUND(I678*H678,2)</f>
        <v>0</v>
      </c>
      <c r="K678" s="226" t="s">
        <v>160</v>
      </c>
      <c r="L678" s="231"/>
      <c r="M678" s="232" t="s">
        <v>20</v>
      </c>
      <c r="N678" s="233" t="s">
        <v>44</v>
      </c>
      <c r="O678" s="35"/>
      <c r="P678" s="191">
        <f>O678*H678</f>
        <v>0</v>
      </c>
      <c r="Q678" s="191">
        <v>0.00414</v>
      </c>
      <c r="R678" s="191">
        <f>Q678*H678</f>
        <v>0.09273186</v>
      </c>
      <c r="S678" s="191">
        <v>0</v>
      </c>
      <c r="T678" s="192">
        <f>S678*H678</f>
        <v>0</v>
      </c>
      <c r="AR678" s="17" t="s">
        <v>213</v>
      </c>
      <c r="AT678" s="17" t="s">
        <v>261</v>
      </c>
      <c r="AU678" s="17" t="s">
        <v>81</v>
      </c>
      <c r="AY678" s="17" t="s">
        <v>154</v>
      </c>
      <c r="BE678" s="193">
        <f>IF(N678="základní",J678,0)</f>
        <v>0</v>
      </c>
      <c r="BF678" s="193">
        <f>IF(N678="snížená",J678,0)</f>
        <v>0</v>
      </c>
      <c r="BG678" s="193">
        <f>IF(N678="zákl. přenesená",J678,0)</f>
        <v>0</v>
      </c>
      <c r="BH678" s="193">
        <f>IF(N678="sníž. přenesená",J678,0)</f>
        <v>0</v>
      </c>
      <c r="BI678" s="193">
        <f>IF(N678="nulová",J678,0)</f>
        <v>0</v>
      </c>
      <c r="BJ678" s="17" t="s">
        <v>22</v>
      </c>
      <c r="BK678" s="193">
        <f>ROUND(I678*H678,2)</f>
        <v>0</v>
      </c>
      <c r="BL678" s="17" t="s">
        <v>161</v>
      </c>
      <c r="BM678" s="17" t="s">
        <v>1006</v>
      </c>
    </row>
    <row r="679" spans="2:47" s="1" customFormat="1" ht="27">
      <c r="B679" s="34"/>
      <c r="C679" s="56"/>
      <c r="D679" s="194" t="s">
        <v>163</v>
      </c>
      <c r="E679" s="56"/>
      <c r="F679" s="195" t="s">
        <v>1007</v>
      </c>
      <c r="G679" s="56"/>
      <c r="H679" s="56"/>
      <c r="I679" s="152"/>
      <c r="J679" s="56"/>
      <c r="K679" s="56"/>
      <c r="L679" s="54"/>
      <c r="M679" s="71"/>
      <c r="N679" s="35"/>
      <c r="O679" s="35"/>
      <c r="P679" s="35"/>
      <c r="Q679" s="35"/>
      <c r="R679" s="35"/>
      <c r="S679" s="35"/>
      <c r="T679" s="72"/>
      <c r="AT679" s="17" t="s">
        <v>163</v>
      </c>
      <c r="AU679" s="17" t="s">
        <v>81</v>
      </c>
    </row>
    <row r="680" spans="2:51" s="11" customFormat="1" ht="13.5">
      <c r="B680" s="197"/>
      <c r="C680" s="198"/>
      <c r="D680" s="199" t="s">
        <v>167</v>
      </c>
      <c r="E680" s="198"/>
      <c r="F680" s="201" t="s">
        <v>1008</v>
      </c>
      <c r="G680" s="198"/>
      <c r="H680" s="202">
        <v>22.399</v>
      </c>
      <c r="I680" s="203"/>
      <c r="J680" s="198"/>
      <c r="K680" s="198"/>
      <c r="L680" s="204"/>
      <c r="M680" s="205"/>
      <c r="N680" s="206"/>
      <c r="O680" s="206"/>
      <c r="P680" s="206"/>
      <c r="Q680" s="206"/>
      <c r="R680" s="206"/>
      <c r="S680" s="206"/>
      <c r="T680" s="207"/>
      <c r="AT680" s="208" t="s">
        <v>167</v>
      </c>
      <c r="AU680" s="208" t="s">
        <v>81</v>
      </c>
      <c r="AV680" s="11" t="s">
        <v>81</v>
      </c>
      <c r="AW680" s="11" t="s">
        <v>4</v>
      </c>
      <c r="AX680" s="11" t="s">
        <v>22</v>
      </c>
      <c r="AY680" s="208" t="s">
        <v>154</v>
      </c>
    </row>
    <row r="681" spans="2:65" s="1" customFormat="1" ht="22.5" customHeight="1">
      <c r="B681" s="34"/>
      <c r="C681" s="182" t="s">
        <v>1009</v>
      </c>
      <c r="D681" s="182" t="s">
        <v>156</v>
      </c>
      <c r="E681" s="183" t="s">
        <v>869</v>
      </c>
      <c r="F681" s="184" t="s">
        <v>870</v>
      </c>
      <c r="G681" s="185" t="s">
        <v>292</v>
      </c>
      <c r="H681" s="186">
        <v>5.75</v>
      </c>
      <c r="I681" s="187"/>
      <c r="J681" s="188">
        <f>ROUND(I681*H681,2)</f>
        <v>0</v>
      </c>
      <c r="K681" s="184" t="s">
        <v>160</v>
      </c>
      <c r="L681" s="54"/>
      <c r="M681" s="189" t="s">
        <v>20</v>
      </c>
      <c r="N681" s="190" t="s">
        <v>44</v>
      </c>
      <c r="O681" s="35"/>
      <c r="P681" s="191">
        <f>O681*H681</f>
        <v>0</v>
      </c>
      <c r="Q681" s="191">
        <v>0.00025017</v>
      </c>
      <c r="R681" s="191">
        <f>Q681*H681</f>
        <v>0.0014384775000000002</v>
      </c>
      <c r="S681" s="191">
        <v>0</v>
      </c>
      <c r="T681" s="192">
        <f>S681*H681</f>
        <v>0</v>
      </c>
      <c r="AR681" s="17" t="s">
        <v>161</v>
      </c>
      <c r="AT681" s="17" t="s">
        <v>156</v>
      </c>
      <c r="AU681" s="17" t="s">
        <v>81</v>
      </c>
      <c r="AY681" s="17" t="s">
        <v>154</v>
      </c>
      <c r="BE681" s="193">
        <f>IF(N681="základní",J681,0)</f>
        <v>0</v>
      </c>
      <c r="BF681" s="193">
        <f>IF(N681="snížená",J681,0)</f>
        <v>0</v>
      </c>
      <c r="BG681" s="193">
        <f>IF(N681="zákl. přenesená",J681,0)</f>
        <v>0</v>
      </c>
      <c r="BH681" s="193">
        <f>IF(N681="sníž. přenesená",J681,0)</f>
        <v>0</v>
      </c>
      <c r="BI681" s="193">
        <f>IF(N681="nulová",J681,0)</f>
        <v>0</v>
      </c>
      <c r="BJ681" s="17" t="s">
        <v>22</v>
      </c>
      <c r="BK681" s="193">
        <f>ROUND(I681*H681,2)</f>
        <v>0</v>
      </c>
      <c r="BL681" s="17" t="s">
        <v>161</v>
      </c>
      <c r="BM681" s="17" t="s">
        <v>1010</v>
      </c>
    </row>
    <row r="682" spans="2:47" s="1" customFormat="1" ht="13.5">
      <c r="B682" s="34"/>
      <c r="C682" s="56"/>
      <c r="D682" s="194" t="s">
        <v>163</v>
      </c>
      <c r="E682" s="56"/>
      <c r="F682" s="195" t="s">
        <v>872</v>
      </c>
      <c r="G682" s="56"/>
      <c r="H682" s="56"/>
      <c r="I682" s="152"/>
      <c r="J682" s="56"/>
      <c r="K682" s="56"/>
      <c r="L682" s="54"/>
      <c r="M682" s="71"/>
      <c r="N682" s="35"/>
      <c r="O682" s="35"/>
      <c r="P682" s="35"/>
      <c r="Q682" s="35"/>
      <c r="R682" s="35"/>
      <c r="S682" s="35"/>
      <c r="T682" s="72"/>
      <c r="AT682" s="17" t="s">
        <v>163</v>
      </c>
      <c r="AU682" s="17" t="s">
        <v>81</v>
      </c>
    </row>
    <row r="683" spans="2:47" s="1" customFormat="1" ht="67.5">
      <c r="B683" s="34"/>
      <c r="C683" s="56"/>
      <c r="D683" s="194" t="s">
        <v>165</v>
      </c>
      <c r="E683" s="56"/>
      <c r="F683" s="196" t="s">
        <v>861</v>
      </c>
      <c r="G683" s="56"/>
      <c r="H683" s="56"/>
      <c r="I683" s="152"/>
      <c r="J683" s="56"/>
      <c r="K683" s="56"/>
      <c r="L683" s="54"/>
      <c r="M683" s="71"/>
      <c r="N683" s="35"/>
      <c r="O683" s="35"/>
      <c r="P683" s="35"/>
      <c r="Q683" s="35"/>
      <c r="R683" s="35"/>
      <c r="S683" s="35"/>
      <c r="T683" s="72"/>
      <c r="AT683" s="17" t="s">
        <v>165</v>
      </c>
      <c r="AU683" s="17" t="s">
        <v>81</v>
      </c>
    </row>
    <row r="684" spans="2:51" s="11" customFormat="1" ht="13.5">
      <c r="B684" s="197"/>
      <c r="C684" s="198"/>
      <c r="D684" s="199" t="s">
        <v>167</v>
      </c>
      <c r="E684" s="200" t="s">
        <v>20</v>
      </c>
      <c r="F684" s="201" t="s">
        <v>1011</v>
      </c>
      <c r="G684" s="198"/>
      <c r="H684" s="202">
        <v>5.75</v>
      </c>
      <c r="I684" s="203"/>
      <c r="J684" s="198"/>
      <c r="K684" s="198"/>
      <c r="L684" s="204"/>
      <c r="M684" s="205"/>
      <c r="N684" s="206"/>
      <c r="O684" s="206"/>
      <c r="P684" s="206"/>
      <c r="Q684" s="206"/>
      <c r="R684" s="206"/>
      <c r="S684" s="206"/>
      <c r="T684" s="207"/>
      <c r="AT684" s="208" t="s">
        <v>167</v>
      </c>
      <c r="AU684" s="208" t="s">
        <v>81</v>
      </c>
      <c r="AV684" s="11" t="s">
        <v>81</v>
      </c>
      <c r="AW684" s="11" t="s">
        <v>169</v>
      </c>
      <c r="AX684" s="11" t="s">
        <v>73</v>
      </c>
      <c r="AY684" s="208" t="s">
        <v>154</v>
      </c>
    </row>
    <row r="685" spans="2:65" s="1" customFormat="1" ht="22.5" customHeight="1">
      <c r="B685" s="34"/>
      <c r="C685" s="224" t="s">
        <v>1012</v>
      </c>
      <c r="D685" s="224" t="s">
        <v>261</v>
      </c>
      <c r="E685" s="225" t="s">
        <v>1013</v>
      </c>
      <c r="F685" s="226" t="s">
        <v>1014</v>
      </c>
      <c r="G685" s="227" t="s">
        <v>292</v>
      </c>
      <c r="H685" s="228">
        <v>6.038</v>
      </c>
      <c r="I685" s="229"/>
      <c r="J685" s="230">
        <f>ROUND(I685*H685,2)</f>
        <v>0</v>
      </c>
      <c r="K685" s="226" t="s">
        <v>160</v>
      </c>
      <c r="L685" s="231"/>
      <c r="M685" s="232" t="s">
        <v>20</v>
      </c>
      <c r="N685" s="233" t="s">
        <v>44</v>
      </c>
      <c r="O685" s="35"/>
      <c r="P685" s="191">
        <f>O685*H685</f>
        <v>0</v>
      </c>
      <c r="Q685" s="191">
        <v>0.0001</v>
      </c>
      <c r="R685" s="191">
        <f>Q685*H685</f>
        <v>0.0006038</v>
      </c>
      <c r="S685" s="191">
        <v>0</v>
      </c>
      <c r="T685" s="192">
        <f>S685*H685</f>
        <v>0</v>
      </c>
      <c r="AR685" s="17" t="s">
        <v>213</v>
      </c>
      <c r="AT685" s="17" t="s">
        <v>261</v>
      </c>
      <c r="AU685" s="17" t="s">
        <v>81</v>
      </c>
      <c r="AY685" s="17" t="s">
        <v>154</v>
      </c>
      <c r="BE685" s="193">
        <f>IF(N685="základní",J685,0)</f>
        <v>0</v>
      </c>
      <c r="BF685" s="193">
        <f>IF(N685="snížená",J685,0)</f>
        <v>0</v>
      </c>
      <c r="BG685" s="193">
        <f>IF(N685="zákl. přenesená",J685,0)</f>
        <v>0</v>
      </c>
      <c r="BH685" s="193">
        <f>IF(N685="sníž. přenesená",J685,0)</f>
        <v>0</v>
      </c>
      <c r="BI685" s="193">
        <f>IF(N685="nulová",J685,0)</f>
        <v>0</v>
      </c>
      <c r="BJ685" s="17" t="s">
        <v>22</v>
      </c>
      <c r="BK685" s="193">
        <f>ROUND(I685*H685,2)</f>
        <v>0</v>
      </c>
      <c r="BL685" s="17" t="s">
        <v>161</v>
      </c>
      <c r="BM685" s="17" t="s">
        <v>1015</v>
      </c>
    </row>
    <row r="686" spans="2:47" s="1" customFormat="1" ht="27">
      <c r="B686" s="34"/>
      <c r="C686" s="56"/>
      <c r="D686" s="194" t="s">
        <v>163</v>
      </c>
      <c r="E686" s="56"/>
      <c r="F686" s="195" t="s">
        <v>1016</v>
      </c>
      <c r="G686" s="56"/>
      <c r="H686" s="56"/>
      <c r="I686" s="152"/>
      <c r="J686" s="56"/>
      <c r="K686" s="56"/>
      <c r="L686" s="54"/>
      <c r="M686" s="71"/>
      <c r="N686" s="35"/>
      <c r="O686" s="35"/>
      <c r="P686" s="35"/>
      <c r="Q686" s="35"/>
      <c r="R686" s="35"/>
      <c r="S686" s="35"/>
      <c r="T686" s="72"/>
      <c r="AT686" s="17" t="s">
        <v>163</v>
      </c>
      <c r="AU686" s="17" t="s">
        <v>81</v>
      </c>
    </row>
    <row r="687" spans="2:51" s="11" customFormat="1" ht="13.5">
      <c r="B687" s="197"/>
      <c r="C687" s="198"/>
      <c r="D687" s="199" t="s">
        <v>167</v>
      </c>
      <c r="E687" s="198"/>
      <c r="F687" s="201" t="s">
        <v>1017</v>
      </c>
      <c r="G687" s="198"/>
      <c r="H687" s="202">
        <v>6.038</v>
      </c>
      <c r="I687" s="203"/>
      <c r="J687" s="198"/>
      <c r="K687" s="198"/>
      <c r="L687" s="204"/>
      <c r="M687" s="205"/>
      <c r="N687" s="206"/>
      <c r="O687" s="206"/>
      <c r="P687" s="206"/>
      <c r="Q687" s="206"/>
      <c r="R687" s="206"/>
      <c r="S687" s="206"/>
      <c r="T687" s="207"/>
      <c r="AT687" s="208" t="s">
        <v>167</v>
      </c>
      <c r="AU687" s="208" t="s">
        <v>81</v>
      </c>
      <c r="AV687" s="11" t="s">
        <v>81</v>
      </c>
      <c r="AW687" s="11" t="s">
        <v>4</v>
      </c>
      <c r="AX687" s="11" t="s">
        <v>22</v>
      </c>
      <c r="AY687" s="208" t="s">
        <v>154</v>
      </c>
    </row>
    <row r="688" spans="2:65" s="1" customFormat="1" ht="22.5" customHeight="1">
      <c r="B688" s="34"/>
      <c r="C688" s="224" t="s">
        <v>1018</v>
      </c>
      <c r="D688" s="224" t="s">
        <v>261</v>
      </c>
      <c r="E688" s="225" t="s">
        <v>1019</v>
      </c>
      <c r="F688" s="226" t="s">
        <v>1020</v>
      </c>
      <c r="G688" s="227" t="s">
        <v>292</v>
      </c>
      <c r="H688" s="228">
        <v>6.038</v>
      </c>
      <c r="I688" s="229"/>
      <c r="J688" s="230">
        <f>ROUND(I688*H688,2)</f>
        <v>0</v>
      </c>
      <c r="K688" s="226" t="s">
        <v>160</v>
      </c>
      <c r="L688" s="231"/>
      <c r="M688" s="232" t="s">
        <v>20</v>
      </c>
      <c r="N688" s="233" t="s">
        <v>44</v>
      </c>
      <c r="O688" s="35"/>
      <c r="P688" s="191">
        <f>O688*H688</f>
        <v>0</v>
      </c>
      <c r="Q688" s="191">
        <v>1.68E-05</v>
      </c>
      <c r="R688" s="191">
        <f>Q688*H688</f>
        <v>0.0001014384</v>
      </c>
      <c r="S688" s="191">
        <v>0</v>
      </c>
      <c r="T688" s="192">
        <f>S688*H688</f>
        <v>0</v>
      </c>
      <c r="AR688" s="17" t="s">
        <v>213</v>
      </c>
      <c r="AT688" s="17" t="s">
        <v>261</v>
      </c>
      <c r="AU688" s="17" t="s">
        <v>81</v>
      </c>
      <c r="AY688" s="17" t="s">
        <v>154</v>
      </c>
      <c r="BE688" s="193">
        <f>IF(N688="základní",J688,0)</f>
        <v>0</v>
      </c>
      <c r="BF688" s="193">
        <f>IF(N688="snížená",J688,0)</f>
        <v>0</v>
      </c>
      <c r="BG688" s="193">
        <f>IF(N688="zákl. přenesená",J688,0)</f>
        <v>0</v>
      </c>
      <c r="BH688" s="193">
        <f>IF(N688="sníž. přenesená",J688,0)</f>
        <v>0</v>
      </c>
      <c r="BI688" s="193">
        <f>IF(N688="nulová",J688,0)</f>
        <v>0</v>
      </c>
      <c r="BJ688" s="17" t="s">
        <v>22</v>
      </c>
      <c r="BK688" s="193">
        <f>ROUND(I688*H688,2)</f>
        <v>0</v>
      </c>
      <c r="BL688" s="17" t="s">
        <v>161</v>
      </c>
      <c r="BM688" s="17" t="s">
        <v>1021</v>
      </c>
    </row>
    <row r="689" spans="2:47" s="1" customFormat="1" ht="27">
      <c r="B689" s="34"/>
      <c r="C689" s="56"/>
      <c r="D689" s="194" t="s">
        <v>163</v>
      </c>
      <c r="E689" s="56"/>
      <c r="F689" s="195" t="s">
        <v>1022</v>
      </c>
      <c r="G689" s="56"/>
      <c r="H689" s="56"/>
      <c r="I689" s="152"/>
      <c r="J689" s="56"/>
      <c r="K689" s="56"/>
      <c r="L689" s="54"/>
      <c r="M689" s="71"/>
      <c r="N689" s="35"/>
      <c r="O689" s="35"/>
      <c r="P689" s="35"/>
      <c r="Q689" s="35"/>
      <c r="R689" s="35"/>
      <c r="S689" s="35"/>
      <c r="T689" s="72"/>
      <c r="AT689" s="17" t="s">
        <v>163</v>
      </c>
      <c r="AU689" s="17" t="s">
        <v>81</v>
      </c>
    </row>
    <row r="690" spans="2:51" s="11" customFormat="1" ht="13.5">
      <c r="B690" s="197"/>
      <c r="C690" s="198"/>
      <c r="D690" s="199" t="s">
        <v>167</v>
      </c>
      <c r="E690" s="198"/>
      <c r="F690" s="201" t="s">
        <v>1017</v>
      </c>
      <c r="G690" s="198"/>
      <c r="H690" s="202">
        <v>6.038</v>
      </c>
      <c r="I690" s="203"/>
      <c r="J690" s="198"/>
      <c r="K690" s="198"/>
      <c r="L690" s="204"/>
      <c r="M690" s="205"/>
      <c r="N690" s="206"/>
      <c r="O690" s="206"/>
      <c r="P690" s="206"/>
      <c r="Q690" s="206"/>
      <c r="R690" s="206"/>
      <c r="S690" s="206"/>
      <c r="T690" s="207"/>
      <c r="AT690" s="208" t="s">
        <v>167</v>
      </c>
      <c r="AU690" s="208" t="s">
        <v>81</v>
      </c>
      <c r="AV690" s="11" t="s">
        <v>81</v>
      </c>
      <c r="AW690" s="11" t="s">
        <v>4</v>
      </c>
      <c r="AX690" s="11" t="s">
        <v>22</v>
      </c>
      <c r="AY690" s="208" t="s">
        <v>154</v>
      </c>
    </row>
    <row r="691" spans="2:65" s="1" customFormat="1" ht="22.5" customHeight="1">
      <c r="B691" s="34"/>
      <c r="C691" s="182" t="s">
        <v>1023</v>
      </c>
      <c r="D691" s="182" t="s">
        <v>156</v>
      </c>
      <c r="E691" s="183" t="s">
        <v>1024</v>
      </c>
      <c r="F691" s="184" t="s">
        <v>1025</v>
      </c>
      <c r="G691" s="185" t="s">
        <v>159</v>
      </c>
      <c r="H691" s="186">
        <v>4.862</v>
      </c>
      <c r="I691" s="187"/>
      <c r="J691" s="188">
        <f>ROUND(I691*H691,2)</f>
        <v>0</v>
      </c>
      <c r="K691" s="184" t="s">
        <v>160</v>
      </c>
      <c r="L691" s="54"/>
      <c r="M691" s="189" t="s">
        <v>20</v>
      </c>
      <c r="N691" s="190" t="s">
        <v>44</v>
      </c>
      <c r="O691" s="35"/>
      <c r="P691" s="191">
        <f>O691*H691</f>
        <v>0</v>
      </c>
      <c r="Q691" s="191">
        <v>0.02636</v>
      </c>
      <c r="R691" s="191">
        <f>Q691*H691</f>
        <v>0.12816232</v>
      </c>
      <c r="S691" s="191">
        <v>0</v>
      </c>
      <c r="T691" s="192">
        <f>S691*H691</f>
        <v>0</v>
      </c>
      <c r="AR691" s="17" t="s">
        <v>161</v>
      </c>
      <c r="AT691" s="17" t="s">
        <v>156</v>
      </c>
      <c r="AU691" s="17" t="s">
        <v>81</v>
      </c>
      <c r="AY691" s="17" t="s">
        <v>154</v>
      </c>
      <c r="BE691" s="193">
        <f>IF(N691="základní",J691,0)</f>
        <v>0</v>
      </c>
      <c r="BF691" s="193">
        <f>IF(N691="snížená",J691,0)</f>
        <v>0</v>
      </c>
      <c r="BG691" s="193">
        <f>IF(N691="zákl. přenesená",J691,0)</f>
        <v>0</v>
      </c>
      <c r="BH691" s="193">
        <f>IF(N691="sníž. přenesená",J691,0)</f>
        <v>0</v>
      </c>
      <c r="BI691" s="193">
        <f>IF(N691="nulová",J691,0)</f>
        <v>0</v>
      </c>
      <c r="BJ691" s="17" t="s">
        <v>22</v>
      </c>
      <c r="BK691" s="193">
        <f>ROUND(I691*H691,2)</f>
        <v>0</v>
      </c>
      <c r="BL691" s="17" t="s">
        <v>161</v>
      </c>
      <c r="BM691" s="17" t="s">
        <v>1026</v>
      </c>
    </row>
    <row r="692" spans="2:47" s="1" customFormat="1" ht="27">
      <c r="B692" s="34"/>
      <c r="C692" s="56"/>
      <c r="D692" s="194" t="s">
        <v>163</v>
      </c>
      <c r="E692" s="56"/>
      <c r="F692" s="195" t="s">
        <v>1027</v>
      </c>
      <c r="G692" s="56"/>
      <c r="H692" s="56"/>
      <c r="I692" s="152"/>
      <c r="J692" s="56"/>
      <c r="K692" s="56"/>
      <c r="L692" s="54"/>
      <c r="M692" s="71"/>
      <c r="N692" s="35"/>
      <c r="O692" s="35"/>
      <c r="P692" s="35"/>
      <c r="Q692" s="35"/>
      <c r="R692" s="35"/>
      <c r="S692" s="35"/>
      <c r="T692" s="72"/>
      <c r="AT692" s="17" t="s">
        <v>163</v>
      </c>
      <c r="AU692" s="17" t="s">
        <v>81</v>
      </c>
    </row>
    <row r="693" spans="2:47" s="1" customFormat="1" ht="54">
      <c r="B693" s="34"/>
      <c r="C693" s="56"/>
      <c r="D693" s="194" t="s">
        <v>165</v>
      </c>
      <c r="E693" s="56"/>
      <c r="F693" s="196" t="s">
        <v>1028</v>
      </c>
      <c r="G693" s="56"/>
      <c r="H693" s="56"/>
      <c r="I693" s="152"/>
      <c r="J693" s="56"/>
      <c r="K693" s="56"/>
      <c r="L693" s="54"/>
      <c r="M693" s="71"/>
      <c r="N693" s="35"/>
      <c r="O693" s="35"/>
      <c r="P693" s="35"/>
      <c r="Q693" s="35"/>
      <c r="R693" s="35"/>
      <c r="S693" s="35"/>
      <c r="T693" s="72"/>
      <c r="AT693" s="17" t="s">
        <v>165</v>
      </c>
      <c r="AU693" s="17" t="s">
        <v>81</v>
      </c>
    </row>
    <row r="694" spans="2:51" s="11" customFormat="1" ht="13.5">
      <c r="B694" s="197"/>
      <c r="C694" s="198"/>
      <c r="D694" s="199" t="s">
        <v>167</v>
      </c>
      <c r="E694" s="200" t="s">
        <v>20</v>
      </c>
      <c r="F694" s="201" t="s">
        <v>476</v>
      </c>
      <c r="G694" s="198"/>
      <c r="H694" s="202">
        <v>4.8615</v>
      </c>
      <c r="I694" s="203"/>
      <c r="J694" s="198"/>
      <c r="K694" s="198"/>
      <c r="L694" s="204"/>
      <c r="M694" s="205"/>
      <c r="N694" s="206"/>
      <c r="O694" s="206"/>
      <c r="P694" s="206"/>
      <c r="Q694" s="206"/>
      <c r="R694" s="206"/>
      <c r="S694" s="206"/>
      <c r="T694" s="207"/>
      <c r="AT694" s="208" t="s">
        <v>167</v>
      </c>
      <c r="AU694" s="208" t="s">
        <v>81</v>
      </c>
      <c r="AV694" s="11" t="s">
        <v>81</v>
      </c>
      <c r="AW694" s="11" t="s">
        <v>169</v>
      </c>
      <c r="AX694" s="11" t="s">
        <v>73</v>
      </c>
      <c r="AY694" s="208" t="s">
        <v>154</v>
      </c>
    </row>
    <row r="695" spans="2:65" s="1" customFormat="1" ht="22.5" customHeight="1">
      <c r="B695" s="34"/>
      <c r="C695" s="182" t="s">
        <v>1029</v>
      </c>
      <c r="D695" s="182" t="s">
        <v>156</v>
      </c>
      <c r="E695" s="183" t="s">
        <v>1030</v>
      </c>
      <c r="F695" s="184" t="s">
        <v>1031</v>
      </c>
      <c r="G695" s="185" t="s">
        <v>159</v>
      </c>
      <c r="H695" s="186">
        <v>97.738</v>
      </c>
      <c r="I695" s="187"/>
      <c r="J695" s="188">
        <f>ROUND(I695*H695,2)</f>
        <v>0</v>
      </c>
      <c r="K695" s="184" t="s">
        <v>160</v>
      </c>
      <c r="L695" s="54"/>
      <c r="M695" s="189" t="s">
        <v>20</v>
      </c>
      <c r="N695" s="190" t="s">
        <v>44</v>
      </c>
      <c r="O695" s="35"/>
      <c r="P695" s="191">
        <f>O695*H695</f>
        <v>0</v>
      </c>
      <c r="Q695" s="191">
        <v>0.00268</v>
      </c>
      <c r="R695" s="191">
        <f>Q695*H695</f>
        <v>0.26193784000000003</v>
      </c>
      <c r="S695" s="191">
        <v>0</v>
      </c>
      <c r="T695" s="192">
        <f>S695*H695</f>
        <v>0</v>
      </c>
      <c r="AR695" s="17" t="s">
        <v>161</v>
      </c>
      <c r="AT695" s="17" t="s">
        <v>156</v>
      </c>
      <c r="AU695" s="17" t="s">
        <v>81</v>
      </c>
      <c r="AY695" s="17" t="s">
        <v>154</v>
      </c>
      <c r="BE695" s="193">
        <f>IF(N695="základní",J695,0)</f>
        <v>0</v>
      </c>
      <c r="BF695" s="193">
        <f>IF(N695="snížená",J695,0)</f>
        <v>0</v>
      </c>
      <c r="BG695" s="193">
        <f>IF(N695="zákl. přenesená",J695,0)</f>
        <v>0</v>
      </c>
      <c r="BH695" s="193">
        <f>IF(N695="sníž. přenesená",J695,0)</f>
        <v>0</v>
      </c>
      <c r="BI695" s="193">
        <f>IF(N695="nulová",J695,0)</f>
        <v>0</v>
      </c>
      <c r="BJ695" s="17" t="s">
        <v>22</v>
      </c>
      <c r="BK695" s="193">
        <f>ROUND(I695*H695,2)</f>
        <v>0</v>
      </c>
      <c r="BL695" s="17" t="s">
        <v>161</v>
      </c>
      <c r="BM695" s="17" t="s">
        <v>1032</v>
      </c>
    </row>
    <row r="696" spans="2:47" s="1" customFormat="1" ht="27">
      <c r="B696" s="34"/>
      <c r="C696" s="56"/>
      <c r="D696" s="194" t="s">
        <v>163</v>
      </c>
      <c r="E696" s="56"/>
      <c r="F696" s="195" t="s">
        <v>1033</v>
      </c>
      <c r="G696" s="56"/>
      <c r="H696" s="56"/>
      <c r="I696" s="152"/>
      <c r="J696" s="56"/>
      <c r="K696" s="56"/>
      <c r="L696" s="54"/>
      <c r="M696" s="71"/>
      <c r="N696" s="35"/>
      <c r="O696" s="35"/>
      <c r="P696" s="35"/>
      <c r="Q696" s="35"/>
      <c r="R696" s="35"/>
      <c r="S696" s="35"/>
      <c r="T696" s="72"/>
      <c r="AT696" s="17" t="s">
        <v>163</v>
      </c>
      <c r="AU696" s="17" t="s">
        <v>81</v>
      </c>
    </row>
    <row r="697" spans="2:51" s="12" customFormat="1" ht="13.5">
      <c r="B697" s="213"/>
      <c r="C697" s="214"/>
      <c r="D697" s="194" t="s">
        <v>167</v>
      </c>
      <c r="E697" s="215" t="s">
        <v>20</v>
      </c>
      <c r="F697" s="216" t="s">
        <v>930</v>
      </c>
      <c r="G697" s="214"/>
      <c r="H697" s="217" t="s">
        <v>20</v>
      </c>
      <c r="I697" s="218"/>
      <c r="J697" s="214"/>
      <c r="K697" s="214"/>
      <c r="L697" s="219"/>
      <c r="M697" s="220"/>
      <c r="N697" s="221"/>
      <c r="O697" s="221"/>
      <c r="P697" s="221"/>
      <c r="Q697" s="221"/>
      <c r="R697" s="221"/>
      <c r="S697" s="221"/>
      <c r="T697" s="222"/>
      <c r="AT697" s="223" t="s">
        <v>167</v>
      </c>
      <c r="AU697" s="223" t="s">
        <v>81</v>
      </c>
      <c r="AV697" s="12" t="s">
        <v>22</v>
      </c>
      <c r="AW697" s="12" t="s">
        <v>169</v>
      </c>
      <c r="AX697" s="12" t="s">
        <v>73</v>
      </c>
      <c r="AY697" s="223" t="s">
        <v>154</v>
      </c>
    </row>
    <row r="698" spans="2:51" s="11" customFormat="1" ht="13.5">
      <c r="B698" s="197"/>
      <c r="C698" s="198"/>
      <c r="D698" s="194" t="s">
        <v>167</v>
      </c>
      <c r="E698" s="209" t="s">
        <v>20</v>
      </c>
      <c r="F698" s="210" t="s">
        <v>931</v>
      </c>
      <c r="G698" s="198"/>
      <c r="H698" s="211">
        <v>0.935</v>
      </c>
      <c r="I698" s="203"/>
      <c r="J698" s="198"/>
      <c r="K698" s="198"/>
      <c r="L698" s="204"/>
      <c r="M698" s="205"/>
      <c r="N698" s="206"/>
      <c r="O698" s="206"/>
      <c r="P698" s="206"/>
      <c r="Q698" s="206"/>
      <c r="R698" s="206"/>
      <c r="S698" s="206"/>
      <c r="T698" s="207"/>
      <c r="AT698" s="208" t="s">
        <v>167</v>
      </c>
      <c r="AU698" s="208" t="s">
        <v>81</v>
      </c>
      <c r="AV698" s="11" t="s">
        <v>81</v>
      </c>
      <c r="AW698" s="11" t="s">
        <v>169</v>
      </c>
      <c r="AX698" s="11" t="s">
        <v>73</v>
      </c>
      <c r="AY698" s="208" t="s">
        <v>154</v>
      </c>
    </row>
    <row r="699" spans="2:51" s="11" customFormat="1" ht="13.5">
      <c r="B699" s="197"/>
      <c r="C699" s="198"/>
      <c r="D699" s="194" t="s">
        <v>167</v>
      </c>
      <c r="E699" s="209" t="s">
        <v>20</v>
      </c>
      <c r="F699" s="210" t="s">
        <v>932</v>
      </c>
      <c r="G699" s="198"/>
      <c r="H699" s="211">
        <v>0.64</v>
      </c>
      <c r="I699" s="203"/>
      <c r="J699" s="198"/>
      <c r="K699" s="198"/>
      <c r="L699" s="204"/>
      <c r="M699" s="205"/>
      <c r="N699" s="206"/>
      <c r="O699" s="206"/>
      <c r="P699" s="206"/>
      <c r="Q699" s="206"/>
      <c r="R699" s="206"/>
      <c r="S699" s="206"/>
      <c r="T699" s="207"/>
      <c r="AT699" s="208" t="s">
        <v>167</v>
      </c>
      <c r="AU699" s="208" t="s">
        <v>81</v>
      </c>
      <c r="AV699" s="11" t="s">
        <v>81</v>
      </c>
      <c r="AW699" s="11" t="s">
        <v>169</v>
      </c>
      <c r="AX699" s="11" t="s">
        <v>73</v>
      </c>
      <c r="AY699" s="208" t="s">
        <v>154</v>
      </c>
    </row>
    <row r="700" spans="2:51" s="11" customFormat="1" ht="13.5">
      <c r="B700" s="197"/>
      <c r="C700" s="198"/>
      <c r="D700" s="194" t="s">
        <v>167</v>
      </c>
      <c r="E700" s="209" t="s">
        <v>20</v>
      </c>
      <c r="F700" s="210" t="s">
        <v>933</v>
      </c>
      <c r="G700" s="198"/>
      <c r="H700" s="211">
        <v>1.873</v>
      </c>
      <c r="I700" s="203"/>
      <c r="J700" s="198"/>
      <c r="K700" s="198"/>
      <c r="L700" s="204"/>
      <c r="M700" s="205"/>
      <c r="N700" s="206"/>
      <c r="O700" s="206"/>
      <c r="P700" s="206"/>
      <c r="Q700" s="206"/>
      <c r="R700" s="206"/>
      <c r="S700" s="206"/>
      <c r="T700" s="207"/>
      <c r="AT700" s="208" t="s">
        <v>167</v>
      </c>
      <c r="AU700" s="208" t="s">
        <v>81</v>
      </c>
      <c r="AV700" s="11" t="s">
        <v>81</v>
      </c>
      <c r="AW700" s="11" t="s">
        <v>169</v>
      </c>
      <c r="AX700" s="11" t="s">
        <v>73</v>
      </c>
      <c r="AY700" s="208" t="s">
        <v>154</v>
      </c>
    </row>
    <row r="701" spans="2:51" s="12" customFormat="1" ht="13.5">
      <c r="B701" s="213"/>
      <c r="C701" s="214"/>
      <c r="D701" s="194" t="s">
        <v>167</v>
      </c>
      <c r="E701" s="215" t="s">
        <v>20</v>
      </c>
      <c r="F701" s="216" t="s">
        <v>934</v>
      </c>
      <c r="G701" s="214"/>
      <c r="H701" s="217" t="s">
        <v>20</v>
      </c>
      <c r="I701" s="218"/>
      <c r="J701" s="214"/>
      <c r="K701" s="214"/>
      <c r="L701" s="219"/>
      <c r="M701" s="220"/>
      <c r="N701" s="221"/>
      <c r="O701" s="221"/>
      <c r="P701" s="221"/>
      <c r="Q701" s="221"/>
      <c r="R701" s="221"/>
      <c r="S701" s="221"/>
      <c r="T701" s="222"/>
      <c r="AT701" s="223" t="s">
        <v>167</v>
      </c>
      <c r="AU701" s="223" t="s">
        <v>81</v>
      </c>
      <c r="AV701" s="12" t="s">
        <v>22</v>
      </c>
      <c r="AW701" s="12" t="s">
        <v>169</v>
      </c>
      <c r="AX701" s="12" t="s">
        <v>73</v>
      </c>
      <c r="AY701" s="223" t="s">
        <v>154</v>
      </c>
    </row>
    <row r="702" spans="2:51" s="11" customFormat="1" ht="13.5">
      <c r="B702" s="197"/>
      <c r="C702" s="198"/>
      <c r="D702" s="194" t="s">
        <v>167</v>
      </c>
      <c r="E702" s="209" t="s">
        <v>20</v>
      </c>
      <c r="F702" s="210" t="s">
        <v>1034</v>
      </c>
      <c r="G702" s="198"/>
      <c r="H702" s="211">
        <v>6.41925</v>
      </c>
      <c r="I702" s="203"/>
      <c r="J702" s="198"/>
      <c r="K702" s="198"/>
      <c r="L702" s="204"/>
      <c r="M702" s="205"/>
      <c r="N702" s="206"/>
      <c r="O702" s="206"/>
      <c r="P702" s="206"/>
      <c r="Q702" s="206"/>
      <c r="R702" s="206"/>
      <c r="S702" s="206"/>
      <c r="T702" s="207"/>
      <c r="AT702" s="208" t="s">
        <v>167</v>
      </c>
      <c r="AU702" s="208" t="s">
        <v>81</v>
      </c>
      <c r="AV702" s="11" t="s">
        <v>81</v>
      </c>
      <c r="AW702" s="11" t="s">
        <v>169</v>
      </c>
      <c r="AX702" s="11" t="s">
        <v>73</v>
      </c>
      <c r="AY702" s="208" t="s">
        <v>154</v>
      </c>
    </row>
    <row r="703" spans="2:51" s="11" customFormat="1" ht="13.5">
      <c r="B703" s="197"/>
      <c r="C703" s="198"/>
      <c r="D703" s="194" t="s">
        <v>167</v>
      </c>
      <c r="E703" s="209" t="s">
        <v>20</v>
      </c>
      <c r="F703" s="210" t="s">
        <v>969</v>
      </c>
      <c r="G703" s="198"/>
      <c r="H703" s="211">
        <v>46.011</v>
      </c>
      <c r="I703" s="203"/>
      <c r="J703" s="198"/>
      <c r="K703" s="198"/>
      <c r="L703" s="204"/>
      <c r="M703" s="205"/>
      <c r="N703" s="206"/>
      <c r="O703" s="206"/>
      <c r="P703" s="206"/>
      <c r="Q703" s="206"/>
      <c r="R703" s="206"/>
      <c r="S703" s="206"/>
      <c r="T703" s="207"/>
      <c r="AT703" s="208" t="s">
        <v>167</v>
      </c>
      <c r="AU703" s="208" t="s">
        <v>81</v>
      </c>
      <c r="AV703" s="11" t="s">
        <v>81</v>
      </c>
      <c r="AW703" s="11" t="s">
        <v>169</v>
      </c>
      <c r="AX703" s="11" t="s">
        <v>73</v>
      </c>
      <c r="AY703" s="208" t="s">
        <v>154</v>
      </c>
    </row>
    <row r="704" spans="2:51" s="11" customFormat="1" ht="13.5">
      <c r="B704" s="197"/>
      <c r="C704" s="198"/>
      <c r="D704" s="194" t="s">
        <v>167</v>
      </c>
      <c r="E704" s="209" t="s">
        <v>20</v>
      </c>
      <c r="F704" s="210" t="s">
        <v>970</v>
      </c>
      <c r="G704" s="198"/>
      <c r="H704" s="211">
        <v>13.94</v>
      </c>
      <c r="I704" s="203"/>
      <c r="J704" s="198"/>
      <c r="K704" s="198"/>
      <c r="L704" s="204"/>
      <c r="M704" s="205"/>
      <c r="N704" s="206"/>
      <c r="O704" s="206"/>
      <c r="P704" s="206"/>
      <c r="Q704" s="206"/>
      <c r="R704" s="206"/>
      <c r="S704" s="206"/>
      <c r="T704" s="207"/>
      <c r="AT704" s="208" t="s">
        <v>167</v>
      </c>
      <c r="AU704" s="208" t="s">
        <v>81</v>
      </c>
      <c r="AV704" s="11" t="s">
        <v>81</v>
      </c>
      <c r="AW704" s="11" t="s">
        <v>169</v>
      </c>
      <c r="AX704" s="11" t="s">
        <v>73</v>
      </c>
      <c r="AY704" s="208" t="s">
        <v>154</v>
      </c>
    </row>
    <row r="705" spans="2:51" s="11" customFormat="1" ht="27">
      <c r="B705" s="197"/>
      <c r="C705" s="198"/>
      <c r="D705" s="199" t="s">
        <v>167</v>
      </c>
      <c r="E705" s="200" t="s">
        <v>20</v>
      </c>
      <c r="F705" s="201" t="s">
        <v>1035</v>
      </c>
      <c r="G705" s="198"/>
      <c r="H705" s="202">
        <v>27.92</v>
      </c>
      <c r="I705" s="203"/>
      <c r="J705" s="198"/>
      <c r="K705" s="198"/>
      <c r="L705" s="204"/>
      <c r="M705" s="205"/>
      <c r="N705" s="206"/>
      <c r="O705" s="206"/>
      <c r="P705" s="206"/>
      <c r="Q705" s="206"/>
      <c r="R705" s="206"/>
      <c r="S705" s="206"/>
      <c r="T705" s="207"/>
      <c r="AT705" s="208" t="s">
        <v>167</v>
      </c>
      <c r="AU705" s="208" t="s">
        <v>81</v>
      </c>
      <c r="AV705" s="11" t="s">
        <v>81</v>
      </c>
      <c r="AW705" s="11" t="s">
        <v>169</v>
      </c>
      <c r="AX705" s="11" t="s">
        <v>73</v>
      </c>
      <c r="AY705" s="208" t="s">
        <v>154</v>
      </c>
    </row>
    <row r="706" spans="2:65" s="1" customFormat="1" ht="31.5" customHeight="1">
      <c r="B706" s="34"/>
      <c r="C706" s="182" t="s">
        <v>1036</v>
      </c>
      <c r="D706" s="182" t="s">
        <v>156</v>
      </c>
      <c r="E706" s="183" t="s">
        <v>1037</v>
      </c>
      <c r="F706" s="184" t="s">
        <v>1038</v>
      </c>
      <c r="G706" s="185" t="s">
        <v>159</v>
      </c>
      <c r="H706" s="186">
        <v>36.637</v>
      </c>
      <c r="I706" s="187"/>
      <c r="J706" s="188">
        <f>ROUND(I706*H706,2)</f>
        <v>0</v>
      </c>
      <c r="K706" s="184" t="s">
        <v>160</v>
      </c>
      <c r="L706" s="54"/>
      <c r="M706" s="189" t="s">
        <v>20</v>
      </c>
      <c r="N706" s="190" t="s">
        <v>44</v>
      </c>
      <c r="O706" s="35"/>
      <c r="P706" s="191">
        <f>O706*H706</f>
        <v>0</v>
      </c>
      <c r="Q706" s="191">
        <v>0.00015</v>
      </c>
      <c r="R706" s="191">
        <f>Q706*H706</f>
        <v>0.005495549999999999</v>
      </c>
      <c r="S706" s="191">
        <v>0</v>
      </c>
      <c r="T706" s="192">
        <f>S706*H706</f>
        <v>0</v>
      </c>
      <c r="AR706" s="17" t="s">
        <v>161</v>
      </c>
      <c r="AT706" s="17" t="s">
        <v>156</v>
      </c>
      <c r="AU706" s="17" t="s">
        <v>81</v>
      </c>
      <c r="AY706" s="17" t="s">
        <v>154</v>
      </c>
      <c r="BE706" s="193">
        <f>IF(N706="základní",J706,0)</f>
        <v>0</v>
      </c>
      <c r="BF706" s="193">
        <f>IF(N706="snížená",J706,0)</f>
        <v>0</v>
      </c>
      <c r="BG706" s="193">
        <f>IF(N706="zákl. přenesená",J706,0)</f>
        <v>0</v>
      </c>
      <c r="BH706" s="193">
        <f>IF(N706="sníž. přenesená",J706,0)</f>
        <v>0</v>
      </c>
      <c r="BI706" s="193">
        <f>IF(N706="nulová",J706,0)</f>
        <v>0</v>
      </c>
      <c r="BJ706" s="17" t="s">
        <v>22</v>
      </c>
      <c r="BK706" s="193">
        <f>ROUND(I706*H706,2)</f>
        <v>0</v>
      </c>
      <c r="BL706" s="17" t="s">
        <v>161</v>
      </c>
      <c r="BM706" s="17" t="s">
        <v>1039</v>
      </c>
    </row>
    <row r="707" spans="2:47" s="1" customFormat="1" ht="27">
      <c r="B707" s="34"/>
      <c r="C707" s="56"/>
      <c r="D707" s="194" t="s">
        <v>163</v>
      </c>
      <c r="E707" s="56"/>
      <c r="F707" s="195" t="s">
        <v>1040</v>
      </c>
      <c r="G707" s="56"/>
      <c r="H707" s="56"/>
      <c r="I707" s="152"/>
      <c r="J707" s="56"/>
      <c r="K707" s="56"/>
      <c r="L707" s="54"/>
      <c r="M707" s="71"/>
      <c r="N707" s="35"/>
      <c r="O707" s="35"/>
      <c r="P707" s="35"/>
      <c r="Q707" s="35"/>
      <c r="R707" s="35"/>
      <c r="S707" s="35"/>
      <c r="T707" s="72"/>
      <c r="AT707" s="17" t="s">
        <v>163</v>
      </c>
      <c r="AU707" s="17" t="s">
        <v>81</v>
      </c>
    </row>
    <row r="708" spans="2:51" s="11" customFormat="1" ht="13.5">
      <c r="B708" s="197"/>
      <c r="C708" s="198"/>
      <c r="D708" s="194" t="s">
        <v>167</v>
      </c>
      <c r="E708" s="209" t="s">
        <v>20</v>
      </c>
      <c r="F708" s="210" t="s">
        <v>1041</v>
      </c>
      <c r="G708" s="198"/>
      <c r="H708" s="211">
        <v>1.425</v>
      </c>
      <c r="I708" s="203"/>
      <c r="J708" s="198"/>
      <c r="K708" s="198"/>
      <c r="L708" s="204"/>
      <c r="M708" s="205"/>
      <c r="N708" s="206"/>
      <c r="O708" s="206"/>
      <c r="P708" s="206"/>
      <c r="Q708" s="206"/>
      <c r="R708" s="206"/>
      <c r="S708" s="206"/>
      <c r="T708" s="207"/>
      <c r="AT708" s="208" t="s">
        <v>167</v>
      </c>
      <c r="AU708" s="208" t="s">
        <v>81</v>
      </c>
      <c r="AV708" s="11" t="s">
        <v>81</v>
      </c>
      <c r="AW708" s="11" t="s">
        <v>169</v>
      </c>
      <c r="AX708" s="11" t="s">
        <v>73</v>
      </c>
      <c r="AY708" s="208" t="s">
        <v>154</v>
      </c>
    </row>
    <row r="709" spans="2:51" s="11" customFormat="1" ht="27">
      <c r="B709" s="197"/>
      <c r="C709" s="198"/>
      <c r="D709" s="194" t="s">
        <v>167</v>
      </c>
      <c r="E709" s="209" t="s">
        <v>20</v>
      </c>
      <c r="F709" s="210" t="s">
        <v>812</v>
      </c>
      <c r="G709" s="198"/>
      <c r="H709" s="211">
        <v>32.3165</v>
      </c>
      <c r="I709" s="203"/>
      <c r="J709" s="198"/>
      <c r="K709" s="198"/>
      <c r="L709" s="204"/>
      <c r="M709" s="205"/>
      <c r="N709" s="206"/>
      <c r="O709" s="206"/>
      <c r="P709" s="206"/>
      <c r="Q709" s="206"/>
      <c r="R709" s="206"/>
      <c r="S709" s="206"/>
      <c r="T709" s="207"/>
      <c r="AT709" s="208" t="s">
        <v>167</v>
      </c>
      <c r="AU709" s="208" t="s">
        <v>81</v>
      </c>
      <c r="AV709" s="11" t="s">
        <v>81</v>
      </c>
      <c r="AW709" s="11" t="s">
        <v>169</v>
      </c>
      <c r="AX709" s="11" t="s">
        <v>73</v>
      </c>
      <c r="AY709" s="208" t="s">
        <v>154</v>
      </c>
    </row>
    <row r="710" spans="2:51" s="11" customFormat="1" ht="13.5">
      <c r="B710" s="197"/>
      <c r="C710" s="198"/>
      <c r="D710" s="199" t="s">
        <v>167</v>
      </c>
      <c r="E710" s="200" t="s">
        <v>20</v>
      </c>
      <c r="F710" s="201" t="s">
        <v>1042</v>
      </c>
      <c r="G710" s="198"/>
      <c r="H710" s="202">
        <v>2.895</v>
      </c>
      <c r="I710" s="203"/>
      <c r="J710" s="198"/>
      <c r="K710" s="198"/>
      <c r="L710" s="204"/>
      <c r="M710" s="205"/>
      <c r="N710" s="206"/>
      <c r="O710" s="206"/>
      <c r="P710" s="206"/>
      <c r="Q710" s="206"/>
      <c r="R710" s="206"/>
      <c r="S710" s="206"/>
      <c r="T710" s="207"/>
      <c r="AT710" s="208" t="s">
        <v>167</v>
      </c>
      <c r="AU710" s="208" t="s">
        <v>81</v>
      </c>
      <c r="AV710" s="11" t="s">
        <v>81</v>
      </c>
      <c r="AW710" s="11" t="s">
        <v>169</v>
      </c>
      <c r="AX710" s="11" t="s">
        <v>73</v>
      </c>
      <c r="AY710" s="208" t="s">
        <v>154</v>
      </c>
    </row>
    <row r="711" spans="2:65" s="1" customFormat="1" ht="22.5" customHeight="1">
      <c r="B711" s="34"/>
      <c r="C711" s="182" t="s">
        <v>1043</v>
      </c>
      <c r="D711" s="182" t="s">
        <v>156</v>
      </c>
      <c r="E711" s="183" t="s">
        <v>1044</v>
      </c>
      <c r="F711" s="184" t="s">
        <v>1045</v>
      </c>
      <c r="G711" s="185" t="s">
        <v>159</v>
      </c>
      <c r="H711" s="186">
        <v>14.055</v>
      </c>
      <c r="I711" s="187"/>
      <c r="J711" s="188">
        <f>ROUND(I711*H711,2)</f>
        <v>0</v>
      </c>
      <c r="K711" s="184" t="s">
        <v>160</v>
      </c>
      <c r="L711" s="54"/>
      <c r="M711" s="189" t="s">
        <v>20</v>
      </c>
      <c r="N711" s="190" t="s">
        <v>44</v>
      </c>
      <c r="O711" s="35"/>
      <c r="P711" s="191">
        <f>O711*H711</f>
        <v>0</v>
      </c>
      <c r="Q711" s="191">
        <v>0</v>
      </c>
      <c r="R711" s="191">
        <f>Q711*H711</f>
        <v>0</v>
      </c>
      <c r="S711" s="191">
        <v>0</v>
      </c>
      <c r="T711" s="192">
        <f>S711*H711</f>
        <v>0</v>
      </c>
      <c r="AR711" s="17" t="s">
        <v>161</v>
      </c>
      <c r="AT711" s="17" t="s">
        <v>156</v>
      </c>
      <c r="AU711" s="17" t="s">
        <v>81</v>
      </c>
      <c r="AY711" s="17" t="s">
        <v>154</v>
      </c>
      <c r="BE711" s="193">
        <f>IF(N711="základní",J711,0)</f>
        <v>0</v>
      </c>
      <c r="BF711" s="193">
        <f>IF(N711="snížená",J711,0)</f>
        <v>0</v>
      </c>
      <c r="BG711" s="193">
        <f>IF(N711="zákl. přenesená",J711,0)</f>
        <v>0</v>
      </c>
      <c r="BH711" s="193">
        <f>IF(N711="sníž. přenesená",J711,0)</f>
        <v>0</v>
      </c>
      <c r="BI711" s="193">
        <f>IF(N711="nulová",J711,0)</f>
        <v>0</v>
      </c>
      <c r="BJ711" s="17" t="s">
        <v>22</v>
      </c>
      <c r="BK711" s="193">
        <f>ROUND(I711*H711,2)</f>
        <v>0</v>
      </c>
      <c r="BL711" s="17" t="s">
        <v>161</v>
      </c>
      <c r="BM711" s="17" t="s">
        <v>1046</v>
      </c>
    </row>
    <row r="712" spans="2:47" s="1" customFormat="1" ht="13.5">
      <c r="B712" s="34"/>
      <c r="C712" s="56"/>
      <c r="D712" s="194" t="s">
        <v>163</v>
      </c>
      <c r="E712" s="56"/>
      <c r="F712" s="195" t="s">
        <v>1047</v>
      </c>
      <c r="G712" s="56"/>
      <c r="H712" s="56"/>
      <c r="I712" s="152"/>
      <c r="J712" s="56"/>
      <c r="K712" s="56"/>
      <c r="L712" s="54"/>
      <c r="M712" s="71"/>
      <c r="N712" s="35"/>
      <c r="O712" s="35"/>
      <c r="P712" s="35"/>
      <c r="Q712" s="35"/>
      <c r="R712" s="35"/>
      <c r="S712" s="35"/>
      <c r="T712" s="72"/>
      <c r="AT712" s="17" t="s">
        <v>163</v>
      </c>
      <c r="AU712" s="17" t="s">
        <v>81</v>
      </c>
    </row>
    <row r="713" spans="2:51" s="12" customFormat="1" ht="13.5">
      <c r="B713" s="213"/>
      <c r="C713" s="214"/>
      <c r="D713" s="194" t="s">
        <v>167</v>
      </c>
      <c r="E713" s="215" t="s">
        <v>20</v>
      </c>
      <c r="F713" s="216" t="s">
        <v>1048</v>
      </c>
      <c r="G713" s="214"/>
      <c r="H713" s="217" t="s">
        <v>20</v>
      </c>
      <c r="I713" s="218"/>
      <c r="J713" s="214"/>
      <c r="K713" s="214"/>
      <c r="L713" s="219"/>
      <c r="M713" s="220"/>
      <c r="N713" s="221"/>
      <c r="O713" s="221"/>
      <c r="P713" s="221"/>
      <c r="Q713" s="221"/>
      <c r="R713" s="221"/>
      <c r="S713" s="221"/>
      <c r="T713" s="222"/>
      <c r="AT713" s="223" t="s">
        <v>167</v>
      </c>
      <c r="AU713" s="223" t="s">
        <v>81</v>
      </c>
      <c r="AV713" s="12" t="s">
        <v>22</v>
      </c>
      <c r="AW713" s="12" t="s">
        <v>169</v>
      </c>
      <c r="AX713" s="12" t="s">
        <v>73</v>
      </c>
      <c r="AY713" s="223" t="s">
        <v>154</v>
      </c>
    </row>
    <row r="714" spans="2:51" s="11" customFormat="1" ht="13.5">
      <c r="B714" s="197"/>
      <c r="C714" s="198"/>
      <c r="D714" s="194" t="s">
        <v>167</v>
      </c>
      <c r="E714" s="209" t="s">
        <v>20</v>
      </c>
      <c r="F714" s="210" t="s">
        <v>439</v>
      </c>
      <c r="G714" s="198"/>
      <c r="H714" s="211">
        <v>9.6</v>
      </c>
      <c r="I714" s="203"/>
      <c r="J714" s="198"/>
      <c r="K714" s="198"/>
      <c r="L714" s="204"/>
      <c r="M714" s="205"/>
      <c r="N714" s="206"/>
      <c r="O714" s="206"/>
      <c r="P714" s="206"/>
      <c r="Q714" s="206"/>
      <c r="R714" s="206"/>
      <c r="S714" s="206"/>
      <c r="T714" s="207"/>
      <c r="AT714" s="208" t="s">
        <v>167</v>
      </c>
      <c r="AU714" s="208" t="s">
        <v>81</v>
      </c>
      <c r="AV714" s="11" t="s">
        <v>81</v>
      </c>
      <c r="AW714" s="11" t="s">
        <v>169</v>
      </c>
      <c r="AX714" s="11" t="s">
        <v>73</v>
      </c>
      <c r="AY714" s="208" t="s">
        <v>154</v>
      </c>
    </row>
    <row r="715" spans="2:51" s="11" customFormat="1" ht="13.5">
      <c r="B715" s="197"/>
      <c r="C715" s="198"/>
      <c r="D715" s="199" t="s">
        <v>167</v>
      </c>
      <c r="E715" s="200" t="s">
        <v>20</v>
      </c>
      <c r="F715" s="201" t="s">
        <v>440</v>
      </c>
      <c r="G715" s="198"/>
      <c r="H715" s="202">
        <v>4.455</v>
      </c>
      <c r="I715" s="203"/>
      <c r="J715" s="198"/>
      <c r="K715" s="198"/>
      <c r="L715" s="204"/>
      <c r="M715" s="205"/>
      <c r="N715" s="206"/>
      <c r="O715" s="206"/>
      <c r="P715" s="206"/>
      <c r="Q715" s="206"/>
      <c r="R715" s="206"/>
      <c r="S715" s="206"/>
      <c r="T715" s="207"/>
      <c r="AT715" s="208" t="s">
        <v>167</v>
      </c>
      <c r="AU715" s="208" t="s">
        <v>81</v>
      </c>
      <c r="AV715" s="11" t="s">
        <v>81</v>
      </c>
      <c r="AW715" s="11" t="s">
        <v>169</v>
      </c>
      <c r="AX715" s="11" t="s">
        <v>73</v>
      </c>
      <c r="AY715" s="208" t="s">
        <v>154</v>
      </c>
    </row>
    <row r="716" spans="2:65" s="1" customFormat="1" ht="22.5" customHeight="1">
      <c r="B716" s="34"/>
      <c r="C716" s="182" t="s">
        <v>1049</v>
      </c>
      <c r="D716" s="182" t="s">
        <v>156</v>
      </c>
      <c r="E716" s="183" t="s">
        <v>1050</v>
      </c>
      <c r="F716" s="184" t="s">
        <v>1051</v>
      </c>
      <c r="G716" s="185" t="s">
        <v>172</v>
      </c>
      <c r="H716" s="186">
        <v>0.538</v>
      </c>
      <c r="I716" s="187"/>
      <c r="J716" s="188">
        <f>ROUND(I716*H716,2)</f>
        <v>0</v>
      </c>
      <c r="K716" s="184" t="s">
        <v>160</v>
      </c>
      <c r="L716" s="54"/>
      <c r="M716" s="189" t="s">
        <v>20</v>
      </c>
      <c r="N716" s="190" t="s">
        <v>44</v>
      </c>
      <c r="O716" s="35"/>
      <c r="P716" s="191">
        <f>O716*H716</f>
        <v>0</v>
      </c>
      <c r="Q716" s="191">
        <v>2.25634</v>
      </c>
      <c r="R716" s="191">
        <f>Q716*H716</f>
        <v>1.21391092</v>
      </c>
      <c r="S716" s="191">
        <v>0</v>
      </c>
      <c r="T716" s="192">
        <f>S716*H716</f>
        <v>0</v>
      </c>
      <c r="AR716" s="17" t="s">
        <v>161</v>
      </c>
      <c r="AT716" s="17" t="s">
        <v>156</v>
      </c>
      <c r="AU716" s="17" t="s">
        <v>81</v>
      </c>
      <c r="AY716" s="17" t="s">
        <v>154</v>
      </c>
      <c r="BE716" s="193">
        <f>IF(N716="základní",J716,0)</f>
        <v>0</v>
      </c>
      <c r="BF716" s="193">
        <f>IF(N716="snížená",J716,0)</f>
        <v>0</v>
      </c>
      <c r="BG716" s="193">
        <f>IF(N716="zákl. přenesená",J716,0)</f>
        <v>0</v>
      </c>
      <c r="BH716" s="193">
        <f>IF(N716="sníž. přenesená",J716,0)</f>
        <v>0</v>
      </c>
      <c r="BI716" s="193">
        <f>IF(N716="nulová",J716,0)</f>
        <v>0</v>
      </c>
      <c r="BJ716" s="17" t="s">
        <v>22</v>
      </c>
      <c r="BK716" s="193">
        <f>ROUND(I716*H716,2)</f>
        <v>0</v>
      </c>
      <c r="BL716" s="17" t="s">
        <v>161</v>
      </c>
      <c r="BM716" s="17" t="s">
        <v>1052</v>
      </c>
    </row>
    <row r="717" spans="2:47" s="1" customFormat="1" ht="13.5">
      <c r="B717" s="34"/>
      <c r="C717" s="56"/>
      <c r="D717" s="194" t="s">
        <v>163</v>
      </c>
      <c r="E717" s="56"/>
      <c r="F717" s="195" t="s">
        <v>1053</v>
      </c>
      <c r="G717" s="56"/>
      <c r="H717" s="56"/>
      <c r="I717" s="152"/>
      <c r="J717" s="56"/>
      <c r="K717" s="56"/>
      <c r="L717" s="54"/>
      <c r="M717" s="71"/>
      <c r="N717" s="35"/>
      <c r="O717" s="35"/>
      <c r="P717" s="35"/>
      <c r="Q717" s="35"/>
      <c r="R717" s="35"/>
      <c r="S717" s="35"/>
      <c r="T717" s="72"/>
      <c r="AT717" s="17" t="s">
        <v>163</v>
      </c>
      <c r="AU717" s="17" t="s">
        <v>81</v>
      </c>
    </row>
    <row r="718" spans="2:47" s="1" customFormat="1" ht="148.5">
      <c r="B718" s="34"/>
      <c r="C718" s="56"/>
      <c r="D718" s="194" t="s">
        <v>165</v>
      </c>
      <c r="E718" s="56"/>
      <c r="F718" s="196" t="s">
        <v>1054</v>
      </c>
      <c r="G718" s="56"/>
      <c r="H718" s="56"/>
      <c r="I718" s="152"/>
      <c r="J718" s="56"/>
      <c r="K718" s="56"/>
      <c r="L718" s="54"/>
      <c r="M718" s="71"/>
      <c r="N718" s="35"/>
      <c r="O718" s="35"/>
      <c r="P718" s="35"/>
      <c r="Q718" s="35"/>
      <c r="R718" s="35"/>
      <c r="S718" s="35"/>
      <c r="T718" s="72"/>
      <c r="AT718" s="17" t="s">
        <v>165</v>
      </c>
      <c r="AU718" s="17" t="s">
        <v>81</v>
      </c>
    </row>
    <row r="719" spans="2:51" s="11" customFormat="1" ht="13.5">
      <c r="B719" s="197"/>
      <c r="C719" s="198"/>
      <c r="D719" s="194" t="s">
        <v>167</v>
      </c>
      <c r="E719" s="209" t="s">
        <v>20</v>
      </c>
      <c r="F719" s="210" t="s">
        <v>1055</v>
      </c>
      <c r="G719" s="198"/>
      <c r="H719" s="211">
        <v>0.312</v>
      </c>
      <c r="I719" s="203"/>
      <c r="J719" s="198"/>
      <c r="K719" s="198"/>
      <c r="L719" s="204"/>
      <c r="M719" s="205"/>
      <c r="N719" s="206"/>
      <c r="O719" s="206"/>
      <c r="P719" s="206"/>
      <c r="Q719" s="206"/>
      <c r="R719" s="206"/>
      <c r="S719" s="206"/>
      <c r="T719" s="207"/>
      <c r="AT719" s="208" t="s">
        <v>167</v>
      </c>
      <c r="AU719" s="208" t="s">
        <v>81</v>
      </c>
      <c r="AV719" s="11" t="s">
        <v>81</v>
      </c>
      <c r="AW719" s="11" t="s">
        <v>169</v>
      </c>
      <c r="AX719" s="11" t="s">
        <v>73</v>
      </c>
      <c r="AY719" s="208" t="s">
        <v>154</v>
      </c>
    </row>
    <row r="720" spans="2:51" s="11" customFormat="1" ht="13.5">
      <c r="B720" s="197"/>
      <c r="C720" s="198"/>
      <c r="D720" s="199" t="s">
        <v>167</v>
      </c>
      <c r="E720" s="200" t="s">
        <v>20</v>
      </c>
      <c r="F720" s="201" t="s">
        <v>1056</v>
      </c>
      <c r="G720" s="198"/>
      <c r="H720" s="202">
        <v>0.225525</v>
      </c>
      <c r="I720" s="203"/>
      <c r="J720" s="198"/>
      <c r="K720" s="198"/>
      <c r="L720" s="204"/>
      <c r="M720" s="205"/>
      <c r="N720" s="206"/>
      <c r="O720" s="206"/>
      <c r="P720" s="206"/>
      <c r="Q720" s="206"/>
      <c r="R720" s="206"/>
      <c r="S720" s="206"/>
      <c r="T720" s="207"/>
      <c r="AT720" s="208" t="s">
        <v>167</v>
      </c>
      <c r="AU720" s="208" t="s">
        <v>81</v>
      </c>
      <c r="AV720" s="11" t="s">
        <v>81</v>
      </c>
      <c r="AW720" s="11" t="s">
        <v>169</v>
      </c>
      <c r="AX720" s="11" t="s">
        <v>73</v>
      </c>
      <c r="AY720" s="208" t="s">
        <v>154</v>
      </c>
    </row>
    <row r="721" spans="2:65" s="1" customFormat="1" ht="22.5" customHeight="1">
      <c r="B721" s="34"/>
      <c r="C721" s="182" t="s">
        <v>1057</v>
      </c>
      <c r="D721" s="182" t="s">
        <v>156</v>
      </c>
      <c r="E721" s="183" t="s">
        <v>1058</v>
      </c>
      <c r="F721" s="184" t="s">
        <v>1059</v>
      </c>
      <c r="G721" s="185" t="s">
        <v>172</v>
      </c>
      <c r="H721" s="186">
        <v>3.182</v>
      </c>
      <c r="I721" s="187"/>
      <c r="J721" s="188">
        <f>ROUND(I721*H721,2)</f>
        <v>0</v>
      </c>
      <c r="K721" s="184" t="s">
        <v>160</v>
      </c>
      <c r="L721" s="54"/>
      <c r="M721" s="189" t="s">
        <v>20</v>
      </c>
      <c r="N721" s="190" t="s">
        <v>44</v>
      </c>
      <c r="O721" s="35"/>
      <c r="P721" s="191">
        <f>O721*H721</f>
        <v>0</v>
      </c>
      <c r="Q721" s="191">
        <v>2.45329</v>
      </c>
      <c r="R721" s="191">
        <f>Q721*H721</f>
        <v>7.80636878</v>
      </c>
      <c r="S721" s="191">
        <v>0</v>
      </c>
      <c r="T721" s="192">
        <f>S721*H721</f>
        <v>0</v>
      </c>
      <c r="AR721" s="17" t="s">
        <v>161</v>
      </c>
      <c r="AT721" s="17" t="s">
        <v>156</v>
      </c>
      <c r="AU721" s="17" t="s">
        <v>81</v>
      </c>
      <c r="AY721" s="17" t="s">
        <v>154</v>
      </c>
      <c r="BE721" s="193">
        <f>IF(N721="základní",J721,0)</f>
        <v>0</v>
      </c>
      <c r="BF721" s="193">
        <f>IF(N721="snížená",J721,0)</f>
        <v>0</v>
      </c>
      <c r="BG721" s="193">
        <f>IF(N721="zákl. přenesená",J721,0)</f>
        <v>0</v>
      </c>
      <c r="BH721" s="193">
        <f>IF(N721="sníž. přenesená",J721,0)</f>
        <v>0</v>
      </c>
      <c r="BI721" s="193">
        <f>IF(N721="nulová",J721,0)</f>
        <v>0</v>
      </c>
      <c r="BJ721" s="17" t="s">
        <v>22</v>
      </c>
      <c r="BK721" s="193">
        <f>ROUND(I721*H721,2)</f>
        <v>0</v>
      </c>
      <c r="BL721" s="17" t="s">
        <v>161</v>
      </c>
      <c r="BM721" s="17" t="s">
        <v>1060</v>
      </c>
    </row>
    <row r="722" spans="2:47" s="1" customFormat="1" ht="13.5">
      <c r="B722" s="34"/>
      <c r="C722" s="56"/>
      <c r="D722" s="194" t="s">
        <v>163</v>
      </c>
      <c r="E722" s="56"/>
      <c r="F722" s="195" t="s">
        <v>1061</v>
      </c>
      <c r="G722" s="56"/>
      <c r="H722" s="56"/>
      <c r="I722" s="152"/>
      <c r="J722" s="56"/>
      <c r="K722" s="56"/>
      <c r="L722" s="54"/>
      <c r="M722" s="71"/>
      <c r="N722" s="35"/>
      <c r="O722" s="35"/>
      <c r="P722" s="35"/>
      <c r="Q722" s="35"/>
      <c r="R722" s="35"/>
      <c r="S722" s="35"/>
      <c r="T722" s="72"/>
      <c r="AT722" s="17" t="s">
        <v>163</v>
      </c>
      <c r="AU722" s="17" t="s">
        <v>81</v>
      </c>
    </row>
    <row r="723" spans="2:47" s="1" customFormat="1" ht="148.5">
      <c r="B723" s="34"/>
      <c r="C723" s="56"/>
      <c r="D723" s="194" t="s">
        <v>165</v>
      </c>
      <c r="E723" s="56"/>
      <c r="F723" s="196" t="s">
        <v>1054</v>
      </c>
      <c r="G723" s="56"/>
      <c r="H723" s="56"/>
      <c r="I723" s="152"/>
      <c r="J723" s="56"/>
      <c r="K723" s="56"/>
      <c r="L723" s="54"/>
      <c r="M723" s="71"/>
      <c r="N723" s="35"/>
      <c r="O723" s="35"/>
      <c r="P723" s="35"/>
      <c r="Q723" s="35"/>
      <c r="R723" s="35"/>
      <c r="S723" s="35"/>
      <c r="T723" s="72"/>
      <c r="AT723" s="17" t="s">
        <v>165</v>
      </c>
      <c r="AU723" s="17" t="s">
        <v>81</v>
      </c>
    </row>
    <row r="724" spans="2:51" s="11" customFormat="1" ht="13.5">
      <c r="B724" s="197"/>
      <c r="C724" s="198"/>
      <c r="D724" s="194" t="s">
        <v>167</v>
      </c>
      <c r="E724" s="209" t="s">
        <v>20</v>
      </c>
      <c r="F724" s="210" t="s">
        <v>1062</v>
      </c>
      <c r="G724" s="198"/>
      <c r="H724" s="211">
        <v>0.2725</v>
      </c>
      <c r="I724" s="203"/>
      <c r="J724" s="198"/>
      <c r="K724" s="198"/>
      <c r="L724" s="204"/>
      <c r="M724" s="205"/>
      <c r="N724" s="206"/>
      <c r="O724" s="206"/>
      <c r="P724" s="206"/>
      <c r="Q724" s="206"/>
      <c r="R724" s="206"/>
      <c r="S724" s="206"/>
      <c r="T724" s="207"/>
      <c r="AT724" s="208" t="s">
        <v>167</v>
      </c>
      <c r="AU724" s="208" t="s">
        <v>81</v>
      </c>
      <c r="AV724" s="11" t="s">
        <v>81</v>
      </c>
      <c r="AW724" s="11" t="s">
        <v>169</v>
      </c>
      <c r="AX724" s="11" t="s">
        <v>73</v>
      </c>
      <c r="AY724" s="208" t="s">
        <v>154</v>
      </c>
    </row>
    <row r="725" spans="2:51" s="11" customFormat="1" ht="27">
      <c r="B725" s="197"/>
      <c r="C725" s="198"/>
      <c r="D725" s="194" t="s">
        <v>167</v>
      </c>
      <c r="E725" s="209" t="s">
        <v>20</v>
      </c>
      <c r="F725" s="210" t="s">
        <v>1063</v>
      </c>
      <c r="G725" s="198"/>
      <c r="H725" s="211">
        <v>1.443</v>
      </c>
      <c r="I725" s="203"/>
      <c r="J725" s="198"/>
      <c r="K725" s="198"/>
      <c r="L725" s="204"/>
      <c r="M725" s="205"/>
      <c r="N725" s="206"/>
      <c r="O725" s="206"/>
      <c r="P725" s="206"/>
      <c r="Q725" s="206"/>
      <c r="R725" s="206"/>
      <c r="S725" s="206"/>
      <c r="T725" s="207"/>
      <c r="AT725" s="208" t="s">
        <v>167</v>
      </c>
      <c r="AU725" s="208" t="s">
        <v>81</v>
      </c>
      <c r="AV725" s="11" t="s">
        <v>81</v>
      </c>
      <c r="AW725" s="11" t="s">
        <v>169</v>
      </c>
      <c r="AX725" s="11" t="s">
        <v>73</v>
      </c>
      <c r="AY725" s="208" t="s">
        <v>154</v>
      </c>
    </row>
    <row r="726" spans="2:51" s="11" customFormat="1" ht="27">
      <c r="B726" s="197"/>
      <c r="C726" s="198"/>
      <c r="D726" s="199" t="s">
        <v>167</v>
      </c>
      <c r="E726" s="200" t="s">
        <v>20</v>
      </c>
      <c r="F726" s="201" t="s">
        <v>1064</v>
      </c>
      <c r="G726" s="198"/>
      <c r="H726" s="202">
        <v>1.46648</v>
      </c>
      <c r="I726" s="203"/>
      <c r="J726" s="198"/>
      <c r="K726" s="198"/>
      <c r="L726" s="204"/>
      <c r="M726" s="205"/>
      <c r="N726" s="206"/>
      <c r="O726" s="206"/>
      <c r="P726" s="206"/>
      <c r="Q726" s="206"/>
      <c r="R726" s="206"/>
      <c r="S726" s="206"/>
      <c r="T726" s="207"/>
      <c r="AT726" s="208" t="s">
        <v>167</v>
      </c>
      <c r="AU726" s="208" t="s">
        <v>81</v>
      </c>
      <c r="AV726" s="11" t="s">
        <v>81</v>
      </c>
      <c r="AW726" s="11" t="s">
        <v>169</v>
      </c>
      <c r="AX726" s="11" t="s">
        <v>73</v>
      </c>
      <c r="AY726" s="208" t="s">
        <v>154</v>
      </c>
    </row>
    <row r="727" spans="2:65" s="1" customFormat="1" ht="22.5" customHeight="1">
      <c r="B727" s="34"/>
      <c r="C727" s="182" t="s">
        <v>1065</v>
      </c>
      <c r="D727" s="182" t="s">
        <v>156</v>
      </c>
      <c r="E727" s="183" t="s">
        <v>1066</v>
      </c>
      <c r="F727" s="184" t="s">
        <v>1067</v>
      </c>
      <c r="G727" s="185" t="s">
        <v>172</v>
      </c>
      <c r="H727" s="186">
        <v>12.188</v>
      </c>
      <c r="I727" s="187"/>
      <c r="J727" s="188">
        <f>ROUND(I727*H727,2)</f>
        <v>0</v>
      </c>
      <c r="K727" s="184" t="s">
        <v>160</v>
      </c>
      <c r="L727" s="54"/>
      <c r="M727" s="189" t="s">
        <v>20</v>
      </c>
      <c r="N727" s="190" t="s">
        <v>44</v>
      </c>
      <c r="O727" s="35"/>
      <c r="P727" s="191">
        <f>O727*H727</f>
        <v>0</v>
      </c>
      <c r="Q727" s="191">
        <v>2.45329</v>
      </c>
      <c r="R727" s="191">
        <f>Q727*H727</f>
        <v>29.900698520000002</v>
      </c>
      <c r="S727" s="191">
        <v>0</v>
      </c>
      <c r="T727" s="192">
        <f>S727*H727</f>
        <v>0</v>
      </c>
      <c r="AR727" s="17" t="s">
        <v>161</v>
      </c>
      <c r="AT727" s="17" t="s">
        <v>156</v>
      </c>
      <c r="AU727" s="17" t="s">
        <v>81</v>
      </c>
      <c r="AY727" s="17" t="s">
        <v>154</v>
      </c>
      <c r="BE727" s="193">
        <f>IF(N727="základní",J727,0)</f>
        <v>0</v>
      </c>
      <c r="BF727" s="193">
        <f>IF(N727="snížená",J727,0)</f>
        <v>0</v>
      </c>
      <c r="BG727" s="193">
        <f>IF(N727="zákl. přenesená",J727,0)</f>
        <v>0</v>
      </c>
      <c r="BH727" s="193">
        <f>IF(N727="sníž. přenesená",J727,0)</f>
        <v>0</v>
      </c>
      <c r="BI727" s="193">
        <f>IF(N727="nulová",J727,0)</f>
        <v>0</v>
      </c>
      <c r="BJ727" s="17" t="s">
        <v>22</v>
      </c>
      <c r="BK727" s="193">
        <f>ROUND(I727*H727,2)</f>
        <v>0</v>
      </c>
      <c r="BL727" s="17" t="s">
        <v>161</v>
      </c>
      <c r="BM727" s="17" t="s">
        <v>1068</v>
      </c>
    </row>
    <row r="728" spans="2:47" s="1" customFormat="1" ht="13.5">
      <c r="B728" s="34"/>
      <c r="C728" s="56"/>
      <c r="D728" s="194" t="s">
        <v>163</v>
      </c>
      <c r="E728" s="56"/>
      <c r="F728" s="195" t="s">
        <v>1069</v>
      </c>
      <c r="G728" s="56"/>
      <c r="H728" s="56"/>
      <c r="I728" s="152"/>
      <c r="J728" s="56"/>
      <c r="K728" s="56"/>
      <c r="L728" s="54"/>
      <c r="M728" s="71"/>
      <c r="N728" s="35"/>
      <c r="O728" s="35"/>
      <c r="P728" s="35"/>
      <c r="Q728" s="35"/>
      <c r="R728" s="35"/>
      <c r="S728" s="35"/>
      <c r="T728" s="72"/>
      <c r="AT728" s="17" t="s">
        <v>163</v>
      </c>
      <c r="AU728" s="17" t="s">
        <v>81</v>
      </c>
    </row>
    <row r="729" spans="2:47" s="1" customFormat="1" ht="148.5">
      <c r="B729" s="34"/>
      <c r="C729" s="56"/>
      <c r="D729" s="194" t="s">
        <v>165</v>
      </c>
      <c r="E729" s="56"/>
      <c r="F729" s="196" t="s">
        <v>1054</v>
      </c>
      <c r="G729" s="56"/>
      <c r="H729" s="56"/>
      <c r="I729" s="152"/>
      <c r="J729" s="56"/>
      <c r="K729" s="56"/>
      <c r="L729" s="54"/>
      <c r="M729" s="71"/>
      <c r="N729" s="35"/>
      <c r="O729" s="35"/>
      <c r="P729" s="35"/>
      <c r="Q729" s="35"/>
      <c r="R729" s="35"/>
      <c r="S729" s="35"/>
      <c r="T729" s="72"/>
      <c r="AT729" s="17" t="s">
        <v>165</v>
      </c>
      <c r="AU729" s="17" t="s">
        <v>81</v>
      </c>
    </row>
    <row r="730" spans="2:47" s="1" customFormat="1" ht="27">
      <c r="B730" s="34"/>
      <c r="C730" s="56"/>
      <c r="D730" s="194" t="s">
        <v>615</v>
      </c>
      <c r="E730" s="56"/>
      <c r="F730" s="196" t="s">
        <v>1070</v>
      </c>
      <c r="G730" s="56"/>
      <c r="H730" s="56"/>
      <c r="I730" s="152"/>
      <c r="J730" s="56"/>
      <c r="K730" s="56"/>
      <c r="L730" s="54"/>
      <c r="M730" s="71"/>
      <c r="N730" s="35"/>
      <c r="O730" s="35"/>
      <c r="P730" s="35"/>
      <c r="Q730" s="35"/>
      <c r="R730" s="35"/>
      <c r="S730" s="35"/>
      <c r="T730" s="72"/>
      <c r="AT730" s="17" t="s">
        <v>615</v>
      </c>
      <c r="AU730" s="17" t="s">
        <v>81</v>
      </c>
    </row>
    <row r="731" spans="2:51" s="11" customFormat="1" ht="13.5">
      <c r="B731" s="197"/>
      <c r="C731" s="198"/>
      <c r="D731" s="194" t="s">
        <v>167</v>
      </c>
      <c r="E731" s="209" t="s">
        <v>20</v>
      </c>
      <c r="F731" s="210" t="s">
        <v>1071</v>
      </c>
      <c r="G731" s="198"/>
      <c r="H731" s="211">
        <v>5.99072</v>
      </c>
      <c r="I731" s="203"/>
      <c r="J731" s="198"/>
      <c r="K731" s="198"/>
      <c r="L731" s="204"/>
      <c r="M731" s="205"/>
      <c r="N731" s="206"/>
      <c r="O731" s="206"/>
      <c r="P731" s="206"/>
      <c r="Q731" s="206"/>
      <c r="R731" s="206"/>
      <c r="S731" s="206"/>
      <c r="T731" s="207"/>
      <c r="AT731" s="208" t="s">
        <v>167</v>
      </c>
      <c r="AU731" s="208" t="s">
        <v>81</v>
      </c>
      <c r="AV731" s="11" t="s">
        <v>81</v>
      </c>
      <c r="AW731" s="11" t="s">
        <v>169</v>
      </c>
      <c r="AX731" s="11" t="s">
        <v>73</v>
      </c>
      <c r="AY731" s="208" t="s">
        <v>154</v>
      </c>
    </row>
    <row r="732" spans="2:51" s="11" customFormat="1" ht="27">
      <c r="B732" s="197"/>
      <c r="C732" s="198"/>
      <c r="D732" s="194" t="s">
        <v>167</v>
      </c>
      <c r="E732" s="209" t="s">
        <v>20</v>
      </c>
      <c r="F732" s="210" t="s">
        <v>1072</v>
      </c>
      <c r="G732" s="198"/>
      <c r="H732" s="211">
        <v>4.33278</v>
      </c>
      <c r="I732" s="203"/>
      <c r="J732" s="198"/>
      <c r="K732" s="198"/>
      <c r="L732" s="204"/>
      <c r="M732" s="205"/>
      <c r="N732" s="206"/>
      <c r="O732" s="206"/>
      <c r="P732" s="206"/>
      <c r="Q732" s="206"/>
      <c r="R732" s="206"/>
      <c r="S732" s="206"/>
      <c r="T732" s="207"/>
      <c r="AT732" s="208" t="s">
        <v>167</v>
      </c>
      <c r="AU732" s="208" t="s">
        <v>81</v>
      </c>
      <c r="AV732" s="11" t="s">
        <v>81</v>
      </c>
      <c r="AW732" s="11" t="s">
        <v>169</v>
      </c>
      <c r="AX732" s="11" t="s">
        <v>73</v>
      </c>
      <c r="AY732" s="208" t="s">
        <v>154</v>
      </c>
    </row>
    <row r="733" spans="2:51" s="11" customFormat="1" ht="13.5">
      <c r="B733" s="197"/>
      <c r="C733" s="198"/>
      <c r="D733" s="199" t="s">
        <v>167</v>
      </c>
      <c r="E733" s="200" t="s">
        <v>20</v>
      </c>
      <c r="F733" s="201" t="s">
        <v>1073</v>
      </c>
      <c r="G733" s="198"/>
      <c r="H733" s="202">
        <v>1.8649</v>
      </c>
      <c r="I733" s="203"/>
      <c r="J733" s="198"/>
      <c r="K733" s="198"/>
      <c r="L733" s="204"/>
      <c r="M733" s="205"/>
      <c r="N733" s="206"/>
      <c r="O733" s="206"/>
      <c r="P733" s="206"/>
      <c r="Q733" s="206"/>
      <c r="R733" s="206"/>
      <c r="S733" s="206"/>
      <c r="T733" s="207"/>
      <c r="AT733" s="208" t="s">
        <v>167</v>
      </c>
      <c r="AU733" s="208" t="s">
        <v>81</v>
      </c>
      <c r="AV733" s="11" t="s">
        <v>81</v>
      </c>
      <c r="AW733" s="11" t="s">
        <v>169</v>
      </c>
      <c r="AX733" s="11" t="s">
        <v>73</v>
      </c>
      <c r="AY733" s="208" t="s">
        <v>154</v>
      </c>
    </row>
    <row r="734" spans="2:65" s="1" customFormat="1" ht="31.5" customHeight="1">
      <c r="B734" s="34"/>
      <c r="C734" s="182" t="s">
        <v>1074</v>
      </c>
      <c r="D734" s="182" t="s">
        <v>156</v>
      </c>
      <c r="E734" s="183" t="s">
        <v>1075</v>
      </c>
      <c r="F734" s="184" t="s">
        <v>1076</v>
      </c>
      <c r="G734" s="185" t="s">
        <v>172</v>
      </c>
      <c r="H734" s="186">
        <v>10.324</v>
      </c>
      <c r="I734" s="187"/>
      <c r="J734" s="188">
        <f>ROUND(I734*H734,2)</f>
        <v>0</v>
      </c>
      <c r="K734" s="184" t="s">
        <v>160</v>
      </c>
      <c r="L734" s="54"/>
      <c r="M734" s="189" t="s">
        <v>20</v>
      </c>
      <c r="N734" s="190" t="s">
        <v>44</v>
      </c>
      <c r="O734" s="35"/>
      <c r="P734" s="191">
        <f>O734*H734</f>
        <v>0</v>
      </c>
      <c r="Q734" s="191">
        <v>0</v>
      </c>
      <c r="R734" s="191">
        <f>Q734*H734</f>
        <v>0</v>
      </c>
      <c r="S734" s="191">
        <v>0</v>
      </c>
      <c r="T734" s="192">
        <f>S734*H734</f>
        <v>0</v>
      </c>
      <c r="AR734" s="17" t="s">
        <v>161</v>
      </c>
      <c r="AT734" s="17" t="s">
        <v>156</v>
      </c>
      <c r="AU734" s="17" t="s">
        <v>81</v>
      </c>
      <c r="AY734" s="17" t="s">
        <v>154</v>
      </c>
      <c r="BE734" s="193">
        <f>IF(N734="základní",J734,0)</f>
        <v>0</v>
      </c>
      <c r="BF734" s="193">
        <f>IF(N734="snížená",J734,0)</f>
        <v>0</v>
      </c>
      <c r="BG734" s="193">
        <f>IF(N734="zákl. přenesená",J734,0)</f>
        <v>0</v>
      </c>
      <c r="BH734" s="193">
        <f>IF(N734="sníž. přenesená",J734,0)</f>
        <v>0</v>
      </c>
      <c r="BI734" s="193">
        <f>IF(N734="nulová",J734,0)</f>
        <v>0</v>
      </c>
      <c r="BJ734" s="17" t="s">
        <v>22</v>
      </c>
      <c r="BK734" s="193">
        <f>ROUND(I734*H734,2)</f>
        <v>0</v>
      </c>
      <c r="BL734" s="17" t="s">
        <v>161</v>
      </c>
      <c r="BM734" s="17" t="s">
        <v>1077</v>
      </c>
    </row>
    <row r="735" spans="2:47" s="1" customFormat="1" ht="27">
      <c r="B735" s="34"/>
      <c r="C735" s="56"/>
      <c r="D735" s="194" t="s">
        <v>163</v>
      </c>
      <c r="E735" s="56"/>
      <c r="F735" s="195" t="s">
        <v>1078</v>
      </c>
      <c r="G735" s="56"/>
      <c r="H735" s="56"/>
      <c r="I735" s="152"/>
      <c r="J735" s="56"/>
      <c r="K735" s="56"/>
      <c r="L735" s="54"/>
      <c r="M735" s="71"/>
      <c r="N735" s="35"/>
      <c r="O735" s="35"/>
      <c r="P735" s="35"/>
      <c r="Q735" s="35"/>
      <c r="R735" s="35"/>
      <c r="S735" s="35"/>
      <c r="T735" s="72"/>
      <c r="AT735" s="17" t="s">
        <v>163</v>
      </c>
      <c r="AU735" s="17" t="s">
        <v>81</v>
      </c>
    </row>
    <row r="736" spans="2:47" s="1" customFormat="1" ht="81">
      <c r="B736" s="34"/>
      <c r="C736" s="56"/>
      <c r="D736" s="194" t="s">
        <v>165</v>
      </c>
      <c r="E736" s="56"/>
      <c r="F736" s="196" t="s">
        <v>1079</v>
      </c>
      <c r="G736" s="56"/>
      <c r="H736" s="56"/>
      <c r="I736" s="152"/>
      <c r="J736" s="56"/>
      <c r="K736" s="56"/>
      <c r="L736" s="54"/>
      <c r="M736" s="71"/>
      <c r="N736" s="35"/>
      <c r="O736" s="35"/>
      <c r="P736" s="35"/>
      <c r="Q736" s="35"/>
      <c r="R736" s="35"/>
      <c r="S736" s="35"/>
      <c r="T736" s="72"/>
      <c r="AT736" s="17" t="s">
        <v>165</v>
      </c>
      <c r="AU736" s="17" t="s">
        <v>81</v>
      </c>
    </row>
    <row r="737" spans="2:51" s="11" customFormat="1" ht="13.5">
      <c r="B737" s="197"/>
      <c r="C737" s="198"/>
      <c r="D737" s="194" t="s">
        <v>167</v>
      </c>
      <c r="E737" s="209" t="s">
        <v>20</v>
      </c>
      <c r="F737" s="210" t="s">
        <v>1071</v>
      </c>
      <c r="G737" s="198"/>
      <c r="H737" s="211">
        <v>5.99072</v>
      </c>
      <c r="I737" s="203"/>
      <c r="J737" s="198"/>
      <c r="K737" s="198"/>
      <c r="L737" s="204"/>
      <c r="M737" s="205"/>
      <c r="N737" s="206"/>
      <c r="O737" s="206"/>
      <c r="P737" s="206"/>
      <c r="Q737" s="206"/>
      <c r="R737" s="206"/>
      <c r="S737" s="206"/>
      <c r="T737" s="207"/>
      <c r="AT737" s="208" t="s">
        <v>167</v>
      </c>
      <c r="AU737" s="208" t="s">
        <v>81</v>
      </c>
      <c r="AV737" s="11" t="s">
        <v>81</v>
      </c>
      <c r="AW737" s="11" t="s">
        <v>169</v>
      </c>
      <c r="AX737" s="11" t="s">
        <v>73</v>
      </c>
      <c r="AY737" s="208" t="s">
        <v>154</v>
      </c>
    </row>
    <row r="738" spans="2:51" s="11" customFormat="1" ht="27">
      <c r="B738" s="197"/>
      <c r="C738" s="198"/>
      <c r="D738" s="199" t="s">
        <v>167</v>
      </c>
      <c r="E738" s="200" t="s">
        <v>20</v>
      </c>
      <c r="F738" s="201" t="s">
        <v>1072</v>
      </c>
      <c r="G738" s="198"/>
      <c r="H738" s="202">
        <v>4.33278</v>
      </c>
      <c r="I738" s="203"/>
      <c r="J738" s="198"/>
      <c r="K738" s="198"/>
      <c r="L738" s="204"/>
      <c r="M738" s="205"/>
      <c r="N738" s="206"/>
      <c r="O738" s="206"/>
      <c r="P738" s="206"/>
      <c r="Q738" s="206"/>
      <c r="R738" s="206"/>
      <c r="S738" s="206"/>
      <c r="T738" s="207"/>
      <c r="AT738" s="208" t="s">
        <v>167</v>
      </c>
      <c r="AU738" s="208" t="s">
        <v>81</v>
      </c>
      <c r="AV738" s="11" t="s">
        <v>81</v>
      </c>
      <c r="AW738" s="11" t="s">
        <v>169</v>
      </c>
      <c r="AX738" s="11" t="s">
        <v>73</v>
      </c>
      <c r="AY738" s="208" t="s">
        <v>154</v>
      </c>
    </row>
    <row r="739" spans="2:65" s="1" customFormat="1" ht="22.5" customHeight="1">
      <c r="B739" s="34"/>
      <c r="C739" s="182" t="s">
        <v>1080</v>
      </c>
      <c r="D739" s="182" t="s">
        <v>156</v>
      </c>
      <c r="E739" s="183" t="s">
        <v>1081</v>
      </c>
      <c r="F739" s="184" t="s">
        <v>1082</v>
      </c>
      <c r="G739" s="185" t="s">
        <v>239</v>
      </c>
      <c r="H739" s="186">
        <v>0.415</v>
      </c>
      <c r="I739" s="187"/>
      <c r="J739" s="188">
        <f>ROUND(I739*H739,2)</f>
        <v>0</v>
      </c>
      <c r="K739" s="184" t="s">
        <v>160</v>
      </c>
      <c r="L739" s="54"/>
      <c r="M739" s="189" t="s">
        <v>20</v>
      </c>
      <c r="N739" s="190" t="s">
        <v>44</v>
      </c>
      <c r="O739" s="35"/>
      <c r="P739" s="191">
        <f>O739*H739</f>
        <v>0</v>
      </c>
      <c r="Q739" s="191">
        <v>1.0530555952</v>
      </c>
      <c r="R739" s="191">
        <f>Q739*H739</f>
        <v>0.43701807200799997</v>
      </c>
      <c r="S739" s="191">
        <v>0</v>
      </c>
      <c r="T739" s="192">
        <f>S739*H739</f>
        <v>0</v>
      </c>
      <c r="AR739" s="17" t="s">
        <v>161</v>
      </c>
      <c r="AT739" s="17" t="s">
        <v>156</v>
      </c>
      <c r="AU739" s="17" t="s">
        <v>81</v>
      </c>
      <c r="AY739" s="17" t="s">
        <v>154</v>
      </c>
      <c r="BE739" s="193">
        <f>IF(N739="základní",J739,0)</f>
        <v>0</v>
      </c>
      <c r="BF739" s="193">
        <f>IF(N739="snížená",J739,0)</f>
        <v>0</v>
      </c>
      <c r="BG739" s="193">
        <f>IF(N739="zákl. přenesená",J739,0)</f>
        <v>0</v>
      </c>
      <c r="BH739" s="193">
        <f>IF(N739="sníž. přenesená",J739,0)</f>
        <v>0</v>
      </c>
      <c r="BI739" s="193">
        <f>IF(N739="nulová",J739,0)</f>
        <v>0</v>
      </c>
      <c r="BJ739" s="17" t="s">
        <v>22</v>
      </c>
      <c r="BK739" s="193">
        <f>ROUND(I739*H739,2)</f>
        <v>0</v>
      </c>
      <c r="BL739" s="17" t="s">
        <v>161</v>
      </c>
      <c r="BM739" s="17" t="s">
        <v>1083</v>
      </c>
    </row>
    <row r="740" spans="2:47" s="1" customFormat="1" ht="13.5">
      <c r="B740" s="34"/>
      <c r="C740" s="56"/>
      <c r="D740" s="194" t="s">
        <v>163</v>
      </c>
      <c r="E740" s="56"/>
      <c r="F740" s="195" t="s">
        <v>1084</v>
      </c>
      <c r="G740" s="56"/>
      <c r="H740" s="56"/>
      <c r="I740" s="152"/>
      <c r="J740" s="56"/>
      <c r="K740" s="56"/>
      <c r="L740" s="54"/>
      <c r="M740" s="71"/>
      <c r="N740" s="35"/>
      <c r="O740" s="35"/>
      <c r="P740" s="35"/>
      <c r="Q740" s="35"/>
      <c r="R740" s="35"/>
      <c r="S740" s="35"/>
      <c r="T740" s="72"/>
      <c r="AT740" s="17" t="s">
        <v>163</v>
      </c>
      <c r="AU740" s="17" t="s">
        <v>81</v>
      </c>
    </row>
    <row r="741" spans="2:51" s="11" customFormat="1" ht="27">
      <c r="B741" s="197"/>
      <c r="C741" s="198"/>
      <c r="D741" s="194" t="s">
        <v>167</v>
      </c>
      <c r="E741" s="209" t="s">
        <v>20</v>
      </c>
      <c r="F741" s="210" t="s">
        <v>1085</v>
      </c>
      <c r="G741" s="198"/>
      <c r="H741" s="211">
        <v>0.23308224</v>
      </c>
      <c r="I741" s="203"/>
      <c r="J741" s="198"/>
      <c r="K741" s="198"/>
      <c r="L741" s="204"/>
      <c r="M741" s="205"/>
      <c r="N741" s="206"/>
      <c r="O741" s="206"/>
      <c r="P741" s="206"/>
      <c r="Q741" s="206"/>
      <c r="R741" s="206"/>
      <c r="S741" s="206"/>
      <c r="T741" s="207"/>
      <c r="AT741" s="208" t="s">
        <v>167</v>
      </c>
      <c r="AU741" s="208" t="s">
        <v>81</v>
      </c>
      <c r="AV741" s="11" t="s">
        <v>81</v>
      </c>
      <c r="AW741" s="11" t="s">
        <v>169</v>
      </c>
      <c r="AX741" s="11" t="s">
        <v>73</v>
      </c>
      <c r="AY741" s="208" t="s">
        <v>154</v>
      </c>
    </row>
    <row r="742" spans="2:51" s="11" customFormat="1" ht="27">
      <c r="B742" s="197"/>
      <c r="C742" s="198"/>
      <c r="D742" s="199" t="s">
        <v>167</v>
      </c>
      <c r="E742" s="200" t="s">
        <v>20</v>
      </c>
      <c r="F742" s="201" t="s">
        <v>1086</v>
      </c>
      <c r="G742" s="198"/>
      <c r="H742" s="202">
        <v>0.181687908</v>
      </c>
      <c r="I742" s="203"/>
      <c r="J742" s="198"/>
      <c r="K742" s="198"/>
      <c r="L742" s="204"/>
      <c r="M742" s="205"/>
      <c r="N742" s="206"/>
      <c r="O742" s="206"/>
      <c r="P742" s="206"/>
      <c r="Q742" s="206"/>
      <c r="R742" s="206"/>
      <c r="S742" s="206"/>
      <c r="T742" s="207"/>
      <c r="AT742" s="208" t="s">
        <v>167</v>
      </c>
      <c r="AU742" s="208" t="s">
        <v>81</v>
      </c>
      <c r="AV742" s="11" t="s">
        <v>81</v>
      </c>
      <c r="AW742" s="11" t="s">
        <v>169</v>
      </c>
      <c r="AX742" s="11" t="s">
        <v>73</v>
      </c>
      <c r="AY742" s="208" t="s">
        <v>154</v>
      </c>
    </row>
    <row r="743" spans="2:65" s="1" customFormat="1" ht="22.5" customHeight="1">
      <c r="B743" s="34"/>
      <c r="C743" s="182" t="s">
        <v>1087</v>
      </c>
      <c r="D743" s="182" t="s">
        <v>156</v>
      </c>
      <c r="E743" s="183" t="s">
        <v>1088</v>
      </c>
      <c r="F743" s="184" t="s">
        <v>1089</v>
      </c>
      <c r="G743" s="185" t="s">
        <v>159</v>
      </c>
      <c r="H743" s="186">
        <v>8.024</v>
      </c>
      <c r="I743" s="187"/>
      <c r="J743" s="188">
        <f>ROUND(I743*H743,2)</f>
        <v>0</v>
      </c>
      <c r="K743" s="184" t="s">
        <v>160</v>
      </c>
      <c r="L743" s="54"/>
      <c r="M743" s="189" t="s">
        <v>20</v>
      </c>
      <c r="N743" s="190" t="s">
        <v>44</v>
      </c>
      <c r="O743" s="35"/>
      <c r="P743" s="191">
        <f>O743*H743</f>
        <v>0</v>
      </c>
      <c r="Q743" s="191">
        <v>0.105</v>
      </c>
      <c r="R743" s="191">
        <f>Q743*H743</f>
        <v>0.8425199999999998</v>
      </c>
      <c r="S743" s="191">
        <v>0</v>
      </c>
      <c r="T743" s="192">
        <f>S743*H743</f>
        <v>0</v>
      </c>
      <c r="AR743" s="17" t="s">
        <v>161</v>
      </c>
      <c r="AT743" s="17" t="s">
        <v>156</v>
      </c>
      <c r="AU743" s="17" t="s">
        <v>81</v>
      </c>
      <c r="AY743" s="17" t="s">
        <v>154</v>
      </c>
      <c r="BE743" s="193">
        <f>IF(N743="základní",J743,0)</f>
        <v>0</v>
      </c>
      <c r="BF743" s="193">
        <f>IF(N743="snížená",J743,0)</f>
        <v>0</v>
      </c>
      <c r="BG743" s="193">
        <f>IF(N743="zákl. přenesená",J743,0)</f>
        <v>0</v>
      </c>
      <c r="BH743" s="193">
        <f>IF(N743="sníž. přenesená",J743,0)</f>
        <v>0</v>
      </c>
      <c r="BI743" s="193">
        <f>IF(N743="nulová",J743,0)</f>
        <v>0</v>
      </c>
      <c r="BJ743" s="17" t="s">
        <v>22</v>
      </c>
      <c r="BK743" s="193">
        <f>ROUND(I743*H743,2)</f>
        <v>0</v>
      </c>
      <c r="BL743" s="17" t="s">
        <v>161</v>
      </c>
      <c r="BM743" s="17" t="s">
        <v>1090</v>
      </c>
    </row>
    <row r="744" spans="2:47" s="1" customFormat="1" ht="13.5">
      <c r="B744" s="34"/>
      <c r="C744" s="56"/>
      <c r="D744" s="194" t="s">
        <v>163</v>
      </c>
      <c r="E744" s="56"/>
      <c r="F744" s="195" t="s">
        <v>1091</v>
      </c>
      <c r="G744" s="56"/>
      <c r="H744" s="56"/>
      <c r="I744" s="152"/>
      <c r="J744" s="56"/>
      <c r="K744" s="56"/>
      <c r="L744" s="54"/>
      <c r="M744" s="71"/>
      <c r="N744" s="35"/>
      <c r="O744" s="35"/>
      <c r="P744" s="35"/>
      <c r="Q744" s="35"/>
      <c r="R744" s="35"/>
      <c r="S744" s="35"/>
      <c r="T744" s="72"/>
      <c r="AT744" s="17" t="s">
        <v>163</v>
      </c>
      <c r="AU744" s="17" t="s">
        <v>81</v>
      </c>
    </row>
    <row r="745" spans="2:47" s="1" customFormat="1" ht="135">
      <c r="B745" s="34"/>
      <c r="C745" s="56"/>
      <c r="D745" s="194" t="s">
        <v>165</v>
      </c>
      <c r="E745" s="56"/>
      <c r="F745" s="196" t="s">
        <v>1092</v>
      </c>
      <c r="G745" s="56"/>
      <c r="H745" s="56"/>
      <c r="I745" s="152"/>
      <c r="J745" s="56"/>
      <c r="K745" s="56"/>
      <c r="L745" s="54"/>
      <c r="M745" s="71"/>
      <c r="N745" s="35"/>
      <c r="O745" s="35"/>
      <c r="P745" s="35"/>
      <c r="Q745" s="35"/>
      <c r="R745" s="35"/>
      <c r="S745" s="35"/>
      <c r="T745" s="72"/>
      <c r="AT745" s="17" t="s">
        <v>165</v>
      </c>
      <c r="AU745" s="17" t="s">
        <v>81</v>
      </c>
    </row>
    <row r="746" spans="2:51" s="12" customFormat="1" ht="13.5">
      <c r="B746" s="213"/>
      <c r="C746" s="214"/>
      <c r="D746" s="194" t="s">
        <v>167</v>
      </c>
      <c r="E746" s="215" t="s">
        <v>20</v>
      </c>
      <c r="F746" s="216" t="s">
        <v>541</v>
      </c>
      <c r="G746" s="214"/>
      <c r="H746" s="217" t="s">
        <v>20</v>
      </c>
      <c r="I746" s="218"/>
      <c r="J746" s="214"/>
      <c r="K746" s="214"/>
      <c r="L746" s="219"/>
      <c r="M746" s="220"/>
      <c r="N746" s="221"/>
      <c r="O746" s="221"/>
      <c r="P746" s="221"/>
      <c r="Q746" s="221"/>
      <c r="R746" s="221"/>
      <c r="S746" s="221"/>
      <c r="T746" s="222"/>
      <c r="AT746" s="223" t="s">
        <v>167</v>
      </c>
      <c r="AU746" s="223" t="s">
        <v>81</v>
      </c>
      <c r="AV746" s="12" t="s">
        <v>22</v>
      </c>
      <c r="AW746" s="12" t="s">
        <v>169</v>
      </c>
      <c r="AX746" s="12" t="s">
        <v>73</v>
      </c>
      <c r="AY746" s="223" t="s">
        <v>154</v>
      </c>
    </row>
    <row r="747" spans="2:51" s="11" customFormat="1" ht="13.5">
      <c r="B747" s="197"/>
      <c r="C747" s="198"/>
      <c r="D747" s="194" t="s">
        <v>167</v>
      </c>
      <c r="E747" s="209" t="s">
        <v>20</v>
      </c>
      <c r="F747" s="210" t="s">
        <v>1093</v>
      </c>
      <c r="G747" s="198"/>
      <c r="H747" s="211">
        <v>1.2735</v>
      </c>
      <c r="I747" s="203"/>
      <c r="J747" s="198"/>
      <c r="K747" s="198"/>
      <c r="L747" s="204"/>
      <c r="M747" s="205"/>
      <c r="N747" s="206"/>
      <c r="O747" s="206"/>
      <c r="P747" s="206"/>
      <c r="Q747" s="206"/>
      <c r="R747" s="206"/>
      <c r="S747" s="206"/>
      <c r="T747" s="207"/>
      <c r="AT747" s="208" t="s">
        <v>167</v>
      </c>
      <c r="AU747" s="208" t="s">
        <v>81</v>
      </c>
      <c r="AV747" s="11" t="s">
        <v>81</v>
      </c>
      <c r="AW747" s="11" t="s">
        <v>169</v>
      </c>
      <c r="AX747" s="11" t="s">
        <v>73</v>
      </c>
      <c r="AY747" s="208" t="s">
        <v>154</v>
      </c>
    </row>
    <row r="748" spans="2:51" s="11" customFormat="1" ht="13.5">
      <c r="B748" s="197"/>
      <c r="C748" s="198"/>
      <c r="D748" s="194" t="s">
        <v>167</v>
      </c>
      <c r="E748" s="209" t="s">
        <v>20</v>
      </c>
      <c r="F748" s="210" t="s">
        <v>1094</v>
      </c>
      <c r="G748" s="198"/>
      <c r="H748" s="211">
        <v>0.36</v>
      </c>
      <c r="I748" s="203"/>
      <c r="J748" s="198"/>
      <c r="K748" s="198"/>
      <c r="L748" s="204"/>
      <c r="M748" s="205"/>
      <c r="N748" s="206"/>
      <c r="O748" s="206"/>
      <c r="P748" s="206"/>
      <c r="Q748" s="206"/>
      <c r="R748" s="206"/>
      <c r="S748" s="206"/>
      <c r="T748" s="207"/>
      <c r="AT748" s="208" t="s">
        <v>167</v>
      </c>
      <c r="AU748" s="208" t="s">
        <v>81</v>
      </c>
      <c r="AV748" s="11" t="s">
        <v>81</v>
      </c>
      <c r="AW748" s="11" t="s">
        <v>169</v>
      </c>
      <c r="AX748" s="11" t="s">
        <v>73</v>
      </c>
      <c r="AY748" s="208" t="s">
        <v>154</v>
      </c>
    </row>
    <row r="749" spans="2:51" s="11" customFormat="1" ht="13.5">
      <c r="B749" s="197"/>
      <c r="C749" s="198"/>
      <c r="D749" s="194" t="s">
        <v>167</v>
      </c>
      <c r="E749" s="209" t="s">
        <v>20</v>
      </c>
      <c r="F749" s="210" t="s">
        <v>1095</v>
      </c>
      <c r="G749" s="198"/>
      <c r="H749" s="211">
        <v>0.27</v>
      </c>
      <c r="I749" s="203"/>
      <c r="J749" s="198"/>
      <c r="K749" s="198"/>
      <c r="L749" s="204"/>
      <c r="M749" s="205"/>
      <c r="N749" s="206"/>
      <c r="O749" s="206"/>
      <c r="P749" s="206"/>
      <c r="Q749" s="206"/>
      <c r="R749" s="206"/>
      <c r="S749" s="206"/>
      <c r="T749" s="207"/>
      <c r="AT749" s="208" t="s">
        <v>167</v>
      </c>
      <c r="AU749" s="208" t="s">
        <v>81</v>
      </c>
      <c r="AV749" s="11" t="s">
        <v>81</v>
      </c>
      <c r="AW749" s="11" t="s">
        <v>169</v>
      </c>
      <c r="AX749" s="11" t="s">
        <v>73</v>
      </c>
      <c r="AY749" s="208" t="s">
        <v>154</v>
      </c>
    </row>
    <row r="750" spans="2:51" s="11" customFormat="1" ht="13.5">
      <c r="B750" s="197"/>
      <c r="C750" s="198"/>
      <c r="D750" s="194" t="s">
        <v>167</v>
      </c>
      <c r="E750" s="209" t="s">
        <v>20</v>
      </c>
      <c r="F750" s="210" t="s">
        <v>1096</v>
      </c>
      <c r="G750" s="198"/>
      <c r="H750" s="211">
        <v>3.42</v>
      </c>
      <c r="I750" s="203"/>
      <c r="J750" s="198"/>
      <c r="K750" s="198"/>
      <c r="L750" s="204"/>
      <c r="M750" s="205"/>
      <c r="N750" s="206"/>
      <c r="O750" s="206"/>
      <c r="P750" s="206"/>
      <c r="Q750" s="206"/>
      <c r="R750" s="206"/>
      <c r="S750" s="206"/>
      <c r="T750" s="207"/>
      <c r="AT750" s="208" t="s">
        <v>167</v>
      </c>
      <c r="AU750" s="208" t="s">
        <v>81</v>
      </c>
      <c r="AV750" s="11" t="s">
        <v>81</v>
      </c>
      <c r="AW750" s="11" t="s">
        <v>169</v>
      </c>
      <c r="AX750" s="11" t="s">
        <v>73</v>
      </c>
      <c r="AY750" s="208" t="s">
        <v>154</v>
      </c>
    </row>
    <row r="751" spans="2:51" s="11" customFormat="1" ht="13.5">
      <c r="B751" s="197"/>
      <c r="C751" s="198"/>
      <c r="D751" s="199" t="s">
        <v>167</v>
      </c>
      <c r="E751" s="200" t="s">
        <v>20</v>
      </c>
      <c r="F751" s="201" t="s">
        <v>1097</v>
      </c>
      <c r="G751" s="198"/>
      <c r="H751" s="202">
        <v>2.7</v>
      </c>
      <c r="I751" s="203"/>
      <c r="J751" s="198"/>
      <c r="K751" s="198"/>
      <c r="L751" s="204"/>
      <c r="M751" s="205"/>
      <c r="N751" s="206"/>
      <c r="O751" s="206"/>
      <c r="P751" s="206"/>
      <c r="Q751" s="206"/>
      <c r="R751" s="206"/>
      <c r="S751" s="206"/>
      <c r="T751" s="207"/>
      <c r="AT751" s="208" t="s">
        <v>167</v>
      </c>
      <c r="AU751" s="208" t="s">
        <v>81</v>
      </c>
      <c r="AV751" s="11" t="s">
        <v>81</v>
      </c>
      <c r="AW751" s="11" t="s">
        <v>169</v>
      </c>
      <c r="AX751" s="11" t="s">
        <v>73</v>
      </c>
      <c r="AY751" s="208" t="s">
        <v>154</v>
      </c>
    </row>
    <row r="752" spans="2:65" s="1" customFormat="1" ht="22.5" customHeight="1">
      <c r="B752" s="34"/>
      <c r="C752" s="182" t="s">
        <v>1098</v>
      </c>
      <c r="D752" s="182" t="s">
        <v>156</v>
      </c>
      <c r="E752" s="183" t="s">
        <v>1099</v>
      </c>
      <c r="F752" s="184" t="s">
        <v>1100</v>
      </c>
      <c r="G752" s="185" t="s">
        <v>159</v>
      </c>
      <c r="H752" s="186">
        <v>38.625</v>
      </c>
      <c r="I752" s="187"/>
      <c r="J752" s="188">
        <f>ROUND(I752*H752,2)</f>
        <v>0</v>
      </c>
      <c r="K752" s="184" t="s">
        <v>160</v>
      </c>
      <c r="L752" s="54"/>
      <c r="M752" s="189" t="s">
        <v>20</v>
      </c>
      <c r="N752" s="190" t="s">
        <v>44</v>
      </c>
      <c r="O752" s="35"/>
      <c r="P752" s="191">
        <f>O752*H752</f>
        <v>0</v>
      </c>
      <c r="Q752" s="191">
        <v>0.042</v>
      </c>
      <c r="R752" s="191">
        <f>Q752*H752</f>
        <v>1.6222500000000002</v>
      </c>
      <c r="S752" s="191">
        <v>0</v>
      </c>
      <c r="T752" s="192">
        <f>S752*H752</f>
        <v>0</v>
      </c>
      <c r="AR752" s="17" t="s">
        <v>161</v>
      </c>
      <c r="AT752" s="17" t="s">
        <v>156</v>
      </c>
      <c r="AU752" s="17" t="s">
        <v>81</v>
      </c>
      <c r="AY752" s="17" t="s">
        <v>154</v>
      </c>
      <c r="BE752" s="193">
        <f>IF(N752="základní",J752,0)</f>
        <v>0</v>
      </c>
      <c r="BF752" s="193">
        <f>IF(N752="snížená",J752,0)</f>
        <v>0</v>
      </c>
      <c r="BG752" s="193">
        <f>IF(N752="zákl. přenesená",J752,0)</f>
        <v>0</v>
      </c>
      <c r="BH752" s="193">
        <f>IF(N752="sníž. přenesená",J752,0)</f>
        <v>0</v>
      </c>
      <c r="BI752" s="193">
        <f>IF(N752="nulová",J752,0)</f>
        <v>0</v>
      </c>
      <c r="BJ752" s="17" t="s">
        <v>22</v>
      </c>
      <c r="BK752" s="193">
        <f>ROUND(I752*H752,2)</f>
        <v>0</v>
      </c>
      <c r="BL752" s="17" t="s">
        <v>161</v>
      </c>
      <c r="BM752" s="17" t="s">
        <v>1101</v>
      </c>
    </row>
    <row r="753" spans="2:47" s="1" customFormat="1" ht="13.5">
      <c r="B753" s="34"/>
      <c r="C753" s="56"/>
      <c r="D753" s="194" t="s">
        <v>163</v>
      </c>
      <c r="E753" s="56"/>
      <c r="F753" s="195" t="s">
        <v>1102</v>
      </c>
      <c r="G753" s="56"/>
      <c r="H753" s="56"/>
      <c r="I753" s="152"/>
      <c r="J753" s="56"/>
      <c r="K753" s="56"/>
      <c r="L753" s="54"/>
      <c r="M753" s="71"/>
      <c r="N753" s="35"/>
      <c r="O753" s="35"/>
      <c r="P753" s="35"/>
      <c r="Q753" s="35"/>
      <c r="R753" s="35"/>
      <c r="S753" s="35"/>
      <c r="T753" s="72"/>
      <c r="AT753" s="17" t="s">
        <v>163</v>
      </c>
      <c r="AU753" s="17" t="s">
        <v>81</v>
      </c>
    </row>
    <row r="754" spans="2:47" s="1" customFormat="1" ht="135">
      <c r="B754" s="34"/>
      <c r="C754" s="56"/>
      <c r="D754" s="194" t="s">
        <v>165</v>
      </c>
      <c r="E754" s="56"/>
      <c r="F754" s="196" t="s">
        <v>1092</v>
      </c>
      <c r="G754" s="56"/>
      <c r="H754" s="56"/>
      <c r="I754" s="152"/>
      <c r="J754" s="56"/>
      <c r="K754" s="56"/>
      <c r="L754" s="54"/>
      <c r="M754" s="71"/>
      <c r="N754" s="35"/>
      <c r="O754" s="35"/>
      <c r="P754" s="35"/>
      <c r="Q754" s="35"/>
      <c r="R754" s="35"/>
      <c r="S754" s="35"/>
      <c r="T754" s="72"/>
      <c r="AT754" s="17" t="s">
        <v>165</v>
      </c>
      <c r="AU754" s="17" t="s">
        <v>81</v>
      </c>
    </row>
    <row r="755" spans="2:51" s="11" customFormat="1" ht="13.5">
      <c r="B755" s="197"/>
      <c r="C755" s="198"/>
      <c r="D755" s="194" t="s">
        <v>167</v>
      </c>
      <c r="E755" s="209" t="s">
        <v>20</v>
      </c>
      <c r="F755" s="210" t="s">
        <v>1103</v>
      </c>
      <c r="G755" s="198"/>
      <c r="H755" s="211">
        <v>16.75</v>
      </c>
      <c r="I755" s="203"/>
      <c r="J755" s="198"/>
      <c r="K755" s="198"/>
      <c r="L755" s="204"/>
      <c r="M755" s="205"/>
      <c r="N755" s="206"/>
      <c r="O755" s="206"/>
      <c r="P755" s="206"/>
      <c r="Q755" s="206"/>
      <c r="R755" s="206"/>
      <c r="S755" s="206"/>
      <c r="T755" s="207"/>
      <c r="AT755" s="208" t="s">
        <v>167</v>
      </c>
      <c r="AU755" s="208" t="s">
        <v>81</v>
      </c>
      <c r="AV755" s="11" t="s">
        <v>81</v>
      </c>
      <c r="AW755" s="11" t="s">
        <v>169</v>
      </c>
      <c r="AX755" s="11" t="s">
        <v>73</v>
      </c>
      <c r="AY755" s="208" t="s">
        <v>154</v>
      </c>
    </row>
    <row r="756" spans="2:51" s="11" customFormat="1" ht="13.5">
      <c r="B756" s="197"/>
      <c r="C756" s="198"/>
      <c r="D756" s="199" t="s">
        <v>167</v>
      </c>
      <c r="E756" s="200" t="s">
        <v>20</v>
      </c>
      <c r="F756" s="201" t="s">
        <v>1104</v>
      </c>
      <c r="G756" s="198"/>
      <c r="H756" s="202">
        <v>21.875</v>
      </c>
      <c r="I756" s="203"/>
      <c r="J756" s="198"/>
      <c r="K756" s="198"/>
      <c r="L756" s="204"/>
      <c r="M756" s="205"/>
      <c r="N756" s="206"/>
      <c r="O756" s="206"/>
      <c r="P756" s="206"/>
      <c r="Q756" s="206"/>
      <c r="R756" s="206"/>
      <c r="S756" s="206"/>
      <c r="T756" s="207"/>
      <c r="AT756" s="208" t="s">
        <v>167</v>
      </c>
      <c r="AU756" s="208" t="s">
        <v>81</v>
      </c>
      <c r="AV756" s="11" t="s">
        <v>81</v>
      </c>
      <c r="AW756" s="11" t="s">
        <v>169</v>
      </c>
      <c r="AX756" s="11" t="s">
        <v>73</v>
      </c>
      <c r="AY756" s="208" t="s">
        <v>154</v>
      </c>
    </row>
    <row r="757" spans="2:65" s="1" customFormat="1" ht="22.5" customHeight="1">
      <c r="B757" s="34"/>
      <c r="C757" s="182" t="s">
        <v>1105</v>
      </c>
      <c r="D757" s="182" t="s">
        <v>156</v>
      </c>
      <c r="E757" s="183" t="s">
        <v>1106</v>
      </c>
      <c r="F757" s="184" t="s">
        <v>1107</v>
      </c>
      <c r="G757" s="185" t="s">
        <v>413</v>
      </c>
      <c r="H757" s="186">
        <v>11</v>
      </c>
      <c r="I757" s="187"/>
      <c r="J757" s="188">
        <f>ROUND(I757*H757,2)</f>
        <v>0</v>
      </c>
      <c r="K757" s="184" t="s">
        <v>160</v>
      </c>
      <c r="L757" s="54"/>
      <c r="M757" s="189" t="s">
        <v>20</v>
      </c>
      <c r="N757" s="190" t="s">
        <v>44</v>
      </c>
      <c r="O757" s="35"/>
      <c r="P757" s="191">
        <f>O757*H757</f>
        <v>0</v>
      </c>
      <c r="Q757" s="191">
        <v>0.016975</v>
      </c>
      <c r="R757" s="191">
        <f>Q757*H757</f>
        <v>0.186725</v>
      </c>
      <c r="S757" s="191">
        <v>0</v>
      </c>
      <c r="T757" s="192">
        <f>S757*H757</f>
        <v>0</v>
      </c>
      <c r="AR757" s="17" t="s">
        <v>161</v>
      </c>
      <c r="AT757" s="17" t="s">
        <v>156</v>
      </c>
      <c r="AU757" s="17" t="s">
        <v>81</v>
      </c>
      <c r="AY757" s="17" t="s">
        <v>154</v>
      </c>
      <c r="BE757" s="193">
        <f>IF(N757="základní",J757,0)</f>
        <v>0</v>
      </c>
      <c r="BF757" s="193">
        <f>IF(N757="snížená",J757,0)</f>
        <v>0</v>
      </c>
      <c r="BG757" s="193">
        <f>IF(N757="zákl. přenesená",J757,0)</f>
        <v>0</v>
      </c>
      <c r="BH757" s="193">
        <f>IF(N757="sníž. přenesená",J757,0)</f>
        <v>0</v>
      </c>
      <c r="BI757" s="193">
        <f>IF(N757="nulová",J757,0)</f>
        <v>0</v>
      </c>
      <c r="BJ757" s="17" t="s">
        <v>22</v>
      </c>
      <c r="BK757" s="193">
        <f>ROUND(I757*H757,2)</f>
        <v>0</v>
      </c>
      <c r="BL757" s="17" t="s">
        <v>161</v>
      </c>
      <c r="BM757" s="17" t="s">
        <v>1108</v>
      </c>
    </row>
    <row r="758" spans="2:47" s="1" customFormat="1" ht="27">
      <c r="B758" s="34"/>
      <c r="C758" s="56"/>
      <c r="D758" s="194" t="s">
        <v>163</v>
      </c>
      <c r="E758" s="56"/>
      <c r="F758" s="195" t="s">
        <v>1109</v>
      </c>
      <c r="G758" s="56"/>
      <c r="H758" s="56"/>
      <c r="I758" s="152"/>
      <c r="J758" s="56"/>
      <c r="K758" s="56"/>
      <c r="L758" s="54"/>
      <c r="M758" s="71"/>
      <c r="N758" s="35"/>
      <c r="O758" s="35"/>
      <c r="P758" s="35"/>
      <c r="Q758" s="35"/>
      <c r="R758" s="35"/>
      <c r="S758" s="35"/>
      <c r="T758" s="72"/>
      <c r="AT758" s="17" t="s">
        <v>163</v>
      </c>
      <c r="AU758" s="17" t="s">
        <v>81</v>
      </c>
    </row>
    <row r="759" spans="2:47" s="1" customFormat="1" ht="135">
      <c r="B759" s="34"/>
      <c r="C759" s="56"/>
      <c r="D759" s="194" t="s">
        <v>165</v>
      </c>
      <c r="E759" s="56"/>
      <c r="F759" s="196" t="s">
        <v>1110</v>
      </c>
      <c r="G759" s="56"/>
      <c r="H759" s="56"/>
      <c r="I759" s="152"/>
      <c r="J759" s="56"/>
      <c r="K759" s="56"/>
      <c r="L759" s="54"/>
      <c r="M759" s="71"/>
      <c r="N759" s="35"/>
      <c r="O759" s="35"/>
      <c r="P759" s="35"/>
      <c r="Q759" s="35"/>
      <c r="R759" s="35"/>
      <c r="S759" s="35"/>
      <c r="T759" s="72"/>
      <c r="AT759" s="17" t="s">
        <v>165</v>
      </c>
      <c r="AU759" s="17" t="s">
        <v>81</v>
      </c>
    </row>
    <row r="760" spans="2:51" s="11" customFormat="1" ht="13.5">
      <c r="B760" s="197"/>
      <c r="C760" s="198"/>
      <c r="D760" s="194" t="s">
        <v>167</v>
      </c>
      <c r="E760" s="209" t="s">
        <v>20</v>
      </c>
      <c r="F760" s="210" t="s">
        <v>1111</v>
      </c>
      <c r="G760" s="198"/>
      <c r="H760" s="211">
        <v>6</v>
      </c>
      <c r="I760" s="203"/>
      <c r="J760" s="198"/>
      <c r="K760" s="198"/>
      <c r="L760" s="204"/>
      <c r="M760" s="205"/>
      <c r="N760" s="206"/>
      <c r="O760" s="206"/>
      <c r="P760" s="206"/>
      <c r="Q760" s="206"/>
      <c r="R760" s="206"/>
      <c r="S760" s="206"/>
      <c r="T760" s="207"/>
      <c r="AT760" s="208" t="s">
        <v>167</v>
      </c>
      <c r="AU760" s="208" t="s">
        <v>81</v>
      </c>
      <c r="AV760" s="11" t="s">
        <v>81</v>
      </c>
      <c r="AW760" s="11" t="s">
        <v>169</v>
      </c>
      <c r="AX760" s="11" t="s">
        <v>73</v>
      </c>
      <c r="AY760" s="208" t="s">
        <v>154</v>
      </c>
    </row>
    <row r="761" spans="2:51" s="11" customFormat="1" ht="13.5">
      <c r="B761" s="197"/>
      <c r="C761" s="198"/>
      <c r="D761" s="199" t="s">
        <v>167</v>
      </c>
      <c r="E761" s="200" t="s">
        <v>20</v>
      </c>
      <c r="F761" s="201" t="s">
        <v>1112</v>
      </c>
      <c r="G761" s="198"/>
      <c r="H761" s="202">
        <v>5</v>
      </c>
      <c r="I761" s="203"/>
      <c r="J761" s="198"/>
      <c r="K761" s="198"/>
      <c r="L761" s="204"/>
      <c r="M761" s="205"/>
      <c r="N761" s="206"/>
      <c r="O761" s="206"/>
      <c r="P761" s="206"/>
      <c r="Q761" s="206"/>
      <c r="R761" s="206"/>
      <c r="S761" s="206"/>
      <c r="T761" s="207"/>
      <c r="AT761" s="208" t="s">
        <v>167</v>
      </c>
      <c r="AU761" s="208" t="s">
        <v>81</v>
      </c>
      <c r="AV761" s="11" t="s">
        <v>81</v>
      </c>
      <c r="AW761" s="11" t="s">
        <v>169</v>
      </c>
      <c r="AX761" s="11" t="s">
        <v>73</v>
      </c>
      <c r="AY761" s="208" t="s">
        <v>154</v>
      </c>
    </row>
    <row r="762" spans="2:65" s="1" customFormat="1" ht="22.5" customHeight="1">
      <c r="B762" s="34"/>
      <c r="C762" s="224" t="s">
        <v>1113</v>
      </c>
      <c r="D762" s="224" t="s">
        <v>261</v>
      </c>
      <c r="E762" s="225" t="s">
        <v>1114</v>
      </c>
      <c r="F762" s="226" t="s">
        <v>1115</v>
      </c>
      <c r="G762" s="227" t="s">
        <v>413</v>
      </c>
      <c r="H762" s="228">
        <v>6</v>
      </c>
      <c r="I762" s="229"/>
      <c r="J762" s="230">
        <f>ROUND(I762*H762,2)</f>
        <v>0</v>
      </c>
      <c r="K762" s="226" t="s">
        <v>160</v>
      </c>
      <c r="L762" s="231"/>
      <c r="M762" s="232" t="s">
        <v>20</v>
      </c>
      <c r="N762" s="233" t="s">
        <v>44</v>
      </c>
      <c r="O762" s="35"/>
      <c r="P762" s="191">
        <f>O762*H762</f>
        <v>0</v>
      </c>
      <c r="Q762" s="191">
        <v>0.0104</v>
      </c>
      <c r="R762" s="191">
        <f>Q762*H762</f>
        <v>0.0624</v>
      </c>
      <c r="S762" s="191">
        <v>0</v>
      </c>
      <c r="T762" s="192">
        <f>S762*H762</f>
        <v>0</v>
      </c>
      <c r="AR762" s="17" t="s">
        <v>213</v>
      </c>
      <c r="AT762" s="17" t="s">
        <v>261</v>
      </c>
      <c r="AU762" s="17" t="s">
        <v>81</v>
      </c>
      <c r="AY762" s="17" t="s">
        <v>154</v>
      </c>
      <c r="BE762" s="193">
        <f>IF(N762="základní",J762,0)</f>
        <v>0</v>
      </c>
      <c r="BF762" s="193">
        <f>IF(N762="snížená",J762,0)</f>
        <v>0</v>
      </c>
      <c r="BG762" s="193">
        <f>IF(N762="zákl. přenesená",J762,0)</f>
        <v>0</v>
      </c>
      <c r="BH762" s="193">
        <f>IF(N762="sníž. přenesená",J762,0)</f>
        <v>0</v>
      </c>
      <c r="BI762" s="193">
        <f>IF(N762="nulová",J762,0)</f>
        <v>0</v>
      </c>
      <c r="BJ762" s="17" t="s">
        <v>22</v>
      </c>
      <c r="BK762" s="193">
        <f>ROUND(I762*H762,2)</f>
        <v>0</v>
      </c>
      <c r="BL762" s="17" t="s">
        <v>161</v>
      </c>
      <c r="BM762" s="17" t="s">
        <v>1116</v>
      </c>
    </row>
    <row r="763" spans="2:47" s="1" customFormat="1" ht="13.5">
      <c r="B763" s="34"/>
      <c r="C763" s="56"/>
      <c r="D763" s="199" t="s">
        <v>163</v>
      </c>
      <c r="E763" s="56"/>
      <c r="F763" s="234" t="s">
        <v>1117</v>
      </c>
      <c r="G763" s="56"/>
      <c r="H763" s="56"/>
      <c r="I763" s="152"/>
      <c r="J763" s="56"/>
      <c r="K763" s="56"/>
      <c r="L763" s="54"/>
      <c r="M763" s="71"/>
      <c r="N763" s="35"/>
      <c r="O763" s="35"/>
      <c r="P763" s="35"/>
      <c r="Q763" s="35"/>
      <c r="R763" s="35"/>
      <c r="S763" s="35"/>
      <c r="T763" s="72"/>
      <c r="AT763" s="17" t="s">
        <v>163</v>
      </c>
      <c r="AU763" s="17" t="s">
        <v>81</v>
      </c>
    </row>
    <row r="764" spans="2:65" s="1" customFormat="1" ht="22.5" customHeight="1">
      <c r="B764" s="34"/>
      <c r="C764" s="224" t="s">
        <v>1118</v>
      </c>
      <c r="D764" s="224" t="s">
        <v>261</v>
      </c>
      <c r="E764" s="225" t="s">
        <v>1119</v>
      </c>
      <c r="F764" s="226" t="s">
        <v>1120</v>
      </c>
      <c r="G764" s="227" t="s">
        <v>413</v>
      </c>
      <c r="H764" s="228">
        <v>4</v>
      </c>
      <c r="I764" s="229"/>
      <c r="J764" s="230">
        <f>ROUND(I764*H764,2)</f>
        <v>0</v>
      </c>
      <c r="K764" s="226" t="s">
        <v>160</v>
      </c>
      <c r="L764" s="231"/>
      <c r="M764" s="232" t="s">
        <v>20</v>
      </c>
      <c r="N764" s="233" t="s">
        <v>44</v>
      </c>
      <c r="O764" s="35"/>
      <c r="P764" s="191">
        <f>O764*H764</f>
        <v>0</v>
      </c>
      <c r="Q764" s="191">
        <v>0.0138</v>
      </c>
      <c r="R764" s="191">
        <f>Q764*H764</f>
        <v>0.0552</v>
      </c>
      <c r="S764" s="191">
        <v>0</v>
      </c>
      <c r="T764" s="192">
        <f>S764*H764</f>
        <v>0</v>
      </c>
      <c r="AR764" s="17" t="s">
        <v>213</v>
      </c>
      <c r="AT764" s="17" t="s">
        <v>261</v>
      </c>
      <c r="AU764" s="17" t="s">
        <v>81</v>
      </c>
      <c r="AY764" s="17" t="s">
        <v>154</v>
      </c>
      <c r="BE764" s="193">
        <f>IF(N764="základní",J764,0)</f>
        <v>0</v>
      </c>
      <c r="BF764" s="193">
        <f>IF(N764="snížená",J764,0)</f>
        <v>0</v>
      </c>
      <c r="BG764" s="193">
        <f>IF(N764="zákl. přenesená",J764,0)</f>
        <v>0</v>
      </c>
      <c r="BH764" s="193">
        <f>IF(N764="sníž. přenesená",J764,0)</f>
        <v>0</v>
      </c>
      <c r="BI764" s="193">
        <f>IF(N764="nulová",J764,0)</f>
        <v>0</v>
      </c>
      <c r="BJ764" s="17" t="s">
        <v>22</v>
      </c>
      <c r="BK764" s="193">
        <f>ROUND(I764*H764,2)</f>
        <v>0</v>
      </c>
      <c r="BL764" s="17" t="s">
        <v>161</v>
      </c>
      <c r="BM764" s="17" t="s">
        <v>1121</v>
      </c>
    </row>
    <row r="765" spans="2:47" s="1" customFormat="1" ht="13.5">
      <c r="B765" s="34"/>
      <c r="C765" s="56"/>
      <c r="D765" s="199" t="s">
        <v>163</v>
      </c>
      <c r="E765" s="56"/>
      <c r="F765" s="234" t="s">
        <v>1122</v>
      </c>
      <c r="G765" s="56"/>
      <c r="H765" s="56"/>
      <c r="I765" s="152"/>
      <c r="J765" s="56"/>
      <c r="K765" s="56"/>
      <c r="L765" s="54"/>
      <c r="M765" s="71"/>
      <c r="N765" s="35"/>
      <c r="O765" s="35"/>
      <c r="P765" s="35"/>
      <c r="Q765" s="35"/>
      <c r="R765" s="35"/>
      <c r="S765" s="35"/>
      <c r="T765" s="72"/>
      <c r="AT765" s="17" t="s">
        <v>163</v>
      </c>
      <c r="AU765" s="17" t="s">
        <v>81</v>
      </c>
    </row>
    <row r="766" spans="2:65" s="1" customFormat="1" ht="22.5" customHeight="1">
      <c r="B766" s="34"/>
      <c r="C766" s="224" t="s">
        <v>1123</v>
      </c>
      <c r="D766" s="224" t="s">
        <v>261</v>
      </c>
      <c r="E766" s="225" t="s">
        <v>1124</v>
      </c>
      <c r="F766" s="226" t="s">
        <v>1125</v>
      </c>
      <c r="G766" s="227" t="s">
        <v>413</v>
      </c>
      <c r="H766" s="228">
        <v>1</v>
      </c>
      <c r="I766" s="229"/>
      <c r="J766" s="230">
        <f>ROUND(I766*H766,2)</f>
        <v>0</v>
      </c>
      <c r="K766" s="226" t="s">
        <v>160</v>
      </c>
      <c r="L766" s="231"/>
      <c r="M766" s="232" t="s">
        <v>20</v>
      </c>
      <c r="N766" s="233" t="s">
        <v>44</v>
      </c>
      <c r="O766" s="35"/>
      <c r="P766" s="191">
        <f>O766*H766</f>
        <v>0</v>
      </c>
      <c r="Q766" s="191">
        <v>0.0178</v>
      </c>
      <c r="R766" s="191">
        <f>Q766*H766</f>
        <v>0.0178</v>
      </c>
      <c r="S766" s="191">
        <v>0</v>
      </c>
      <c r="T766" s="192">
        <f>S766*H766</f>
        <v>0</v>
      </c>
      <c r="AR766" s="17" t="s">
        <v>213</v>
      </c>
      <c r="AT766" s="17" t="s">
        <v>261</v>
      </c>
      <c r="AU766" s="17" t="s">
        <v>81</v>
      </c>
      <c r="AY766" s="17" t="s">
        <v>154</v>
      </c>
      <c r="BE766" s="193">
        <f>IF(N766="základní",J766,0)</f>
        <v>0</v>
      </c>
      <c r="BF766" s="193">
        <f>IF(N766="snížená",J766,0)</f>
        <v>0</v>
      </c>
      <c r="BG766" s="193">
        <f>IF(N766="zákl. přenesená",J766,0)</f>
        <v>0</v>
      </c>
      <c r="BH766" s="193">
        <f>IF(N766="sníž. přenesená",J766,0)</f>
        <v>0</v>
      </c>
      <c r="BI766" s="193">
        <f>IF(N766="nulová",J766,0)</f>
        <v>0</v>
      </c>
      <c r="BJ766" s="17" t="s">
        <v>22</v>
      </c>
      <c r="BK766" s="193">
        <f>ROUND(I766*H766,2)</f>
        <v>0</v>
      </c>
      <c r="BL766" s="17" t="s">
        <v>161</v>
      </c>
      <c r="BM766" s="17" t="s">
        <v>1126</v>
      </c>
    </row>
    <row r="767" spans="2:47" s="1" customFormat="1" ht="13.5">
      <c r="B767" s="34"/>
      <c r="C767" s="56"/>
      <c r="D767" s="194" t="s">
        <v>163</v>
      </c>
      <c r="E767" s="56"/>
      <c r="F767" s="195" t="s">
        <v>1127</v>
      </c>
      <c r="G767" s="56"/>
      <c r="H767" s="56"/>
      <c r="I767" s="152"/>
      <c r="J767" s="56"/>
      <c r="K767" s="56"/>
      <c r="L767" s="54"/>
      <c r="M767" s="71"/>
      <c r="N767" s="35"/>
      <c r="O767" s="35"/>
      <c r="P767" s="35"/>
      <c r="Q767" s="35"/>
      <c r="R767" s="35"/>
      <c r="S767" s="35"/>
      <c r="T767" s="72"/>
      <c r="AT767" s="17" t="s">
        <v>163</v>
      </c>
      <c r="AU767" s="17" t="s">
        <v>81</v>
      </c>
    </row>
    <row r="768" spans="2:63" s="10" customFormat="1" ht="29.85" customHeight="1">
      <c r="B768" s="165"/>
      <c r="C768" s="166"/>
      <c r="D768" s="167" t="s">
        <v>72</v>
      </c>
      <c r="E768" s="235" t="s">
        <v>218</v>
      </c>
      <c r="F768" s="235" t="s">
        <v>1128</v>
      </c>
      <c r="G768" s="166"/>
      <c r="H768" s="166"/>
      <c r="I768" s="169"/>
      <c r="J768" s="236">
        <f>BK768</f>
        <v>0</v>
      </c>
      <c r="K768" s="166"/>
      <c r="L768" s="171"/>
      <c r="M768" s="172"/>
      <c r="N768" s="173"/>
      <c r="O768" s="173"/>
      <c r="P768" s="174">
        <f>P769+P796+P852+P931</f>
        <v>0</v>
      </c>
      <c r="Q768" s="173"/>
      <c r="R768" s="174">
        <f>R769+R796+R852+R931</f>
        <v>2.2383785107999996</v>
      </c>
      <c r="S768" s="173"/>
      <c r="T768" s="175">
        <f>T769+T796+T852+T931</f>
        <v>86.27188000000004</v>
      </c>
      <c r="AR768" s="176" t="s">
        <v>22</v>
      </c>
      <c r="AT768" s="177" t="s">
        <v>72</v>
      </c>
      <c r="AU768" s="177" t="s">
        <v>22</v>
      </c>
      <c r="AY768" s="176" t="s">
        <v>154</v>
      </c>
      <c r="BK768" s="178">
        <f>BK769+BK796+BK852+BK931</f>
        <v>0</v>
      </c>
    </row>
    <row r="769" spans="2:63" s="10" customFormat="1" ht="14.85" customHeight="1">
      <c r="B769" s="165"/>
      <c r="C769" s="166"/>
      <c r="D769" s="179" t="s">
        <v>72</v>
      </c>
      <c r="E769" s="180" t="s">
        <v>813</v>
      </c>
      <c r="F769" s="180" t="s">
        <v>1129</v>
      </c>
      <c r="G769" s="166"/>
      <c r="H769" s="166"/>
      <c r="I769" s="169"/>
      <c r="J769" s="181">
        <f>BK769</f>
        <v>0</v>
      </c>
      <c r="K769" s="166"/>
      <c r="L769" s="171"/>
      <c r="M769" s="172"/>
      <c r="N769" s="173"/>
      <c r="O769" s="173"/>
      <c r="P769" s="174">
        <f>SUM(P770:P795)</f>
        <v>0</v>
      </c>
      <c r="Q769" s="173"/>
      <c r="R769" s="174">
        <f>SUM(R770:R795)</f>
        <v>0.020281689999999998</v>
      </c>
      <c r="S769" s="173"/>
      <c r="T769" s="175">
        <f>SUM(T770:T795)</f>
        <v>0</v>
      </c>
      <c r="AR769" s="176" t="s">
        <v>22</v>
      </c>
      <c r="AT769" s="177" t="s">
        <v>72</v>
      </c>
      <c r="AU769" s="177" t="s">
        <v>81</v>
      </c>
      <c r="AY769" s="176" t="s">
        <v>154</v>
      </c>
      <c r="BK769" s="178">
        <f>SUM(BK770:BK795)</f>
        <v>0</v>
      </c>
    </row>
    <row r="770" spans="2:65" s="1" customFormat="1" ht="22.5" customHeight="1">
      <c r="B770" s="34"/>
      <c r="C770" s="182" t="s">
        <v>1130</v>
      </c>
      <c r="D770" s="182" t="s">
        <v>156</v>
      </c>
      <c r="E770" s="183" t="s">
        <v>1131</v>
      </c>
      <c r="F770" s="184" t="s">
        <v>1132</v>
      </c>
      <c r="G770" s="185" t="s">
        <v>292</v>
      </c>
      <c r="H770" s="186">
        <v>15.5</v>
      </c>
      <c r="I770" s="187"/>
      <c r="J770" s="188">
        <f>ROUND(I770*H770,2)</f>
        <v>0</v>
      </c>
      <c r="K770" s="184" t="s">
        <v>160</v>
      </c>
      <c r="L770" s="54"/>
      <c r="M770" s="189" t="s">
        <v>20</v>
      </c>
      <c r="N770" s="190" t="s">
        <v>44</v>
      </c>
      <c r="O770" s="35"/>
      <c r="P770" s="191">
        <f>O770*H770</f>
        <v>0</v>
      </c>
      <c r="Q770" s="191">
        <v>0</v>
      </c>
      <c r="R770" s="191">
        <f>Q770*H770</f>
        <v>0</v>
      </c>
      <c r="S770" s="191">
        <v>0</v>
      </c>
      <c r="T770" s="192">
        <f>S770*H770</f>
        <v>0</v>
      </c>
      <c r="AR770" s="17" t="s">
        <v>161</v>
      </c>
      <c r="AT770" s="17" t="s">
        <v>156</v>
      </c>
      <c r="AU770" s="17" t="s">
        <v>177</v>
      </c>
      <c r="AY770" s="17" t="s">
        <v>154</v>
      </c>
      <c r="BE770" s="193">
        <f>IF(N770="základní",J770,0)</f>
        <v>0</v>
      </c>
      <c r="BF770" s="193">
        <f>IF(N770="snížená",J770,0)</f>
        <v>0</v>
      </c>
      <c r="BG770" s="193">
        <f>IF(N770="zákl. přenesená",J770,0)</f>
        <v>0</v>
      </c>
      <c r="BH770" s="193">
        <f>IF(N770="sníž. přenesená",J770,0)</f>
        <v>0</v>
      </c>
      <c r="BI770" s="193">
        <f>IF(N770="nulová",J770,0)</f>
        <v>0</v>
      </c>
      <c r="BJ770" s="17" t="s">
        <v>22</v>
      </c>
      <c r="BK770" s="193">
        <f>ROUND(I770*H770,2)</f>
        <v>0</v>
      </c>
      <c r="BL770" s="17" t="s">
        <v>161</v>
      </c>
      <c r="BM770" s="17" t="s">
        <v>1133</v>
      </c>
    </row>
    <row r="771" spans="2:47" s="1" customFormat="1" ht="27">
      <c r="B771" s="34"/>
      <c r="C771" s="56"/>
      <c r="D771" s="194" t="s">
        <v>163</v>
      </c>
      <c r="E771" s="56"/>
      <c r="F771" s="195" t="s">
        <v>1134</v>
      </c>
      <c r="G771" s="56"/>
      <c r="H771" s="56"/>
      <c r="I771" s="152"/>
      <c r="J771" s="56"/>
      <c r="K771" s="56"/>
      <c r="L771" s="54"/>
      <c r="M771" s="71"/>
      <c r="N771" s="35"/>
      <c r="O771" s="35"/>
      <c r="P771" s="35"/>
      <c r="Q771" s="35"/>
      <c r="R771" s="35"/>
      <c r="S771" s="35"/>
      <c r="T771" s="72"/>
      <c r="AT771" s="17" t="s">
        <v>163</v>
      </c>
      <c r="AU771" s="17" t="s">
        <v>177</v>
      </c>
    </row>
    <row r="772" spans="2:47" s="1" customFormat="1" ht="67.5">
      <c r="B772" s="34"/>
      <c r="C772" s="56"/>
      <c r="D772" s="194" t="s">
        <v>165</v>
      </c>
      <c r="E772" s="56"/>
      <c r="F772" s="196" t="s">
        <v>1135</v>
      </c>
      <c r="G772" s="56"/>
      <c r="H772" s="56"/>
      <c r="I772" s="152"/>
      <c r="J772" s="56"/>
      <c r="K772" s="56"/>
      <c r="L772" s="54"/>
      <c r="M772" s="71"/>
      <c r="N772" s="35"/>
      <c r="O772" s="35"/>
      <c r="P772" s="35"/>
      <c r="Q772" s="35"/>
      <c r="R772" s="35"/>
      <c r="S772" s="35"/>
      <c r="T772" s="72"/>
      <c r="AT772" s="17" t="s">
        <v>165</v>
      </c>
      <c r="AU772" s="17" t="s">
        <v>177</v>
      </c>
    </row>
    <row r="773" spans="2:51" s="11" customFormat="1" ht="13.5">
      <c r="B773" s="197"/>
      <c r="C773" s="198"/>
      <c r="D773" s="199" t="s">
        <v>167</v>
      </c>
      <c r="E773" s="200" t="s">
        <v>20</v>
      </c>
      <c r="F773" s="201" t="s">
        <v>1136</v>
      </c>
      <c r="G773" s="198"/>
      <c r="H773" s="202">
        <v>15.5</v>
      </c>
      <c r="I773" s="203"/>
      <c r="J773" s="198"/>
      <c r="K773" s="198"/>
      <c r="L773" s="204"/>
      <c r="M773" s="205"/>
      <c r="N773" s="206"/>
      <c r="O773" s="206"/>
      <c r="P773" s="206"/>
      <c r="Q773" s="206"/>
      <c r="R773" s="206"/>
      <c r="S773" s="206"/>
      <c r="T773" s="207"/>
      <c r="AT773" s="208" t="s">
        <v>167</v>
      </c>
      <c r="AU773" s="208" t="s">
        <v>177</v>
      </c>
      <c r="AV773" s="11" t="s">
        <v>81</v>
      </c>
      <c r="AW773" s="11" t="s">
        <v>169</v>
      </c>
      <c r="AX773" s="11" t="s">
        <v>73</v>
      </c>
      <c r="AY773" s="208" t="s">
        <v>154</v>
      </c>
    </row>
    <row r="774" spans="2:65" s="1" customFormat="1" ht="22.5" customHeight="1">
      <c r="B774" s="34"/>
      <c r="C774" s="182" t="s">
        <v>1137</v>
      </c>
      <c r="D774" s="182" t="s">
        <v>156</v>
      </c>
      <c r="E774" s="183" t="s">
        <v>1138</v>
      </c>
      <c r="F774" s="184" t="s">
        <v>1139</v>
      </c>
      <c r="G774" s="185" t="s">
        <v>292</v>
      </c>
      <c r="H774" s="186">
        <v>465</v>
      </c>
      <c r="I774" s="187"/>
      <c r="J774" s="188">
        <f>ROUND(I774*H774,2)</f>
        <v>0</v>
      </c>
      <c r="K774" s="184" t="s">
        <v>160</v>
      </c>
      <c r="L774" s="54"/>
      <c r="M774" s="189" t="s">
        <v>20</v>
      </c>
      <c r="N774" s="190" t="s">
        <v>44</v>
      </c>
      <c r="O774" s="35"/>
      <c r="P774" s="191">
        <f>O774*H774</f>
        <v>0</v>
      </c>
      <c r="Q774" s="191">
        <v>0</v>
      </c>
      <c r="R774" s="191">
        <f>Q774*H774</f>
        <v>0</v>
      </c>
      <c r="S774" s="191">
        <v>0</v>
      </c>
      <c r="T774" s="192">
        <f>S774*H774</f>
        <v>0</v>
      </c>
      <c r="AR774" s="17" t="s">
        <v>161</v>
      </c>
      <c r="AT774" s="17" t="s">
        <v>156</v>
      </c>
      <c r="AU774" s="17" t="s">
        <v>177</v>
      </c>
      <c r="AY774" s="17" t="s">
        <v>154</v>
      </c>
      <c r="BE774" s="193">
        <f>IF(N774="základní",J774,0)</f>
        <v>0</v>
      </c>
      <c r="BF774" s="193">
        <f>IF(N774="snížená",J774,0)</f>
        <v>0</v>
      </c>
      <c r="BG774" s="193">
        <f>IF(N774="zákl. přenesená",J774,0)</f>
        <v>0</v>
      </c>
      <c r="BH774" s="193">
        <f>IF(N774="sníž. přenesená",J774,0)</f>
        <v>0</v>
      </c>
      <c r="BI774" s="193">
        <f>IF(N774="nulová",J774,0)</f>
        <v>0</v>
      </c>
      <c r="BJ774" s="17" t="s">
        <v>22</v>
      </c>
      <c r="BK774" s="193">
        <f>ROUND(I774*H774,2)</f>
        <v>0</v>
      </c>
      <c r="BL774" s="17" t="s">
        <v>161</v>
      </c>
      <c r="BM774" s="17" t="s">
        <v>1140</v>
      </c>
    </row>
    <row r="775" spans="2:47" s="1" customFormat="1" ht="27">
      <c r="B775" s="34"/>
      <c r="C775" s="56"/>
      <c r="D775" s="194" t="s">
        <v>163</v>
      </c>
      <c r="E775" s="56"/>
      <c r="F775" s="195" t="s">
        <v>1141</v>
      </c>
      <c r="G775" s="56"/>
      <c r="H775" s="56"/>
      <c r="I775" s="152"/>
      <c r="J775" s="56"/>
      <c r="K775" s="56"/>
      <c r="L775" s="54"/>
      <c r="M775" s="71"/>
      <c r="N775" s="35"/>
      <c r="O775" s="35"/>
      <c r="P775" s="35"/>
      <c r="Q775" s="35"/>
      <c r="R775" s="35"/>
      <c r="S775" s="35"/>
      <c r="T775" s="72"/>
      <c r="AT775" s="17" t="s">
        <v>163</v>
      </c>
      <c r="AU775" s="17" t="s">
        <v>177</v>
      </c>
    </row>
    <row r="776" spans="2:47" s="1" customFormat="1" ht="67.5">
      <c r="B776" s="34"/>
      <c r="C776" s="56"/>
      <c r="D776" s="194" t="s">
        <v>165</v>
      </c>
      <c r="E776" s="56"/>
      <c r="F776" s="196" t="s">
        <v>1135</v>
      </c>
      <c r="G776" s="56"/>
      <c r="H776" s="56"/>
      <c r="I776" s="152"/>
      <c r="J776" s="56"/>
      <c r="K776" s="56"/>
      <c r="L776" s="54"/>
      <c r="M776" s="71"/>
      <c r="N776" s="35"/>
      <c r="O776" s="35"/>
      <c r="P776" s="35"/>
      <c r="Q776" s="35"/>
      <c r="R776" s="35"/>
      <c r="S776" s="35"/>
      <c r="T776" s="72"/>
      <c r="AT776" s="17" t="s">
        <v>165</v>
      </c>
      <c r="AU776" s="17" t="s">
        <v>177</v>
      </c>
    </row>
    <row r="777" spans="2:51" s="11" customFormat="1" ht="13.5">
      <c r="B777" s="197"/>
      <c r="C777" s="198"/>
      <c r="D777" s="199" t="s">
        <v>167</v>
      </c>
      <c r="E777" s="198"/>
      <c r="F777" s="201" t="s">
        <v>1142</v>
      </c>
      <c r="G777" s="198"/>
      <c r="H777" s="202">
        <v>465</v>
      </c>
      <c r="I777" s="203"/>
      <c r="J777" s="198"/>
      <c r="K777" s="198"/>
      <c r="L777" s="204"/>
      <c r="M777" s="205"/>
      <c r="N777" s="206"/>
      <c r="O777" s="206"/>
      <c r="P777" s="206"/>
      <c r="Q777" s="206"/>
      <c r="R777" s="206"/>
      <c r="S777" s="206"/>
      <c r="T777" s="207"/>
      <c r="AT777" s="208" t="s">
        <v>167</v>
      </c>
      <c r="AU777" s="208" t="s">
        <v>177</v>
      </c>
      <c r="AV777" s="11" t="s">
        <v>81</v>
      </c>
      <c r="AW777" s="11" t="s">
        <v>4</v>
      </c>
      <c r="AX777" s="11" t="s">
        <v>22</v>
      </c>
      <c r="AY777" s="208" t="s">
        <v>154</v>
      </c>
    </row>
    <row r="778" spans="2:65" s="1" customFormat="1" ht="22.5" customHeight="1">
      <c r="B778" s="34"/>
      <c r="C778" s="182" t="s">
        <v>1143</v>
      </c>
      <c r="D778" s="182" t="s">
        <v>156</v>
      </c>
      <c r="E778" s="183" t="s">
        <v>1144</v>
      </c>
      <c r="F778" s="184" t="s">
        <v>1145</v>
      </c>
      <c r="G778" s="185" t="s">
        <v>292</v>
      </c>
      <c r="H778" s="186">
        <v>15.5</v>
      </c>
      <c r="I778" s="187"/>
      <c r="J778" s="188">
        <f>ROUND(I778*H778,2)</f>
        <v>0</v>
      </c>
      <c r="K778" s="184" t="s">
        <v>160</v>
      </c>
      <c r="L778" s="54"/>
      <c r="M778" s="189" t="s">
        <v>20</v>
      </c>
      <c r="N778" s="190" t="s">
        <v>44</v>
      </c>
      <c r="O778" s="35"/>
      <c r="P778" s="191">
        <f>O778*H778</f>
        <v>0</v>
      </c>
      <c r="Q778" s="191">
        <v>0</v>
      </c>
      <c r="R778" s="191">
        <f>Q778*H778</f>
        <v>0</v>
      </c>
      <c r="S778" s="191">
        <v>0</v>
      </c>
      <c r="T778" s="192">
        <f>S778*H778</f>
        <v>0</v>
      </c>
      <c r="AR778" s="17" t="s">
        <v>161</v>
      </c>
      <c r="AT778" s="17" t="s">
        <v>156</v>
      </c>
      <c r="AU778" s="17" t="s">
        <v>177</v>
      </c>
      <c r="AY778" s="17" t="s">
        <v>154</v>
      </c>
      <c r="BE778" s="193">
        <f>IF(N778="základní",J778,0)</f>
        <v>0</v>
      </c>
      <c r="BF778" s="193">
        <f>IF(N778="snížená",J778,0)</f>
        <v>0</v>
      </c>
      <c r="BG778" s="193">
        <f>IF(N778="zákl. přenesená",J778,0)</f>
        <v>0</v>
      </c>
      <c r="BH778" s="193">
        <f>IF(N778="sníž. přenesená",J778,0)</f>
        <v>0</v>
      </c>
      <c r="BI778" s="193">
        <f>IF(N778="nulová",J778,0)</f>
        <v>0</v>
      </c>
      <c r="BJ778" s="17" t="s">
        <v>22</v>
      </c>
      <c r="BK778" s="193">
        <f>ROUND(I778*H778,2)</f>
        <v>0</v>
      </c>
      <c r="BL778" s="17" t="s">
        <v>161</v>
      </c>
      <c r="BM778" s="17" t="s">
        <v>1146</v>
      </c>
    </row>
    <row r="779" spans="2:47" s="1" customFormat="1" ht="27">
      <c r="B779" s="34"/>
      <c r="C779" s="56"/>
      <c r="D779" s="194" t="s">
        <v>163</v>
      </c>
      <c r="E779" s="56"/>
      <c r="F779" s="195" t="s">
        <v>1147</v>
      </c>
      <c r="G779" s="56"/>
      <c r="H779" s="56"/>
      <c r="I779" s="152"/>
      <c r="J779" s="56"/>
      <c r="K779" s="56"/>
      <c r="L779" s="54"/>
      <c r="M779" s="71"/>
      <c r="N779" s="35"/>
      <c r="O779" s="35"/>
      <c r="P779" s="35"/>
      <c r="Q779" s="35"/>
      <c r="R779" s="35"/>
      <c r="S779" s="35"/>
      <c r="T779" s="72"/>
      <c r="AT779" s="17" t="s">
        <v>163</v>
      </c>
      <c r="AU779" s="17" t="s">
        <v>177</v>
      </c>
    </row>
    <row r="780" spans="2:47" s="1" customFormat="1" ht="27">
      <c r="B780" s="34"/>
      <c r="C780" s="56"/>
      <c r="D780" s="199" t="s">
        <v>165</v>
      </c>
      <c r="E780" s="56"/>
      <c r="F780" s="212" t="s">
        <v>1148</v>
      </c>
      <c r="G780" s="56"/>
      <c r="H780" s="56"/>
      <c r="I780" s="152"/>
      <c r="J780" s="56"/>
      <c r="K780" s="56"/>
      <c r="L780" s="54"/>
      <c r="M780" s="71"/>
      <c r="N780" s="35"/>
      <c r="O780" s="35"/>
      <c r="P780" s="35"/>
      <c r="Q780" s="35"/>
      <c r="R780" s="35"/>
      <c r="S780" s="35"/>
      <c r="T780" s="72"/>
      <c r="AT780" s="17" t="s">
        <v>165</v>
      </c>
      <c r="AU780" s="17" t="s">
        <v>177</v>
      </c>
    </row>
    <row r="781" spans="2:65" s="1" customFormat="1" ht="31.5" customHeight="1">
      <c r="B781" s="34"/>
      <c r="C781" s="182" t="s">
        <v>1149</v>
      </c>
      <c r="D781" s="182" t="s">
        <v>156</v>
      </c>
      <c r="E781" s="183" t="s">
        <v>1150</v>
      </c>
      <c r="F781" s="184" t="s">
        <v>1151</v>
      </c>
      <c r="G781" s="185" t="s">
        <v>159</v>
      </c>
      <c r="H781" s="186">
        <v>75</v>
      </c>
      <c r="I781" s="187"/>
      <c r="J781" s="188">
        <f>ROUND(I781*H781,2)</f>
        <v>0</v>
      </c>
      <c r="K781" s="184" t="s">
        <v>160</v>
      </c>
      <c r="L781" s="54"/>
      <c r="M781" s="189" t="s">
        <v>20</v>
      </c>
      <c r="N781" s="190" t="s">
        <v>44</v>
      </c>
      <c r="O781" s="35"/>
      <c r="P781" s="191">
        <f>O781*H781</f>
        <v>0</v>
      </c>
      <c r="Q781" s="191">
        <v>0</v>
      </c>
      <c r="R781" s="191">
        <f>Q781*H781</f>
        <v>0</v>
      </c>
      <c r="S781" s="191">
        <v>0</v>
      </c>
      <c r="T781" s="192">
        <f>S781*H781</f>
        <v>0</v>
      </c>
      <c r="AR781" s="17" t="s">
        <v>161</v>
      </c>
      <c r="AT781" s="17" t="s">
        <v>156</v>
      </c>
      <c r="AU781" s="17" t="s">
        <v>177</v>
      </c>
      <c r="AY781" s="17" t="s">
        <v>154</v>
      </c>
      <c r="BE781" s="193">
        <f>IF(N781="základní",J781,0)</f>
        <v>0</v>
      </c>
      <c r="BF781" s="193">
        <f>IF(N781="snížená",J781,0)</f>
        <v>0</v>
      </c>
      <c r="BG781" s="193">
        <f>IF(N781="zákl. přenesená",J781,0)</f>
        <v>0</v>
      </c>
      <c r="BH781" s="193">
        <f>IF(N781="sníž. přenesená",J781,0)</f>
        <v>0</v>
      </c>
      <c r="BI781" s="193">
        <f>IF(N781="nulová",J781,0)</f>
        <v>0</v>
      </c>
      <c r="BJ781" s="17" t="s">
        <v>22</v>
      </c>
      <c r="BK781" s="193">
        <f>ROUND(I781*H781,2)</f>
        <v>0</v>
      </c>
      <c r="BL781" s="17" t="s">
        <v>161</v>
      </c>
      <c r="BM781" s="17" t="s">
        <v>1152</v>
      </c>
    </row>
    <row r="782" spans="2:47" s="1" customFormat="1" ht="27">
      <c r="B782" s="34"/>
      <c r="C782" s="56"/>
      <c r="D782" s="194" t="s">
        <v>163</v>
      </c>
      <c r="E782" s="56"/>
      <c r="F782" s="195" t="s">
        <v>1153</v>
      </c>
      <c r="G782" s="56"/>
      <c r="H782" s="56"/>
      <c r="I782" s="152"/>
      <c r="J782" s="56"/>
      <c r="K782" s="56"/>
      <c r="L782" s="54"/>
      <c r="M782" s="71"/>
      <c r="N782" s="35"/>
      <c r="O782" s="35"/>
      <c r="P782" s="35"/>
      <c r="Q782" s="35"/>
      <c r="R782" s="35"/>
      <c r="S782" s="35"/>
      <c r="T782" s="72"/>
      <c r="AT782" s="17" t="s">
        <v>163</v>
      </c>
      <c r="AU782" s="17" t="s">
        <v>177</v>
      </c>
    </row>
    <row r="783" spans="2:47" s="1" customFormat="1" ht="67.5">
      <c r="B783" s="34"/>
      <c r="C783" s="56"/>
      <c r="D783" s="194" t="s">
        <v>165</v>
      </c>
      <c r="E783" s="56"/>
      <c r="F783" s="196" t="s">
        <v>1154</v>
      </c>
      <c r="G783" s="56"/>
      <c r="H783" s="56"/>
      <c r="I783" s="152"/>
      <c r="J783" s="56"/>
      <c r="K783" s="56"/>
      <c r="L783" s="54"/>
      <c r="M783" s="71"/>
      <c r="N783" s="35"/>
      <c r="O783" s="35"/>
      <c r="P783" s="35"/>
      <c r="Q783" s="35"/>
      <c r="R783" s="35"/>
      <c r="S783" s="35"/>
      <c r="T783" s="72"/>
      <c r="AT783" s="17" t="s">
        <v>165</v>
      </c>
      <c r="AU783" s="17" t="s">
        <v>177</v>
      </c>
    </row>
    <row r="784" spans="2:51" s="11" customFormat="1" ht="13.5">
      <c r="B784" s="197"/>
      <c r="C784" s="198"/>
      <c r="D784" s="199" t="s">
        <v>167</v>
      </c>
      <c r="E784" s="200" t="s">
        <v>20</v>
      </c>
      <c r="F784" s="201" t="s">
        <v>1155</v>
      </c>
      <c r="G784" s="198"/>
      <c r="H784" s="202">
        <v>75</v>
      </c>
      <c r="I784" s="203"/>
      <c r="J784" s="198"/>
      <c r="K784" s="198"/>
      <c r="L784" s="204"/>
      <c r="M784" s="205"/>
      <c r="N784" s="206"/>
      <c r="O784" s="206"/>
      <c r="P784" s="206"/>
      <c r="Q784" s="206"/>
      <c r="R784" s="206"/>
      <c r="S784" s="206"/>
      <c r="T784" s="207"/>
      <c r="AT784" s="208" t="s">
        <v>167</v>
      </c>
      <c r="AU784" s="208" t="s">
        <v>177</v>
      </c>
      <c r="AV784" s="11" t="s">
        <v>81</v>
      </c>
      <c r="AW784" s="11" t="s">
        <v>169</v>
      </c>
      <c r="AX784" s="11" t="s">
        <v>73</v>
      </c>
      <c r="AY784" s="208" t="s">
        <v>154</v>
      </c>
    </row>
    <row r="785" spans="2:65" s="1" customFormat="1" ht="31.5" customHeight="1">
      <c r="B785" s="34"/>
      <c r="C785" s="182" t="s">
        <v>1156</v>
      </c>
      <c r="D785" s="182" t="s">
        <v>156</v>
      </c>
      <c r="E785" s="183" t="s">
        <v>1157</v>
      </c>
      <c r="F785" s="184" t="s">
        <v>1158</v>
      </c>
      <c r="G785" s="185" t="s">
        <v>159</v>
      </c>
      <c r="H785" s="186">
        <v>2250</v>
      </c>
      <c r="I785" s="187"/>
      <c r="J785" s="188">
        <f>ROUND(I785*H785,2)</f>
        <v>0</v>
      </c>
      <c r="K785" s="184" t="s">
        <v>160</v>
      </c>
      <c r="L785" s="54"/>
      <c r="M785" s="189" t="s">
        <v>20</v>
      </c>
      <c r="N785" s="190" t="s">
        <v>44</v>
      </c>
      <c r="O785" s="35"/>
      <c r="P785" s="191">
        <f>O785*H785</f>
        <v>0</v>
      </c>
      <c r="Q785" s="191">
        <v>0</v>
      </c>
      <c r="R785" s="191">
        <f>Q785*H785</f>
        <v>0</v>
      </c>
      <c r="S785" s="191">
        <v>0</v>
      </c>
      <c r="T785" s="192">
        <f>S785*H785</f>
        <v>0</v>
      </c>
      <c r="AR785" s="17" t="s">
        <v>161</v>
      </c>
      <c r="AT785" s="17" t="s">
        <v>156</v>
      </c>
      <c r="AU785" s="17" t="s">
        <v>177</v>
      </c>
      <c r="AY785" s="17" t="s">
        <v>154</v>
      </c>
      <c r="BE785" s="193">
        <f>IF(N785="základní",J785,0)</f>
        <v>0</v>
      </c>
      <c r="BF785" s="193">
        <f>IF(N785="snížená",J785,0)</f>
        <v>0</v>
      </c>
      <c r="BG785" s="193">
        <f>IF(N785="zákl. přenesená",J785,0)</f>
        <v>0</v>
      </c>
      <c r="BH785" s="193">
        <f>IF(N785="sníž. přenesená",J785,0)</f>
        <v>0</v>
      </c>
      <c r="BI785" s="193">
        <f>IF(N785="nulová",J785,0)</f>
        <v>0</v>
      </c>
      <c r="BJ785" s="17" t="s">
        <v>22</v>
      </c>
      <c r="BK785" s="193">
        <f>ROUND(I785*H785,2)</f>
        <v>0</v>
      </c>
      <c r="BL785" s="17" t="s">
        <v>161</v>
      </c>
      <c r="BM785" s="17" t="s">
        <v>1159</v>
      </c>
    </row>
    <row r="786" spans="2:47" s="1" customFormat="1" ht="27">
      <c r="B786" s="34"/>
      <c r="C786" s="56"/>
      <c r="D786" s="194" t="s">
        <v>163</v>
      </c>
      <c r="E786" s="56"/>
      <c r="F786" s="195" t="s">
        <v>1160</v>
      </c>
      <c r="G786" s="56"/>
      <c r="H786" s="56"/>
      <c r="I786" s="152"/>
      <c r="J786" s="56"/>
      <c r="K786" s="56"/>
      <c r="L786" s="54"/>
      <c r="M786" s="71"/>
      <c r="N786" s="35"/>
      <c r="O786" s="35"/>
      <c r="P786" s="35"/>
      <c r="Q786" s="35"/>
      <c r="R786" s="35"/>
      <c r="S786" s="35"/>
      <c r="T786" s="72"/>
      <c r="AT786" s="17" t="s">
        <v>163</v>
      </c>
      <c r="AU786" s="17" t="s">
        <v>177</v>
      </c>
    </row>
    <row r="787" spans="2:47" s="1" customFormat="1" ht="67.5">
      <c r="B787" s="34"/>
      <c r="C787" s="56"/>
      <c r="D787" s="194" t="s">
        <v>165</v>
      </c>
      <c r="E787" s="56"/>
      <c r="F787" s="196" t="s">
        <v>1154</v>
      </c>
      <c r="G787" s="56"/>
      <c r="H787" s="56"/>
      <c r="I787" s="152"/>
      <c r="J787" s="56"/>
      <c r="K787" s="56"/>
      <c r="L787" s="54"/>
      <c r="M787" s="71"/>
      <c r="N787" s="35"/>
      <c r="O787" s="35"/>
      <c r="P787" s="35"/>
      <c r="Q787" s="35"/>
      <c r="R787" s="35"/>
      <c r="S787" s="35"/>
      <c r="T787" s="72"/>
      <c r="AT787" s="17" t="s">
        <v>165</v>
      </c>
      <c r="AU787" s="17" t="s">
        <v>177</v>
      </c>
    </row>
    <row r="788" spans="2:51" s="11" customFormat="1" ht="13.5">
      <c r="B788" s="197"/>
      <c r="C788" s="198"/>
      <c r="D788" s="199" t="s">
        <v>167</v>
      </c>
      <c r="E788" s="198"/>
      <c r="F788" s="201" t="s">
        <v>1161</v>
      </c>
      <c r="G788" s="198"/>
      <c r="H788" s="202">
        <v>2250</v>
      </c>
      <c r="I788" s="203"/>
      <c r="J788" s="198"/>
      <c r="K788" s="198"/>
      <c r="L788" s="204"/>
      <c r="M788" s="205"/>
      <c r="N788" s="206"/>
      <c r="O788" s="206"/>
      <c r="P788" s="206"/>
      <c r="Q788" s="206"/>
      <c r="R788" s="206"/>
      <c r="S788" s="206"/>
      <c r="T788" s="207"/>
      <c r="AT788" s="208" t="s">
        <v>167</v>
      </c>
      <c r="AU788" s="208" t="s">
        <v>177</v>
      </c>
      <c r="AV788" s="11" t="s">
        <v>81</v>
      </c>
      <c r="AW788" s="11" t="s">
        <v>4</v>
      </c>
      <c r="AX788" s="11" t="s">
        <v>22</v>
      </c>
      <c r="AY788" s="208" t="s">
        <v>154</v>
      </c>
    </row>
    <row r="789" spans="2:65" s="1" customFormat="1" ht="31.5" customHeight="1">
      <c r="B789" s="34"/>
      <c r="C789" s="182" t="s">
        <v>1162</v>
      </c>
      <c r="D789" s="182" t="s">
        <v>156</v>
      </c>
      <c r="E789" s="183" t="s">
        <v>1163</v>
      </c>
      <c r="F789" s="184" t="s">
        <v>1164</v>
      </c>
      <c r="G789" s="185" t="s">
        <v>159</v>
      </c>
      <c r="H789" s="186">
        <v>75</v>
      </c>
      <c r="I789" s="187"/>
      <c r="J789" s="188">
        <f>ROUND(I789*H789,2)</f>
        <v>0</v>
      </c>
      <c r="K789" s="184" t="s">
        <v>160</v>
      </c>
      <c r="L789" s="54"/>
      <c r="M789" s="189" t="s">
        <v>20</v>
      </c>
      <c r="N789" s="190" t="s">
        <v>44</v>
      </c>
      <c r="O789" s="35"/>
      <c r="P789" s="191">
        <f>O789*H789</f>
        <v>0</v>
      </c>
      <c r="Q789" s="191">
        <v>0</v>
      </c>
      <c r="R789" s="191">
        <f>Q789*H789</f>
        <v>0</v>
      </c>
      <c r="S789" s="191">
        <v>0</v>
      </c>
      <c r="T789" s="192">
        <f>S789*H789</f>
        <v>0</v>
      </c>
      <c r="AR789" s="17" t="s">
        <v>161</v>
      </c>
      <c r="AT789" s="17" t="s">
        <v>156</v>
      </c>
      <c r="AU789" s="17" t="s">
        <v>177</v>
      </c>
      <c r="AY789" s="17" t="s">
        <v>154</v>
      </c>
      <c r="BE789" s="193">
        <f>IF(N789="základní",J789,0)</f>
        <v>0</v>
      </c>
      <c r="BF789" s="193">
        <f>IF(N789="snížená",J789,0)</f>
        <v>0</v>
      </c>
      <c r="BG789" s="193">
        <f>IF(N789="zákl. přenesená",J789,0)</f>
        <v>0</v>
      </c>
      <c r="BH789" s="193">
        <f>IF(N789="sníž. přenesená",J789,0)</f>
        <v>0</v>
      </c>
      <c r="BI789" s="193">
        <f>IF(N789="nulová",J789,0)</f>
        <v>0</v>
      </c>
      <c r="BJ789" s="17" t="s">
        <v>22</v>
      </c>
      <c r="BK789" s="193">
        <f>ROUND(I789*H789,2)</f>
        <v>0</v>
      </c>
      <c r="BL789" s="17" t="s">
        <v>161</v>
      </c>
      <c r="BM789" s="17" t="s">
        <v>1165</v>
      </c>
    </row>
    <row r="790" spans="2:47" s="1" customFormat="1" ht="27">
      <c r="B790" s="34"/>
      <c r="C790" s="56"/>
      <c r="D790" s="194" t="s">
        <v>163</v>
      </c>
      <c r="E790" s="56"/>
      <c r="F790" s="195" t="s">
        <v>1166</v>
      </c>
      <c r="G790" s="56"/>
      <c r="H790" s="56"/>
      <c r="I790" s="152"/>
      <c r="J790" s="56"/>
      <c r="K790" s="56"/>
      <c r="L790" s="54"/>
      <c r="M790" s="71"/>
      <c r="N790" s="35"/>
      <c r="O790" s="35"/>
      <c r="P790" s="35"/>
      <c r="Q790" s="35"/>
      <c r="R790" s="35"/>
      <c r="S790" s="35"/>
      <c r="T790" s="72"/>
      <c r="AT790" s="17" t="s">
        <v>163</v>
      </c>
      <c r="AU790" s="17" t="s">
        <v>177</v>
      </c>
    </row>
    <row r="791" spans="2:47" s="1" customFormat="1" ht="27">
      <c r="B791" s="34"/>
      <c r="C791" s="56"/>
      <c r="D791" s="199" t="s">
        <v>165</v>
      </c>
      <c r="E791" s="56"/>
      <c r="F791" s="212" t="s">
        <v>1167</v>
      </c>
      <c r="G791" s="56"/>
      <c r="H791" s="56"/>
      <c r="I791" s="152"/>
      <c r="J791" s="56"/>
      <c r="K791" s="56"/>
      <c r="L791" s="54"/>
      <c r="M791" s="71"/>
      <c r="N791" s="35"/>
      <c r="O791" s="35"/>
      <c r="P791" s="35"/>
      <c r="Q791" s="35"/>
      <c r="R791" s="35"/>
      <c r="S791" s="35"/>
      <c r="T791" s="72"/>
      <c r="AT791" s="17" t="s">
        <v>165</v>
      </c>
      <c r="AU791" s="17" t="s">
        <v>177</v>
      </c>
    </row>
    <row r="792" spans="2:65" s="1" customFormat="1" ht="31.5" customHeight="1">
      <c r="B792" s="34"/>
      <c r="C792" s="182" t="s">
        <v>1168</v>
      </c>
      <c r="D792" s="182" t="s">
        <v>156</v>
      </c>
      <c r="E792" s="183" t="s">
        <v>1169</v>
      </c>
      <c r="F792" s="184" t="s">
        <v>1170</v>
      </c>
      <c r="G792" s="185" t="s">
        <v>159</v>
      </c>
      <c r="H792" s="186">
        <v>156.013</v>
      </c>
      <c r="I792" s="187"/>
      <c r="J792" s="188">
        <f>ROUND(I792*H792,2)</f>
        <v>0</v>
      </c>
      <c r="K792" s="184" t="s">
        <v>160</v>
      </c>
      <c r="L792" s="54"/>
      <c r="M792" s="189" t="s">
        <v>20</v>
      </c>
      <c r="N792" s="190" t="s">
        <v>44</v>
      </c>
      <c r="O792" s="35"/>
      <c r="P792" s="191">
        <f>O792*H792</f>
        <v>0</v>
      </c>
      <c r="Q792" s="191">
        <v>0.00013</v>
      </c>
      <c r="R792" s="191">
        <f>Q792*H792</f>
        <v>0.020281689999999998</v>
      </c>
      <c r="S792" s="191">
        <v>0</v>
      </c>
      <c r="T792" s="192">
        <f>S792*H792</f>
        <v>0</v>
      </c>
      <c r="AR792" s="17" t="s">
        <v>161</v>
      </c>
      <c r="AT792" s="17" t="s">
        <v>156</v>
      </c>
      <c r="AU792" s="17" t="s">
        <v>177</v>
      </c>
      <c r="AY792" s="17" t="s">
        <v>154</v>
      </c>
      <c r="BE792" s="193">
        <f>IF(N792="základní",J792,0)</f>
        <v>0</v>
      </c>
      <c r="BF792" s="193">
        <f>IF(N792="snížená",J792,0)</f>
        <v>0</v>
      </c>
      <c r="BG792" s="193">
        <f>IF(N792="zákl. přenesená",J792,0)</f>
        <v>0</v>
      </c>
      <c r="BH792" s="193">
        <f>IF(N792="sníž. přenesená",J792,0)</f>
        <v>0</v>
      </c>
      <c r="BI792" s="193">
        <f>IF(N792="nulová",J792,0)</f>
        <v>0</v>
      </c>
      <c r="BJ792" s="17" t="s">
        <v>22</v>
      </c>
      <c r="BK792" s="193">
        <f>ROUND(I792*H792,2)</f>
        <v>0</v>
      </c>
      <c r="BL792" s="17" t="s">
        <v>161</v>
      </c>
      <c r="BM792" s="17" t="s">
        <v>1171</v>
      </c>
    </row>
    <row r="793" spans="2:47" s="1" customFormat="1" ht="27">
      <c r="B793" s="34"/>
      <c r="C793" s="56"/>
      <c r="D793" s="194" t="s">
        <v>163</v>
      </c>
      <c r="E793" s="56"/>
      <c r="F793" s="195" t="s">
        <v>1172</v>
      </c>
      <c r="G793" s="56"/>
      <c r="H793" s="56"/>
      <c r="I793" s="152"/>
      <c r="J793" s="56"/>
      <c r="K793" s="56"/>
      <c r="L793" s="54"/>
      <c r="M793" s="71"/>
      <c r="N793" s="35"/>
      <c r="O793" s="35"/>
      <c r="P793" s="35"/>
      <c r="Q793" s="35"/>
      <c r="R793" s="35"/>
      <c r="S793" s="35"/>
      <c r="T793" s="72"/>
      <c r="AT793" s="17" t="s">
        <v>163</v>
      </c>
      <c r="AU793" s="17" t="s">
        <v>177</v>
      </c>
    </row>
    <row r="794" spans="2:47" s="1" customFormat="1" ht="54">
      <c r="B794" s="34"/>
      <c r="C794" s="56"/>
      <c r="D794" s="194" t="s">
        <v>165</v>
      </c>
      <c r="E794" s="56"/>
      <c r="F794" s="196" t="s">
        <v>1173</v>
      </c>
      <c r="G794" s="56"/>
      <c r="H794" s="56"/>
      <c r="I794" s="152"/>
      <c r="J794" s="56"/>
      <c r="K794" s="56"/>
      <c r="L794" s="54"/>
      <c r="M794" s="71"/>
      <c r="N794" s="35"/>
      <c r="O794" s="35"/>
      <c r="P794" s="35"/>
      <c r="Q794" s="35"/>
      <c r="R794" s="35"/>
      <c r="S794" s="35"/>
      <c r="T794" s="72"/>
      <c r="AT794" s="17" t="s">
        <v>165</v>
      </c>
      <c r="AU794" s="17" t="s">
        <v>177</v>
      </c>
    </row>
    <row r="795" spans="2:51" s="11" customFormat="1" ht="27">
      <c r="B795" s="197"/>
      <c r="C795" s="198"/>
      <c r="D795" s="194" t="s">
        <v>167</v>
      </c>
      <c r="E795" s="209" t="s">
        <v>20</v>
      </c>
      <c r="F795" s="210" t="s">
        <v>1174</v>
      </c>
      <c r="G795" s="198"/>
      <c r="H795" s="211">
        <v>156.013</v>
      </c>
      <c r="I795" s="203"/>
      <c r="J795" s="198"/>
      <c r="K795" s="198"/>
      <c r="L795" s="204"/>
      <c r="M795" s="205"/>
      <c r="N795" s="206"/>
      <c r="O795" s="206"/>
      <c r="P795" s="206"/>
      <c r="Q795" s="206"/>
      <c r="R795" s="206"/>
      <c r="S795" s="206"/>
      <c r="T795" s="207"/>
      <c r="AT795" s="208" t="s">
        <v>167</v>
      </c>
      <c r="AU795" s="208" t="s">
        <v>177</v>
      </c>
      <c r="AV795" s="11" t="s">
        <v>81</v>
      </c>
      <c r="AW795" s="11" t="s">
        <v>169</v>
      </c>
      <c r="AX795" s="11" t="s">
        <v>73</v>
      </c>
      <c r="AY795" s="208" t="s">
        <v>154</v>
      </c>
    </row>
    <row r="796" spans="2:63" s="10" customFormat="1" ht="22.35" customHeight="1">
      <c r="B796" s="165"/>
      <c r="C796" s="166"/>
      <c r="D796" s="179" t="s">
        <v>72</v>
      </c>
      <c r="E796" s="180" t="s">
        <v>819</v>
      </c>
      <c r="F796" s="180" t="s">
        <v>1175</v>
      </c>
      <c r="G796" s="166"/>
      <c r="H796" s="166"/>
      <c r="I796" s="169"/>
      <c r="J796" s="181">
        <f>BK796</f>
        <v>0</v>
      </c>
      <c r="K796" s="166"/>
      <c r="L796" s="171"/>
      <c r="M796" s="172"/>
      <c r="N796" s="173"/>
      <c r="O796" s="173"/>
      <c r="P796" s="174">
        <f>SUM(P797:P851)</f>
        <v>0</v>
      </c>
      <c r="Q796" s="173"/>
      <c r="R796" s="174">
        <f>SUM(R797:R851)</f>
        <v>2.2039138204999995</v>
      </c>
      <c r="S796" s="173"/>
      <c r="T796" s="175">
        <f>SUM(T797:T851)</f>
        <v>0</v>
      </c>
      <c r="AR796" s="176" t="s">
        <v>22</v>
      </c>
      <c r="AT796" s="177" t="s">
        <v>72</v>
      </c>
      <c r="AU796" s="177" t="s">
        <v>81</v>
      </c>
      <c r="AY796" s="176" t="s">
        <v>154</v>
      </c>
      <c r="BK796" s="178">
        <f>SUM(BK797:BK851)</f>
        <v>0</v>
      </c>
    </row>
    <row r="797" spans="2:65" s="1" customFormat="1" ht="22.5" customHeight="1">
      <c r="B797" s="34"/>
      <c r="C797" s="182" t="s">
        <v>1176</v>
      </c>
      <c r="D797" s="182" t="s">
        <v>156</v>
      </c>
      <c r="E797" s="183" t="s">
        <v>1177</v>
      </c>
      <c r="F797" s="184" t="s">
        <v>1178</v>
      </c>
      <c r="G797" s="185" t="s">
        <v>292</v>
      </c>
      <c r="H797" s="186">
        <v>10.1</v>
      </c>
      <c r="I797" s="187"/>
      <c r="J797" s="188">
        <f>ROUND(I797*H797,2)</f>
        <v>0</v>
      </c>
      <c r="K797" s="184" t="s">
        <v>160</v>
      </c>
      <c r="L797" s="54"/>
      <c r="M797" s="189" t="s">
        <v>20</v>
      </c>
      <c r="N797" s="190" t="s">
        <v>44</v>
      </c>
      <c r="O797" s="35"/>
      <c r="P797" s="191">
        <f>O797*H797</f>
        <v>0</v>
      </c>
      <c r="Q797" s="191">
        <v>0.100946</v>
      </c>
      <c r="R797" s="191">
        <f>Q797*H797</f>
        <v>1.0195546</v>
      </c>
      <c r="S797" s="191">
        <v>0</v>
      </c>
      <c r="T797" s="192">
        <f>S797*H797</f>
        <v>0</v>
      </c>
      <c r="AR797" s="17" t="s">
        <v>161</v>
      </c>
      <c r="AT797" s="17" t="s">
        <v>156</v>
      </c>
      <c r="AU797" s="17" t="s">
        <v>177</v>
      </c>
      <c r="AY797" s="17" t="s">
        <v>154</v>
      </c>
      <c r="BE797" s="193">
        <f>IF(N797="základní",J797,0)</f>
        <v>0</v>
      </c>
      <c r="BF797" s="193">
        <f>IF(N797="snížená",J797,0)</f>
        <v>0</v>
      </c>
      <c r="BG797" s="193">
        <f>IF(N797="zákl. přenesená",J797,0)</f>
        <v>0</v>
      </c>
      <c r="BH797" s="193">
        <f>IF(N797="sníž. přenesená",J797,0)</f>
        <v>0</v>
      </c>
      <c r="BI797" s="193">
        <f>IF(N797="nulová",J797,0)</f>
        <v>0</v>
      </c>
      <c r="BJ797" s="17" t="s">
        <v>22</v>
      </c>
      <c r="BK797" s="193">
        <f>ROUND(I797*H797,2)</f>
        <v>0</v>
      </c>
      <c r="BL797" s="17" t="s">
        <v>161</v>
      </c>
      <c r="BM797" s="17" t="s">
        <v>1179</v>
      </c>
    </row>
    <row r="798" spans="2:47" s="1" customFormat="1" ht="27">
      <c r="B798" s="34"/>
      <c r="C798" s="56"/>
      <c r="D798" s="194" t="s">
        <v>163</v>
      </c>
      <c r="E798" s="56"/>
      <c r="F798" s="195" t="s">
        <v>1180</v>
      </c>
      <c r="G798" s="56"/>
      <c r="H798" s="56"/>
      <c r="I798" s="152"/>
      <c r="J798" s="56"/>
      <c r="K798" s="56"/>
      <c r="L798" s="54"/>
      <c r="M798" s="71"/>
      <c r="N798" s="35"/>
      <c r="O798" s="35"/>
      <c r="P798" s="35"/>
      <c r="Q798" s="35"/>
      <c r="R798" s="35"/>
      <c r="S798" s="35"/>
      <c r="T798" s="72"/>
      <c r="AT798" s="17" t="s">
        <v>163</v>
      </c>
      <c r="AU798" s="17" t="s">
        <v>177</v>
      </c>
    </row>
    <row r="799" spans="2:47" s="1" customFormat="1" ht="67.5">
      <c r="B799" s="34"/>
      <c r="C799" s="56"/>
      <c r="D799" s="194" t="s">
        <v>165</v>
      </c>
      <c r="E799" s="56"/>
      <c r="F799" s="196" t="s">
        <v>1181</v>
      </c>
      <c r="G799" s="56"/>
      <c r="H799" s="56"/>
      <c r="I799" s="152"/>
      <c r="J799" s="56"/>
      <c r="K799" s="56"/>
      <c r="L799" s="54"/>
      <c r="M799" s="71"/>
      <c r="N799" s="35"/>
      <c r="O799" s="35"/>
      <c r="P799" s="35"/>
      <c r="Q799" s="35"/>
      <c r="R799" s="35"/>
      <c r="S799" s="35"/>
      <c r="T799" s="72"/>
      <c r="AT799" s="17" t="s">
        <v>165</v>
      </c>
      <c r="AU799" s="17" t="s">
        <v>177</v>
      </c>
    </row>
    <row r="800" spans="2:51" s="11" customFormat="1" ht="13.5">
      <c r="B800" s="197"/>
      <c r="C800" s="198"/>
      <c r="D800" s="194" t="s">
        <v>167</v>
      </c>
      <c r="E800" s="209" t="s">
        <v>20</v>
      </c>
      <c r="F800" s="210" t="s">
        <v>1182</v>
      </c>
      <c r="G800" s="198"/>
      <c r="H800" s="211">
        <v>4.5</v>
      </c>
      <c r="I800" s="203"/>
      <c r="J800" s="198"/>
      <c r="K800" s="198"/>
      <c r="L800" s="204"/>
      <c r="M800" s="205"/>
      <c r="N800" s="206"/>
      <c r="O800" s="206"/>
      <c r="P800" s="206"/>
      <c r="Q800" s="206"/>
      <c r="R800" s="206"/>
      <c r="S800" s="206"/>
      <c r="T800" s="207"/>
      <c r="AT800" s="208" t="s">
        <v>167</v>
      </c>
      <c r="AU800" s="208" t="s">
        <v>177</v>
      </c>
      <c r="AV800" s="11" t="s">
        <v>81</v>
      </c>
      <c r="AW800" s="11" t="s">
        <v>169</v>
      </c>
      <c r="AX800" s="11" t="s">
        <v>73</v>
      </c>
      <c r="AY800" s="208" t="s">
        <v>154</v>
      </c>
    </row>
    <row r="801" spans="2:51" s="11" customFormat="1" ht="13.5">
      <c r="B801" s="197"/>
      <c r="C801" s="198"/>
      <c r="D801" s="199" t="s">
        <v>167</v>
      </c>
      <c r="E801" s="200" t="s">
        <v>20</v>
      </c>
      <c r="F801" s="201" t="s">
        <v>1183</v>
      </c>
      <c r="G801" s="198"/>
      <c r="H801" s="202">
        <v>5.6</v>
      </c>
      <c r="I801" s="203"/>
      <c r="J801" s="198"/>
      <c r="K801" s="198"/>
      <c r="L801" s="204"/>
      <c r="M801" s="205"/>
      <c r="N801" s="206"/>
      <c r="O801" s="206"/>
      <c r="P801" s="206"/>
      <c r="Q801" s="206"/>
      <c r="R801" s="206"/>
      <c r="S801" s="206"/>
      <c r="T801" s="207"/>
      <c r="AT801" s="208" t="s">
        <v>167</v>
      </c>
      <c r="AU801" s="208" t="s">
        <v>177</v>
      </c>
      <c r="AV801" s="11" t="s">
        <v>81</v>
      </c>
      <c r="AW801" s="11" t="s">
        <v>169</v>
      </c>
      <c r="AX801" s="11" t="s">
        <v>73</v>
      </c>
      <c r="AY801" s="208" t="s">
        <v>154</v>
      </c>
    </row>
    <row r="802" spans="2:65" s="1" customFormat="1" ht="22.5" customHeight="1">
      <c r="B802" s="34"/>
      <c r="C802" s="224" t="s">
        <v>1184</v>
      </c>
      <c r="D802" s="224" t="s">
        <v>261</v>
      </c>
      <c r="E802" s="225" t="s">
        <v>1185</v>
      </c>
      <c r="F802" s="226" t="s">
        <v>1186</v>
      </c>
      <c r="G802" s="227" t="s">
        <v>413</v>
      </c>
      <c r="H802" s="228">
        <v>20.402</v>
      </c>
      <c r="I802" s="229"/>
      <c r="J802" s="230">
        <f>ROUND(I802*H802,2)</f>
        <v>0</v>
      </c>
      <c r="K802" s="226" t="s">
        <v>160</v>
      </c>
      <c r="L802" s="231"/>
      <c r="M802" s="232" t="s">
        <v>20</v>
      </c>
      <c r="N802" s="233" t="s">
        <v>44</v>
      </c>
      <c r="O802" s="35"/>
      <c r="P802" s="191">
        <f>O802*H802</f>
        <v>0</v>
      </c>
      <c r="Q802" s="191">
        <v>0.014</v>
      </c>
      <c r="R802" s="191">
        <f>Q802*H802</f>
        <v>0.285628</v>
      </c>
      <c r="S802" s="191">
        <v>0</v>
      </c>
      <c r="T802" s="192">
        <f>S802*H802</f>
        <v>0</v>
      </c>
      <c r="AR802" s="17" t="s">
        <v>213</v>
      </c>
      <c r="AT802" s="17" t="s">
        <v>261</v>
      </c>
      <c r="AU802" s="17" t="s">
        <v>177</v>
      </c>
      <c r="AY802" s="17" t="s">
        <v>154</v>
      </c>
      <c r="BE802" s="193">
        <f>IF(N802="základní",J802,0)</f>
        <v>0</v>
      </c>
      <c r="BF802" s="193">
        <f>IF(N802="snížená",J802,0)</f>
        <v>0</v>
      </c>
      <c r="BG802" s="193">
        <f>IF(N802="zákl. přenesená",J802,0)</f>
        <v>0</v>
      </c>
      <c r="BH802" s="193">
        <f>IF(N802="sníž. přenesená",J802,0)</f>
        <v>0</v>
      </c>
      <c r="BI802" s="193">
        <f>IF(N802="nulová",J802,0)</f>
        <v>0</v>
      </c>
      <c r="BJ802" s="17" t="s">
        <v>22</v>
      </c>
      <c r="BK802" s="193">
        <f>ROUND(I802*H802,2)</f>
        <v>0</v>
      </c>
      <c r="BL802" s="17" t="s">
        <v>161</v>
      </c>
      <c r="BM802" s="17" t="s">
        <v>1187</v>
      </c>
    </row>
    <row r="803" spans="2:47" s="1" customFormat="1" ht="13.5">
      <c r="B803" s="34"/>
      <c r="C803" s="56"/>
      <c r="D803" s="194" t="s">
        <v>163</v>
      </c>
      <c r="E803" s="56"/>
      <c r="F803" s="195" t="s">
        <v>1188</v>
      </c>
      <c r="G803" s="56"/>
      <c r="H803" s="56"/>
      <c r="I803" s="152"/>
      <c r="J803" s="56"/>
      <c r="K803" s="56"/>
      <c r="L803" s="54"/>
      <c r="M803" s="71"/>
      <c r="N803" s="35"/>
      <c r="O803" s="35"/>
      <c r="P803" s="35"/>
      <c r="Q803" s="35"/>
      <c r="R803" s="35"/>
      <c r="S803" s="35"/>
      <c r="T803" s="72"/>
      <c r="AT803" s="17" t="s">
        <v>163</v>
      </c>
      <c r="AU803" s="17" t="s">
        <v>177</v>
      </c>
    </row>
    <row r="804" spans="2:51" s="11" customFormat="1" ht="13.5">
      <c r="B804" s="197"/>
      <c r="C804" s="198"/>
      <c r="D804" s="199" t="s">
        <v>167</v>
      </c>
      <c r="E804" s="198"/>
      <c r="F804" s="201" t="s">
        <v>1189</v>
      </c>
      <c r="G804" s="198"/>
      <c r="H804" s="202">
        <v>20.402</v>
      </c>
      <c r="I804" s="203"/>
      <c r="J804" s="198"/>
      <c r="K804" s="198"/>
      <c r="L804" s="204"/>
      <c r="M804" s="205"/>
      <c r="N804" s="206"/>
      <c r="O804" s="206"/>
      <c r="P804" s="206"/>
      <c r="Q804" s="206"/>
      <c r="R804" s="206"/>
      <c r="S804" s="206"/>
      <c r="T804" s="207"/>
      <c r="AT804" s="208" t="s">
        <v>167</v>
      </c>
      <c r="AU804" s="208" t="s">
        <v>177</v>
      </c>
      <c r="AV804" s="11" t="s">
        <v>81</v>
      </c>
      <c r="AW804" s="11" t="s">
        <v>4</v>
      </c>
      <c r="AX804" s="11" t="s">
        <v>22</v>
      </c>
      <c r="AY804" s="208" t="s">
        <v>154</v>
      </c>
    </row>
    <row r="805" spans="2:65" s="1" customFormat="1" ht="31.5" customHeight="1">
      <c r="B805" s="34"/>
      <c r="C805" s="182" t="s">
        <v>1190</v>
      </c>
      <c r="D805" s="182" t="s">
        <v>156</v>
      </c>
      <c r="E805" s="183" t="s">
        <v>1191</v>
      </c>
      <c r="F805" s="184" t="s">
        <v>1192</v>
      </c>
      <c r="G805" s="185" t="s">
        <v>292</v>
      </c>
      <c r="H805" s="186">
        <v>2.8</v>
      </c>
      <c r="I805" s="187"/>
      <c r="J805" s="188">
        <f>ROUND(I805*H805,2)</f>
        <v>0</v>
      </c>
      <c r="K805" s="184" t="s">
        <v>160</v>
      </c>
      <c r="L805" s="54"/>
      <c r="M805" s="189" t="s">
        <v>20</v>
      </c>
      <c r="N805" s="190" t="s">
        <v>44</v>
      </c>
      <c r="O805" s="35"/>
      <c r="P805" s="191">
        <f>O805*H805</f>
        <v>0</v>
      </c>
      <c r="Q805" s="191">
        <v>0.08619</v>
      </c>
      <c r="R805" s="191">
        <f>Q805*H805</f>
        <v>0.241332</v>
      </c>
      <c r="S805" s="191">
        <v>0</v>
      </c>
      <c r="T805" s="192">
        <f>S805*H805</f>
        <v>0</v>
      </c>
      <c r="AR805" s="17" t="s">
        <v>161</v>
      </c>
      <c r="AT805" s="17" t="s">
        <v>156</v>
      </c>
      <c r="AU805" s="17" t="s">
        <v>177</v>
      </c>
      <c r="AY805" s="17" t="s">
        <v>154</v>
      </c>
      <c r="BE805" s="193">
        <f>IF(N805="základní",J805,0)</f>
        <v>0</v>
      </c>
      <c r="BF805" s="193">
        <f>IF(N805="snížená",J805,0)</f>
        <v>0</v>
      </c>
      <c r="BG805" s="193">
        <f>IF(N805="zákl. přenesená",J805,0)</f>
        <v>0</v>
      </c>
      <c r="BH805" s="193">
        <f>IF(N805="sníž. přenesená",J805,0)</f>
        <v>0</v>
      </c>
      <c r="BI805" s="193">
        <f>IF(N805="nulová",J805,0)</f>
        <v>0</v>
      </c>
      <c r="BJ805" s="17" t="s">
        <v>22</v>
      </c>
      <c r="BK805" s="193">
        <f>ROUND(I805*H805,2)</f>
        <v>0</v>
      </c>
      <c r="BL805" s="17" t="s">
        <v>161</v>
      </c>
      <c r="BM805" s="17" t="s">
        <v>1193</v>
      </c>
    </row>
    <row r="806" spans="2:47" s="1" customFormat="1" ht="27">
      <c r="B806" s="34"/>
      <c r="C806" s="56"/>
      <c r="D806" s="194" t="s">
        <v>163</v>
      </c>
      <c r="E806" s="56"/>
      <c r="F806" s="195" t="s">
        <v>1194</v>
      </c>
      <c r="G806" s="56"/>
      <c r="H806" s="56"/>
      <c r="I806" s="152"/>
      <c r="J806" s="56"/>
      <c r="K806" s="56"/>
      <c r="L806" s="54"/>
      <c r="M806" s="71"/>
      <c r="N806" s="35"/>
      <c r="O806" s="35"/>
      <c r="P806" s="35"/>
      <c r="Q806" s="35"/>
      <c r="R806" s="35"/>
      <c r="S806" s="35"/>
      <c r="T806" s="72"/>
      <c r="AT806" s="17" t="s">
        <v>163</v>
      </c>
      <c r="AU806" s="17" t="s">
        <v>177</v>
      </c>
    </row>
    <row r="807" spans="2:51" s="11" customFormat="1" ht="13.5">
      <c r="B807" s="197"/>
      <c r="C807" s="198"/>
      <c r="D807" s="199" t="s">
        <v>167</v>
      </c>
      <c r="E807" s="200" t="s">
        <v>20</v>
      </c>
      <c r="F807" s="201" t="s">
        <v>1195</v>
      </c>
      <c r="G807" s="198"/>
      <c r="H807" s="202">
        <v>2.8</v>
      </c>
      <c r="I807" s="203"/>
      <c r="J807" s="198"/>
      <c r="K807" s="198"/>
      <c r="L807" s="204"/>
      <c r="M807" s="205"/>
      <c r="N807" s="206"/>
      <c r="O807" s="206"/>
      <c r="P807" s="206"/>
      <c r="Q807" s="206"/>
      <c r="R807" s="206"/>
      <c r="S807" s="206"/>
      <c r="T807" s="207"/>
      <c r="AT807" s="208" t="s">
        <v>167</v>
      </c>
      <c r="AU807" s="208" t="s">
        <v>177</v>
      </c>
      <c r="AV807" s="11" t="s">
        <v>81</v>
      </c>
      <c r="AW807" s="11" t="s">
        <v>169</v>
      </c>
      <c r="AX807" s="11" t="s">
        <v>73</v>
      </c>
      <c r="AY807" s="208" t="s">
        <v>154</v>
      </c>
    </row>
    <row r="808" spans="2:65" s="1" customFormat="1" ht="22.5" customHeight="1">
      <c r="B808" s="34"/>
      <c r="C808" s="182" t="s">
        <v>1196</v>
      </c>
      <c r="D808" s="182" t="s">
        <v>156</v>
      </c>
      <c r="E808" s="183" t="s">
        <v>1197</v>
      </c>
      <c r="F808" s="184" t="s">
        <v>1198</v>
      </c>
      <c r="G808" s="185" t="s">
        <v>159</v>
      </c>
      <c r="H808" s="186">
        <v>182.567</v>
      </c>
      <c r="I808" s="187"/>
      <c r="J808" s="188">
        <f>ROUND(I808*H808,2)</f>
        <v>0</v>
      </c>
      <c r="K808" s="184" t="s">
        <v>160</v>
      </c>
      <c r="L808" s="54"/>
      <c r="M808" s="189" t="s">
        <v>20</v>
      </c>
      <c r="N808" s="190" t="s">
        <v>44</v>
      </c>
      <c r="O808" s="35"/>
      <c r="P808" s="191">
        <f>O808*H808</f>
        <v>0</v>
      </c>
      <c r="Q808" s="191">
        <v>3.95E-05</v>
      </c>
      <c r="R808" s="191">
        <f>Q808*H808</f>
        <v>0.0072113965</v>
      </c>
      <c r="S808" s="191">
        <v>0</v>
      </c>
      <c r="T808" s="192">
        <f>S808*H808</f>
        <v>0</v>
      </c>
      <c r="AR808" s="17" t="s">
        <v>161</v>
      </c>
      <c r="AT808" s="17" t="s">
        <v>156</v>
      </c>
      <c r="AU808" s="17" t="s">
        <v>177</v>
      </c>
      <c r="AY808" s="17" t="s">
        <v>154</v>
      </c>
      <c r="BE808" s="193">
        <f>IF(N808="základní",J808,0)</f>
        <v>0</v>
      </c>
      <c r="BF808" s="193">
        <f>IF(N808="snížená",J808,0)</f>
        <v>0</v>
      </c>
      <c r="BG808" s="193">
        <f>IF(N808="zákl. přenesená",J808,0)</f>
        <v>0</v>
      </c>
      <c r="BH808" s="193">
        <f>IF(N808="sníž. přenesená",J808,0)</f>
        <v>0</v>
      </c>
      <c r="BI808" s="193">
        <f>IF(N808="nulová",J808,0)</f>
        <v>0</v>
      </c>
      <c r="BJ808" s="17" t="s">
        <v>22</v>
      </c>
      <c r="BK808" s="193">
        <f>ROUND(I808*H808,2)</f>
        <v>0</v>
      </c>
      <c r="BL808" s="17" t="s">
        <v>161</v>
      </c>
      <c r="BM808" s="17" t="s">
        <v>1199</v>
      </c>
    </row>
    <row r="809" spans="2:47" s="1" customFormat="1" ht="54">
      <c r="B809" s="34"/>
      <c r="C809" s="56"/>
      <c r="D809" s="194" t="s">
        <v>163</v>
      </c>
      <c r="E809" s="56"/>
      <c r="F809" s="195" t="s">
        <v>1200</v>
      </c>
      <c r="G809" s="56"/>
      <c r="H809" s="56"/>
      <c r="I809" s="152"/>
      <c r="J809" s="56"/>
      <c r="K809" s="56"/>
      <c r="L809" s="54"/>
      <c r="M809" s="71"/>
      <c r="N809" s="35"/>
      <c r="O809" s="35"/>
      <c r="P809" s="35"/>
      <c r="Q809" s="35"/>
      <c r="R809" s="35"/>
      <c r="S809" s="35"/>
      <c r="T809" s="72"/>
      <c r="AT809" s="17" t="s">
        <v>163</v>
      </c>
      <c r="AU809" s="17" t="s">
        <v>177</v>
      </c>
    </row>
    <row r="810" spans="2:47" s="1" customFormat="1" ht="94.5">
      <c r="B810" s="34"/>
      <c r="C810" s="56"/>
      <c r="D810" s="194" t="s">
        <v>165</v>
      </c>
      <c r="E810" s="56"/>
      <c r="F810" s="196" t="s">
        <v>1201</v>
      </c>
      <c r="G810" s="56"/>
      <c r="H810" s="56"/>
      <c r="I810" s="152"/>
      <c r="J810" s="56"/>
      <c r="K810" s="56"/>
      <c r="L810" s="54"/>
      <c r="M810" s="71"/>
      <c r="N810" s="35"/>
      <c r="O810" s="35"/>
      <c r="P810" s="35"/>
      <c r="Q810" s="35"/>
      <c r="R810" s="35"/>
      <c r="S810" s="35"/>
      <c r="T810" s="72"/>
      <c r="AT810" s="17" t="s">
        <v>165</v>
      </c>
      <c r="AU810" s="17" t="s">
        <v>177</v>
      </c>
    </row>
    <row r="811" spans="2:51" s="11" customFormat="1" ht="40.5">
      <c r="B811" s="197"/>
      <c r="C811" s="198"/>
      <c r="D811" s="194" t="s">
        <v>167</v>
      </c>
      <c r="E811" s="209" t="s">
        <v>20</v>
      </c>
      <c r="F811" s="210" t="s">
        <v>1202</v>
      </c>
      <c r="G811" s="198"/>
      <c r="H811" s="211">
        <v>159.117</v>
      </c>
      <c r="I811" s="203"/>
      <c r="J811" s="198"/>
      <c r="K811" s="198"/>
      <c r="L811" s="204"/>
      <c r="M811" s="205"/>
      <c r="N811" s="206"/>
      <c r="O811" s="206"/>
      <c r="P811" s="206"/>
      <c r="Q811" s="206"/>
      <c r="R811" s="206"/>
      <c r="S811" s="206"/>
      <c r="T811" s="207"/>
      <c r="AT811" s="208" t="s">
        <v>167</v>
      </c>
      <c r="AU811" s="208" t="s">
        <v>177</v>
      </c>
      <c r="AV811" s="11" t="s">
        <v>81</v>
      </c>
      <c r="AW811" s="11" t="s">
        <v>169</v>
      </c>
      <c r="AX811" s="11" t="s">
        <v>73</v>
      </c>
      <c r="AY811" s="208" t="s">
        <v>154</v>
      </c>
    </row>
    <row r="812" spans="2:51" s="11" customFormat="1" ht="13.5">
      <c r="B812" s="197"/>
      <c r="C812" s="198"/>
      <c r="D812" s="194" t="s">
        <v>167</v>
      </c>
      <c r="E812" s="209" t="s">
        <v>20</v>
      </c>
      <c r="F812" s="210" t="s">
        <v>1203</v>
      </c>
      <c r="G812" s="198"/>
      <c r="H812" s="211">
        <v>11.45</v>
      </c>
      <c r="I812" s="203"/>
      <c r="J812" s="198"/>
      <c r="K812" s="198"/>
      <c r="L812" s="204"/>
      <c r="M812" s="205"/>
      <c r="N812" s="206"/>
      <c r="O812" s="206"/>
      <c r="P812" s="206"/>
      <c r="Q812" s="206"/>
      <c r="R812" s="206"/>
      <c r="S812" s="206"/>
      <c r="T812" s="207"/>
      <c r="AT812" s="208" t="s">
        <v>167</v>
      </c>
      <c r="AU812" s="208" t="s">
        <v>177</v>
      </c>
      <c r="AV812" s="11" t="s">
        <v>81</v>
      </c>
      <c r="AW812" s="11" t="s">
        <v>169</v>
      </c>
      <c r="AX812" s="11" t="s">
        <v>73</v>
      </c>
      <c r="AY812" s="208" t="s">
        <v>154</v>
      </c>
    </row>
    <row r="813" spans="2:51" s="11" customFormat="1" ht="13.5">
      <c r="B813" s="197"/>
      <c r="C813" s="198"/>
      <c r="D813" s="199" t="s">
        <v>167</v>
      </c>
      <c r="E813" s="200" t="s">
        <v>20</v>
      </c>
      <c r="F813" s="201" t="s">
        <v>1204</v>
      </c>
      <c r="G813" s="198"/>
      <c r="H813" s="202">
        <v>12</v>
      </c>
      <c r="I813" s="203"/>
      <c r="J813" s="198"/>
      <c r="K813" s="198"/>
      <c r="L813" s="204"/>
      <c r="M813" s="205"/>
      <c r="N813" s="206"/>
      <c r="O813" s="206"/>
      <c r="P813" s="206"/>
      <c r="Q813" s="206"/>
      <c r="R813" s="206"/>
      <c r="S813" s="206"/>
      <c r="T813" s="207"/>
      <c r="AT813" s="208" t="s">
        <v>167</v>
      </c>
      <c r="AU813" s="208" t="s">
        <v>177</v>
      </c>
      <c r="AV813" s="11" t="s">
        <v>81</v>
      </c>
      <c r="AW813" s="11" t="s">
        <v>169</v>
      </c>
      <c r="AX813" s="11" t="s">
        <v>73</v>
      </c>
      <c r="AY813" s="208" t="s">
        <v>154</v>
      </c>
    </row>
    <row r="814" spans="2:65" s="1" customFormat="1" ht="22.5" customHeight="1">
      <c r="B814" s="34"/>
      <c r="C814" s="182" t="s">
        <v>1205</v>
      </c>
      <c r="D814" s="182" t="s">
        <v>156</v>
      </c>
      <c r="E814" s="183" t="s">
        <v>1206</v>
      </c>
      <c r="F814" s="184" t="s">
        <v>1207</v>
      </c>
      <c r="G814" s="185" t="s">
        <v>413</v>
      </c>
      <c r="H814" s="186">
        <v>7</v>
      </c>
      <c r="I814" s="187"/>
      <c r="J814" s="188">
        <f>ROUND(I814*H814,2)</f>
        <v>0</v>
      </c>
      <c r="K814" s="184" t="s">
        <v>160</v>
      </c>
      <c r="L814" s="54"/>
      <c r="M814" s="189" t="s">
        <v>20</v>
      </c>
      <c r="N814" s="190" t="s">
        <v>44</v>
      </c>
      <c r="O814" s="35"/>
      <c r="P814" s="191">
        <f>O814*H814</f>
        <v>0</v>
      </c>
      <c r="Q814" s="191">
        <v>0.045968</v>
      </c>
      <c r="R814" s="191">
        <f>Q814*H814</f>
        <v>0.321776</v>
      </c>
      <c r="S814" s="191">
        <v>0</v>
      </c>
      <c r="T814" s="192">
        <f>S814*H814</f>
        <v>0</v>
      </c>
      <c r="AR814" s="17" t="s">
        <v>161</v>
      </c>
      <c r="AT814" s="17" t="s">
        <v>156</v>
      </c>
      <c r="AU814" s="17" t="s">
        <v>177</v>
      </c>
      <c r="AY814" s="17" t="s">
        <v>154</v>
      </c>
      <c r="BE814" s="193">
        <f>IF(N814="základní",J814,0)</f>
        <v>0</v>
      </c>
      <c r="BF814" s="193">
        <f>IF(N814="snížená",J814,0)</f>
        <v>0</v>
      </c>
      <c r="BG814" s="193">
        <f>IF(N814="zákl. přenesená",J814,0)</f>
        <v>0</v>
      </c>
      <c r="BH814" s="193">
        <f>IF(N814="sníž. přenesená",J814,0)</f>
        <v>0</v>
      </c>
      <c r="BI814" s="193">
        <f>IF(N814="nulová",J814,0)</f>
        <v>0</v>
      </c>
      <c r="BJ814" s="17" t="s">
        <v>22</v>
      </c>
      <c r="BK814" s="193">
        <f>ROUND(I814*H814,2)</f>
        <v>0</v>
      </c>
      <c r="BL814" s="17" t="s">
        <v>161</v>
      </c>
      <c r="BM814" s="17" t="s">
        <v>1208</v>
      </c>
    </row>
    <row r="815" spans="2:47" s="1" customFormat="1" ht="27">
      <c r="B815" s="34"/>
      <c r="C815" s="56"/>
      <c r="D815" s="194" t="s">
        <v>163</v>
      </c>
      <c r="E815" s="56"/>
      <c r="F815" s="195" t="s">
        <v>1209</v>
      </c>
      <c r="G815" s="56"/>
      <c r="H815" s="56"/>
      <c r="I815" s="152"/>
      <c r="J815" s="56"/>
      <c r="K815" s="56"/>
      <c r="L815" s="54"/>
      <c r="M815" s="71"/>
      <c r="N815" s="35"/>
      <c r="O815" s="35"/>
      <c r="P815" s="35"/>
      <c r="Q815" s="35"/>
      <c r="R815" s="35"/>
      <c r="S815" s="35"/>
      <c r="T815" s="72"/>
      <c r="AT815" s="17" t="s">
        <v>163</v>
      </c>
      <c r="AU815" s="17" t="s">
        <v>177</v>
      </c>
    </row>
    <row r="816" spans="2:47" s="1" customFormat="1" ht="40.5">
      <c r="B816" s="34"/>
      <c r="C816" s="56"/>
      <c r="D816" s="194" t="s">
        <v>165</v>
      </c>
      <c r="E816" s="56"/>
      <c r="F816" s="196" t="s">
        <v>1210</v>
      </c>
      <c r="G816" s="56"/>
      <c r="H816" s="56"/>
      <c r="I816" s="152"/>
      <c r="J816" s="56"/>
      <c r="K816" s="56"/>
      <c r="L816" s="54"/>
      <c r="M816" s="71"/>
      <c r="N816" s="35"/>
      <c r="O816" s="35"/>
      <c r="P816" s="35"/>
      <c r="Q816" s="35"/>
      <c r="R816" s="35"/>
      <c r="S816" s="35"/>
      <c r="T816" s="72"/>
      <c r="AT816" s="17" t="s">
        <v>165</v>
      </c>
      <c r="AU816" s="17" t="s">
        <v>177</v>
      </c>
    </row>
    <row r="817" spans="2:51" s="11" customFormat="1" ht="13.5">
      <c r="B817" s="197"/>
      <c r="C817" s="198"/>
      <c r="D817" s="194" t="s">
        <v>167</v>
      </c>
      <c r="E817" s="209" t="s">
        <v>20</v>
      </c>
      <c r="F817" s="210" t="s">
        <v>1211</v>
      </c>
      <c r="G817" s="198"/>
      <c r="H817" s="211">
        <v>6</v>
      </c>
      <c r="I817" s="203"/>
      <c r="J817" s="198"/>
      <c r="K817" s="198"/>
      <c r="L817" s="204"/>
      <c r="M817" s="205"/>
      <c r="N817" s="206"/>
      <c r="O817" s="206"/>
      <c r="P817" s="206"/>
      <c r="Q817" s="206"/>
      <c r="R817" s="206"/>
      <c r="S817" s="206"/>
      <c r="T817" s="207"/>
      <c r="AT817" s="208" t="s">
        <v>167</v>
      </c>
      <c r="AU817" s="208" t="s">
        <v>177</v>
      </c>
      <c r="AV817" s="11" t="s">
        <v>81</v>
      </c>
      <c r="AW817" s="11" t="s">
        <v>169</v>
      </c>
      <c r="AX817" s="11" t="s">
        <v>73</v>
      </c>
      <c r="AY817" s="208" t="s">
        <v>154</v>
      </c>
    </row>
    <row r="818" spans="2:51" s="11" customFormat="1" ht="13.5">
      <c r="B818" s="197"/>
      <c r="C818" s="198"/>
      <c r="D818" s="199" t="s">
        <v>167</v>
      </c>
      <c r="E818" s="200" t="s">
        <v>20</v>
      </c>
      <c r="F818" s="201" t="s">
        <v>1212</v>
      </c>
      <c r="G818" s="198"/>
      <c r="H818" s="202">
        <v>1</v>
      </c>
      <c r="I818" s="203"/>
      <c r="J818" s="198"/>
      <c r="K818" s="198"/>
      <c r="L818" s="204"/>
      <c r="M818" s="205"/>
      <c r="N818" s="206"/>
      <c r="O818" s="206"/>
      <c r="P818" s="206"/>
      <c r="Q818" s="206"/>
      <c r="R818" s="206"/>
      <c r="S818" s="206"/>
      <c r="T818" s="207"/>
      <c r="AT818" s="208" t="s">
        <v>167</v>
      </c>
      <c r="AU818" s="208" t="s">
        <v>177</v>
      </c>
      <c r="AV818" s="11" t="s">
        <v>81</v>
      </c>
      <c r="AW818" s="11" t="s">
        <v>169</v>
      </c>
      <c r="AX818" s="11" t="s">
        <v>73</v>
      </c>
      <c r="AY818" s="208" t="s">
        <v>154</v>
      </c>
    </row>
    <row r="819" spans="2:65" s="1" customFormat="1" ht="22.5" customHeight="1">
      <c r="B819" s="34"/>
      <c r="C819" s="224" t="s">
        <v>1213</v>
      </c>
      <c r="D819" s="224" t="s">
        <v>261</v>
      </c>
      <c r="E819" s="225" t="s">
        <v>1214</v>
      </c>
      <c r="F819" s="226" t="s">
        <v>1215</v>
      </c>
      <c r="G819" s="227" t="s">
        <v>413</v>
      </c>
      <c r="H819" s="228">
        <v>6</v>
      </c>
      <c r="I819" s="229"/>
      <c r="J819" s="230">
        <f>ROUND(I819*H819,2)</f>
        <v>0</v>
      </c>
      <c r="K819" s="226" t="s">
        <v>20</v>
      </c>
      <c r="L819" s="231"/>
      <c r="M819" s="232" t="s">
        <v>20</v>
      </c>
      <c r="N819" s="233" t="s">
        <v>44</v>
      </c>
      <c r="O819" s="35"/>
      <c r="P819" s="191">
        <f>O819*H819</f>
        <v>0</v>
      </c>
      <c r="Q819" s="191">
        <v>0.025</v>
      </c>
      <c r="R819" s="191">
        <f>Q819*H819</f>
        <v>0.15000000000000002</v>
      </c>
      <c r="S819" s="191">
        <v>0</v>
      </c>
      <c r="T819" s="192">
        <f>S819*H819</f>
        <v>0</v>
      </c>
      <c r="AR819" s="17" t="s">
        <v>213</v>
      </c>
      <c r="AT819" s="17" t="s">
        <v>261</v>
      </c>
      <c r="AU819" s="17" t="s">
        <v>177</v>
      </c>
      <c r="AY819" s="17" t="s">
        <v>154</v>
      </c>
      <c r="BE819" s="193">
        <f>IF(N819="základní",J819,0)</f>
        <v>0</v>
      </c>
      <c r="BF819" s="193">
        <f>IF(N819="snížená",J819,0)</f>
        <v>0</v>
      </c>
      <c r="BG819" s="193">
        <f>IF(N819="zákl. přenesená",J819,0)</f>
        <v>0</v>
      </c>
      <c r="BH819" s="193">
        <f>IF(N819="sníž. přenesená",J819,0)</f>
        <v>0</v>
      </c>
      <c r="BI819" s="193">
        <f>IF(N819="nulová",J819,0)</f>
        <v>0</v>
      </c>
      <c r="BJ819" s="17" t="s">
        <v>22</v>
      </c>
      <c r="BK819" s="193">
        <f>ROUND(I819*H819,2)</f>
        <v>0</v>
      </c>
      <c r="BL819" s="17" t="s">
        <v>161</v>
      </c>
      <c r="BM819" s="17" t="s">
        <v>1216</v>
      </c>
    </row>
    <row r="820" spans="2:65" s="1" customFormat="1" ht="22.5" customHeight="1">
      <c r="B820" s="34"/>
      <c r="C820" s="224" t="s">
        <v>1217</v>
      </c>
      <c r="D820" s="224" t="s">
        <v>261</v>
      </c>
      <c r="E820" s="225" t="s">
        <v>1218</v>
      </c>
      <c r="F820" s="226" t="s">
        <v>1219</v>
      </c>
      <c r="G820" s="227" t="s">
        <v>413</v>
      </c>
      <c r="H820" s="228">
        <v>1</v>
      </c>
      <c r="I820" s="229"/>
      <c r="J820" s="230">
        <f>ROUND(I820*H820,2)</f>
        <v>0</v>
      </c>
      <c r="K820" s="226" t="s">
        <v>20</v>
      </c>
      <c r="L820" s="231"/>
      <c r="M820" s="232" t="s">
        <v>20</v>
      </c>
      <c r="N820" s="233" t="s">
        <v>44</v>
      </c>
      <c r="O820" s="35"/>
      <c r="P820" s="191">
        <f>O820*H820</f>
        <v>0</v>
      </c>
      <c r="Q820" s="191">
        <v>0.052</v>
      </c>
      <c r="R820" s="191">
        <f>Q820*H820</f>
        <v>0.052</v>
      </c>
      <c r="S820" s="191">
        <v>0</v>
      </c>
      <c r="T820" s="192">
        <f>S820*H820</f>
        <v>0</v>
      </c>
      <c r="AR820" s="17" t="s">
        <v>213</v>
      </c>
      <c r="AT820" s="17" t="s">
        <v>261</v>
      </c>
      <c r="AU820" s="17" t="s">
        <v>177</v>
      </c>
      <c r="AY820" s="17" t="s">
        <v>154</v>
      </c>
      <c r="BE820" s="193">
        <f>IF(N820="základní",J820,0)</f>
        <v>0</v>
      </c>
      <c r="BF820" s="193">
        <f>IF(N820="snížená",J820,0)</f>
        <v>0</v>
      </c>
      <c r="BG820" s="193">
        <f>IF(N820="zákl. přenesená",J820,0)</f>
        <v>0</v>
      </c>
      <c r="BH820" s="193">
        <f>IF(N820="sníž. přenesená",J820,0)</f>
        <v>0</v>
      </c>
      <c r="BI820" s="193">
        <f>IF(N820="nulová",J820,0)</f>
        <v>0</v>
      </c>
      <c r="BJ820" s="17" t="s">
        <v>22</v>
      </c>
      <c r="BK820" s="193">
        <f>ROUND(I820*H820,2)</f>
        <v>0</v>
      </c>
      <c r="BL820" s="17" t="s">
        <v>161</v>
      </c>
      <c r="BM820" s="17" t="s">
        <v>1220</v>
      </c>
    </row>
    <row r="821" spans="2:65" s="1" customFormat="1" ht="22.5" customHeight="1">
      <c r="B821" s="34"/>
      <c r="C821" s="182" t="s">
        <v>1221</v>
      </c>
      <c r="D821" s="182" t="s">
        <v>156</v>
      </c>
      <c r="E821" s="183" t="s">
        <v>1222</v>
      </c>
      <c r="F821" s="184" t="s">
        <v>1223</v>
      </c>
      <c r="G821" s="185" t="s">
        <v>413</v>
      </c>
      <c r="H821" s="186">
        <v>1</v>
      </c>
      <c r="I821" s="187"/>
      <c r="J821" s="188">
        <f>ROUND(I821*H821,2)</f>
        <v>0</v>
      </c>
      <c r="K821" s="184" t="s">
        <v>160</v>
      </c>
      <c r="L821" s="54"/>
      <c r="M821" s="189" t="s">
        <v>20</v>
      </c>
      <c r="N821" s="190" t="s">
        <v>44</v>
      </c>
      <c r="O821" s="35"/>
      <c r="P821" s="191">
        <f>O821*H821</f>
        <v>0</v>
      </c>
      <c r="Q821" s="191">
        <v>0.0117</v>
      </c>
      <c r="R821" s="191">
        <f>Q821*H821</f>
        <v>0.0117</v>
      </c>
      <c r="S821" s="191">
        <v>0</v>
      </c>
      <c r="T821" s="192">
        <f>S821*H821</f>
        <v>0</v>
      </c>
      <c r="AR821" s="17" t="s">
        <v>161</v>
      </c>
      <c r="AT821" s="17" t="s">
        <v>156</v>
      </c>
      <c r="AU821" s="17" t="s">
        <v>177</v>
      </c>
      <c r="AY821" s="17" t="s">
        <v>154</v>
      </c>
      <c r="BE821" s="193">
        <f>IF(N821="základní",J821,0)</f>
        <v>0</v>
      </c>
      <c r="BF821" s="193">
        <f>IF(N821="snížená",J821,0)</f>
        <v>0</v>
      </c>
      <c r="BG821" s="193">
        <f>IF(N821="zákl. přenesená",J821,0)</f>
        <v>0</v>
      </c>
      <c r="BH821" s="193">
        <f>IF(N821="sníž. přenesená",J821,0)</f>
        <v>0</v>
      </c>
      <c r="BI821" s="193">
        <f>IF(N821="nulová",J821,0)</f>
        <v>0</v>
      </c>
      <c r="BJ821" s="17" t="s">
        <v>22</v>
      </c>
      <c r="BK821" s="193">
        <f>ROUND(I821*H821,2)</f>
        <v>0</v>
      </c>
      <c r="BL821" s="17" t="s">
        <v>161</v>
      </c>
      <c r="BM821" s="17" t="s">
        <v>1224</v>
      </c>
    </row>
    <row r="822" spans="2:47" s="1" customFormat="1" ht="27">
      <c r="B822" s="34"/>
      <c r="C822" s="56"/>
      <c r="D822" s="194" t="s">
        <v>163</v>
      </c>
      <c r="E822" s="56"/>
      <c r="F822" s="195" t="s">
        <v>1225</v>
      </c>
      <c r="G822" s="56"/>
      <c r="H822" s="56"/>
      <c r="I822" s="152"/>
      <c r="J822" s="56"/>
      <c r="K822" s="56"/>
      <c r="L822" s="54"/>
      <c r="M822" s="71"/>
      <c r="N822" s="35"/>
      <c r="O822" s="35"/>
      <c r="P822" s="35"/>
      <c r="Q822" s="35"/>
      <c r="R822" s="35"/>
      <c r="S822" s="35"/>
      <c r="T822" s="72"/>
      <c r="AT822" s="17" t="s">
        <v>163</v>
      </c>
      <c r="AU822" s="17" t="s">
        <v>177</v>
      </c>
    </row>
    <row r="823" spans="2:47" s="1" customFormat="1" ht="81">
      <c r="B823" s="34"/>
      <c r="C823" s="56"/>
      <c r="D823" s="194" t="s">
        <v>165</v>
      </c>
      <c r="E823" s="56"/>
      <c r="F823" s="196" t="s">
        <v>1226</v>
      </c>
      <c r="G823" s="56"/>
      <c r="H823" s="56"/>
      <c r="I823" s="152"/>
      <c r="J823" s="56"/>
      <c r="K823" s="56"/>
      <c r="L823" s="54"/>
      <c r="M823" s="71"/>
      <c r="N823" s="35"/>
      <c r="O823" s="35"/>
      <c r="P823" s="35"/>
      <c r="Q823" s="35"/>
      <c r="R823" s="35"/>
      <c r="S823" s="35"/>
      <c r="T823" s="72"/>
      <c r="AT823" s="17" t="s">
        <v>165</v>
      </c>
      <c r="AU823" s="17" t="s">
        <v>177</v>
      </c>
    </row>
    <row r="824" spans="2:51" s="11" customFormat="1" ht="13.5">
      <c r="B824" s="197"/>
      <c r="C824" s="198"/>
      <c r="D824" s="199" t="s">
        <v>167</v>
      </c>
      <c r="E824" s="200" t="s">
        <v>20</v>
      </c>
      <c r="F824" s="201" t="s">
        <v>1227</v>
      </c>
      <c r="G824" s="198"/>
      <c r="H824" s="202">
        <v>1</v>
      </c>
      <c r="I824" s="203"/>
      <c r="J824" s="198"/>
      <c r="K824" s="198"/>
      <c r="L824" s="204"/>
      <c r="M824" s="205"/>
      <c r="N824" s="206"/>
      <c r="O824" s="206"/>
      <c r="P824" s="206"/>
      <c r="Q824" s="206"/>
      <c r="R824" s="206"/>
      <c r="S824" s="206"/>
      <c r="T824" s="207"/>
      <c r="AT824" s="208" t="s">
        <v>167</v>
      </c>
      <c r="AU824" s="208" t="s">
        <v>177</v>
      </c>
      <c r="AV824" s="11" t="s">
        <v>81</v>
      </c>
      <c r="AW824" s="11" t="s">
        <v>169</v>
      </c>
      <c r="AX824" s="11" t="s">
        <v>73</v>
      </c>
      <c r="AY824" s="208" t="s">
        <v>154</v>
      </c>
    </row>
    <row r="825" spans="2:65" s="1" customFormat="1" ht="22.5" customHeight="1">
      <c r="B825" s="34"/>
      <c r="C825" s="224" t="s">
        <v>1228</v>
      </c>
      <c r="D825" s="224" t="s">
        <v>261</v>
      </c>
      <c r="E825" s="225" t="s">
        <v>1229</v>
      </c>
      <c r="F825" s="226" t="s">
        <v>1230</v>
      </c>
      <c r="G825" s="227" t="s">
        <v>413</v>
      </c>
      <c r="H825" s="228">
        <v>1</v>
      </c>
      <c r="I825" s="229"/>
      <c r="J825" s="230">
        <f>ROUND(I825*H825,2)</f>
        <v>0</v>
      </c>
      <c r="K825" s="226" t="s">
        <v>160</v>
      </c>
      <c r="L825" s="231"/>
      <c r="M825" s="232" t="s">
        <v>20</v>
      </c>
      <c r="N825" s="233" t="s">
        <v>44</v>
      </c>
      <c r="O825" s="35"/>
      <c r="P825" s="191">
        <f>O825*H825</f>
        <v>0</v>
      </c>
      <c r="Q825" s="191">
        <v>0.00035</v>
      </c>
      <c r="R825" s="191">
        <f>Q825*H825</f>
        <v>0.00035</v>
      </c>
      <c r="S825" s="191">
        <v>0</v>
      </c>
      <c r="T825" s="192">
        <f>S825*H825</f>
        <v>0</v>
      </c>
      <c r="AR825" s="17" t="s">
        <v>213</v>
      </c>
      <c r="AT825" s="17" t="s">
        <v>261</v>
      </c>
      <c r="AU825" s="17" t="s">
        <v>177</v>
      </c>
      <c r="AY825" s="17" t="s">
        <v>154</v>
      </c>
      <c r="BE825" s="193">
        <f>IF(N825="základní",J825,0)</f>
        <v>0</v>
      </c>
      <c r="BF825" s="193">
        <f>IF(N825="snížená",J825,0)</f>
        <v>0</v>
      </c>
      <c r="BG825" s="193">
        <f>IF(N825="zákl. přenesená",J825,0)</f>
        <v>0</v>
      </c>
      <c r="BH825" s="193">
        <f>IF(N825="sníž. přenesená",J825,0)</f>
        <v>0</v>
      </c>
      <c r="BI825" s="193">
        <f>IF(N825="nulová",J825,0)</f>
        <v>0</v>
      </c>
      <c r="BJ825" s="17" t="s">
        <v>22</v>
      </c>
      <c r="BK825" s="193">
        <f>ROUND(I825*H825,2)</f>
        <v>0</v>
      </c>
      <c r="BL825" s="17" t="s">
        <v>161</v>
      </c>
      <c r="BM825" s="17" t="s">
        <v>1231</v>
      </c>
    </row>
    <row r="826" spans="2:47" s="1" customFormat="1" ht="27">
      <c r="B826" s="34"/>
      <c r="C826" s="56"/>
      <c r="D826" s="199" t="s">
        <v>163</v>
      </c>
      <c r="E826" s="56"/>
      <c r="F826" s="234" t="s">
        <v>1232</v>
      </c>
      <c r="G826" s="56"/>
      <c r="H826" s="56"/>
      <c r="I826" s="152"/>
      <c r="J826" s="56"/>
      <c r="K826" s="56"/>
      <c r="L826" s="54"/>
      <c r="M826" s="71"/>
      <c r="N826" s="35"/>
      <c r="O826" s="35"/>
      <c r="P826" s="35"/>
      <c r="Q826" s="35"/>
      <c r="R826" s="35"/>
      <c r="S826" s="35"/>
      <c r="T826" s="72"/>
      <c r="AT826" s="17" t="s">
        <v>163</v>
      </c>
      <c r="AU826" s="17" t="s">
        <v>177</v>
      </c>
    </row>
    <row r="827" spans="2:65" s="1" customFormat="1" ht="22.5" customHeight="1">
      <c r="B827" s="34"/>
      <c r="C827" s="182" t="s">
        <v>1233</v>
      </c>
      <c r="D827" s="182" t="s">
        <v>156</v>
      </c>
      <c r="E827" s="183" t="s">
        <v>1234</v>
      </c>
      <c r="F827" s="184" t="s">
        <v>1235</v>
      </c>
      <c r="G827" s="185" t="s">
        <v>413</v>
      </c>
      <c r="H827" s="186">
        <v>3</v>
      </c>
      <c r="I827" s="187"/>
      <c r="J827" s="188">
        <f>ROUND(I827*H827,2)</f>
        <v>0</v>
      </c>
      <c r="K827" s="184" t="s">
        <v>160</v>
      </c>
      <c r="L827" s="54"/>
      <c r="M827" s="189" t="s">
        <v>20</v>
      </c>
      <c r="N827" s="190" t="s">
        <v>44</v>
      </c>
      <c r="O827" s="35"/>
      <c r="P827" s="191">
        <f>O827*H827</f>
        <v>0</v>
      </c>
      <c r="Q827" s="191">
        <v>0.0234</v>
      </c>
      <c r="R827" s="191">
        <f>Q827*H827</f>
        <v>0.0702</v>
      </c>
      <c r="S827" s="191">
        <v>0</v>
      </c>
      <c r="T827" s="192">
        <f>S827*H827</f>
        <v>0</v>
      </c>
      <c r="AR827" s="17" t="s">
        <v>161</v>
      </c>
      <c r="AT827" s="17" t="s">
        <v>156</v>
      </c>
      <c r="AU827" s="17" t="s">
        <v>177</v>
      </c>
      <c r="AY827" s="17" t="s">
        <v>154</v>
      </c>
      <c r="BE827" s="193">
        <f>IF(N827="základní",J827,0)</f>
        <v>0</v>
      </c>
      <c r="BF827" s="193">
        <f>IF(N827="snížená",J827,0)</f>
        <v>0</v>
      </c>
      <c r="BG827" s="193">
        <f>IF(N827="zákl. přenesená",J827,0)</f>
        <v>0</v>
      </c>
      <c r="BH827" s="193">
        <f>IF(N827="sníž. přenesená",J827,0)</f>
        <v>0</v>
      </c>
      <c r="BI827" s="193">
        <f>IF(N827="nulová",J827,0)</f>
        <v>0</v>
      </c>
      <c r="BJ827" s="17" t="s">
        <v>22</v>
      </c>
      <c r="BK827" s="193">
        <f>ROUND(I827*H827,2)</f>
        <v>0</v>
      </c>
      <c r="BL827" s="17" t="s">
        <v>161</v>
      </c>
      <c r="BM827" s="17" t="s">
        <v>1236</v>
      </c>
    </row>
    <row r="828" spans="2:47" s="1" customFormat="1" ht="40.5">
      <c r="B828" s="34"/>
      <c r="C828" s="56"/>
      <c r="D828" s="194" t="s">
        <v>163</v>
      </c>
      <c r="E828" s="56"/>
      <c r="F828" s="195" t="s">
        <v>1237</v>
      </c>
      <c r="G828" s="56"/>
      <c r="H828" s="56"/>
      <c r="I828" s="152"/>
      <c r="J828" s="56"/>
      <c r="K828" s="56"/>
      <c r="L828" s="54"/>
      <c r="M828" s="71"/>
      <c r="N828" s="35"/>
      <c r="O828" s="35"/>
      <c r="P828" s="35"/>
      <c r="Q828" s="35"/>
      <c r="R828" s="35"/>
      <c r="S828" s="35"/>
      <c r="T828" s="72"/>
      <c r="AT828" s="17" t="s">
        <v>163</v>
      </c>
      <c r="AU828" s="17" t="s">
        <v>177</v>
      </c>
    </row>
    <row r="829" spans="2:47" s="1" customFormat="1" ht="81">
      <c r="B829" s="34"/>
      <c r="C829" s="56"/>
      <c r="D829" s="199" t="s">
        <v>165</v>
      </c>
      <c r="E829" s="56"/>
      <c r="F829" s="212" t="s">
        <v>1226</v>
      </c>
      <c r="G829" s="56"/>
      <c r="H829" s="56"/>
      <c r="I829" s="152"/>
      <c r="J829" s="56"/>
      <c r="K829" s="56"/>
      <c r="L829" s="54"/>
      <c r="M829" s="71"/>
      <c r="N829" s="35"/>
      <c r="O829" s="35"/>
      <c r="P829" s="35"/>
      <c r="Q829" s="35"/>
      <c r="R829" s="35"/>
      <c r="S829" s="35"/>
      <c r="T829" s="72"/>
      <c r="AT829" s="17" t="s">
        <v>165</v>
      </c>
      <c r="AU829" s="17" t="s">
        <v>177</v>
      </c>
    </row>
    <row r="830" spans="2:65" s="1" customFormat="1" ht="22.5" customHeight="1">
      <c r="B830" s="34"/>
      <c r="C830" s="224" t="s">
        <v>1238</v>
      </c>
      <c r="D830" s="224" t="s">
        <v>261</v>
      </c>
      <c r="E830" s="225" t="s">
        <v>1239</v>
      </c>
      <c r="F830" s="226" t="s">
        <v>1240</v>
      </c>
      <c r="G830" s="227" t="s">
        <v>413</v>
      </c>
      <c r="H830" s="228">
        <v>3</v>
      </c>
      <c r="I830" s="229"/>
      <c r="J830" s="230">
        <f>ROUND(I830*H830,2)</f>
        <v>0</v>
      </c>
      <c r="K830" s="226" t="s">
        <v>20</v>
      </c>
      <c r="L830" s="231"/>
      <c r="M830" s="232" t="s">
        <v>20</v>
      </c>
      <c r="N830" s="233" t="s">
        <v>44</v>
      </c>
      <c r="O830" s="35"/>
      <c r="P830" s="191">
        <f>O830*H830</f>
        <v>0</v>
      </c>
      <c r="Q830" s="191">
        <v>0.01</v>
      </c>
      <c r="R830" s="191">
        <f>Q830*H830</f>
        <v>0.03</v>
      </c>
      <c r="S830" s="191">
        <v>0</v>
      </c>
      <c r="T830" s="192">
        <f>S830*H830</f>
        <v>0</v>
      </c>
      <c r="AR830" s="17" t="s">
        <v>1241</v>
      </c>
      <c r="AT830" s="17" t="s">
        <v>261</v>
      </c>
      <c r="AU830" s="17" t="s">
        <v>177</v>
      </c>
      <c r="AY830" s="17" t="s">
        <v>154</v>
      </c>
      <c r="BE830" s="193">
        <f>IF(N830="základní",J830,0)</f>
        <v>0</v>
      </c>
      <c r="BF830" s="193">
        <f>IF(N830="snížená",J830,0)</f>
        <v>0</v>
      </c>
      <c r="BG830" s="193">
        <f>IF(N830="zákl. přenesená",J830,0)</f>
        <v>0</v>
      </c>
      <c r="BH830" s="193">
        <f>IF(N830="sníž. přenesená",J830,0)</f>
        <v>0</v>
      </c>
      <c r="BI830" s="193">
        <f>IF(N830="nulová",J830,0)</f>
        <v>0</v>
      </c>
      <c r="BJ830" s="17" t="s">
        <v>22</v>
      </c>
      <c r="BK830" s="193">
        <f>ROUND(I830*H830,2)</f>
        <v>0</v>
      </c>
      <c r="BL830" s="17" t="s">
        <v>1241</v>
      </c>
      <c r="BM830" s="17" t="s">
        <v>1242</v>
      </c>
    </row>
    <row r="831" spans="2:47" s="1" customFormat="1" ht="13.5">
      <c r="B831" s="34"/>
      <c r="C831" s="56"/>
      <c r="D831" s="199" t="s">
        <v>163</v>
      </c>
      <c r="E831" s="56"/>
      <c r="F831" s="234" t="s">
        <v>1243</v>
      </c>
      <c r="G831" s="56"/>
      <c r="H831" s="56"/>
      <c r="I831" s="152"/>
      <c r="J831" s="56"/>
      <c r="K831" s="56"/>
      <c r="L831" s="54"/>
      <c r="M831" s="71"/>
      <c r="N831" s="35"/>
      <c r="O831" s="35"/>
      <c r="P831" s="35"/>
      <c r="Q831" s="35"/>
      <c r="R831" s="35"/>
      <c r="S831" s="35"/>
      <c r="T831" s="72"/>
      <c r="AT831" s="17" t="s">
        <v>163</v>
      </c>
      <c r="AU831" s="17" t="s">
        <v>177</v>
      </c>
    </row>
    <row r="832" spans="2:65" s="1" customFormat="1" ht="22.5" customHeight="1">
      <c r="B832" s="34"/>
      <c r="C832" s="182" t="s">
        <v>1244</v>
      </c>
      <c r="D832" s="182" t="s">
        <v>156</v>
      </c>
      <c r="E832" s="183" t="s">
        <v>1245</v>
      </c>
      <c r="F832" s="184" t="s">
        <v>1246</v>
      </c>
      <c r="G832" s="185" t="s">
        <v>413</v>
      </c>
      <c r="H832" s="186">
        <v>8</v>
      </c>
      <c r="I832" s="187"/>
      <c r="J832" s="188">
        <f>ROUND(I832*H832,2)</f>
        <v>0</v>
      </c>
      <c r="K832" s="184" t="s">
        <v>160</v>
      </c>
      <c r="L832" s="54"/>
      <c r="M832" s="189" t="s">
        <v>20</v>
      </c>
      <c r="N832" s="190" t="s">
        <v>44</v>
      </c>
      <c r="O832" s="35"/>
      <c r="P832" s="191">
        <f>O832*H832</f>
        <v>0</v>
      </c>
      <c r="Q832" s="191">
        <v>0.00015</v>
      </c>
      <c r="R832" s="191">
        <f>Q832*H832</f>
        <v>0.0012</v>
      </c>
      <c r="S832" s="191">
        <v>0</v>
      </c>
      <c r="T832" s="192">
        <f>S832*H832</f>
        <v>0</v>
      </c>
      <c r="AR832" s="17" t="s">
        <v>161</v>
      </c>
      <c r="AT832" s="17" t="s">
        <v>156</v>
      </c>
      <c r="AU832" s="17" t="s">
        <v>177</v>
      </c>
      <c r="AY832" s="17" t="s">
        <v>154</v>
      </c>
      <c r="BE832" s="193">
        <f>IF(N832="základní",J832,0)</f>
        <v>0</v>
      </c>
      <c r="BF832" s="193">
        <f>IF(N832="snížená",J832,0)</f>
        <v>0</v>
      </c>
      <c r="BG832" s="193">
        <f>IF(N832="zákl. přenesená",J832,0)</f>
        <v>0</v>
      </c>
      <c r="BH832" s="193">
        <f>IF(N832="sníž. přenesená",J832,0)</f>
        <v>0</v>
      </c>
      <c r="BI832" s="193">
        <f>IF(N832="nulová",J832,0)</f>
        <v>0</v>
      </c>
      <c r="BJ832" s="17" t="s">
        <v>22</v>
      </c>
      <c r="BK832" s="193">
        <f>ROUND(I832*H832,2)</f>
        <v>0</v>
      </c>
      <c r="BL832" s="17" t="s">
        <v>161</v>
      </c>
      <c r="BM832" s="17" t="s">
        <v>1247</v>
      </c>
    </row>
    <row r="833" spans="2:47" s="1" customFormat="1" ht="27">
      <c r="B833" s="34"/>
      <c r="C833" s="56"/>
      <c r="D833" s="194" t="s">
        <v>163</v>
      </c>
      <c r="E833" s="56"/>
      <c r="F833" s="195" t="s">
        <v>1248</v>
      </c>
      <c r="G833" s="56"/>
      <c r="H833" s="56"/>
      <c r="I833" s="152"/>
      <c r="J833" s="56"/>
      <c r="K833" s="56"/>
      <c r="L833" s="54"/>
      <c r="M833" s="71"/>
      <c r="N833" s="35"/>
      <c r="O833" s="35"/>
      <c r="P833" s="35"/>
      <c r="Q833" s="35"/>
      <c r="R833" s="35"/>
      <c r="S833" s="35"/>
      <c r="T833" s="72"/>
      <c r="AT833" s="17" t="s">
        <v>163</v>
      </c>
      <c r="AU833" s="17" t="s">
        <v>177</v>
      </c>
    </row>
    <row r="834" spans="2:47" s="1" customFormat="1" ht="94.5">
      <c r="B834" s="34"/>
      <c r="C834" s="56"/>
      <c r="D834" s="199" t="s">
        <v>165</v>
      </c>
      <c r="E834" s="56"/>
      <c r="F834" s="212" t="s">
        <v>1249</v>
      </c>
      <c r="G834" s="56"/>
      <c r="H834" s="56"/>
      <c r="I834" s="152"/>
      <c r="J834" s="56"/>
      <c r="K834" s="56"/>
      <c r="L834" s="54"/>
      <c r="M834" s="71"/>
      <c r="N834" s="35"/>
      <c r="O834" s="35"/>
      <c r="P834" s="35"/>
      <c r="Q834" s="35"/>
      <c r="R834" s="35"/>
      <c r="S834" s="35"/>
      <c r="T834" s="72"/>
      <c r="AT834" s="17" t="s">
        <v>165</v>
      </c>
      <c r="AU834" s="17" t="s">
        <v>177</v>
      </c>
    </row>
    <row r="835" spans="2:65" s="1" customFormat="1" ht="22.5" customHeight="1">
      <c r="B835" s="34"/>
      <c r="C835" s="182" t="s">
        <v>1250</v>
      </c>
      <c r="D835" s="182" t="s">
        <v>156</v>
      </c>
      <c r="E835" s="183" t="s">
        <v>1251</v>
      </c>
      <c r="F835" s="184" t="s">
        <v>1252</v>
      </c>
      <c r="G835" s="185" t="s">
        <v>413</v>
      </c>
      <c r="H835" s="186">
        <v>8</v>
      </c>
      <c r="I835" s="187"/>
      <c r="J835" s="188">
        <f>ROUND(I835*H835,2)</f>
        <v>0</v>
      </c>
      <c r="K835" s="184" t="s">
        <v>160</v>
      </c>
      <c r="L835" s="54"/>
      <c r="M835" s="189" t="s">
        <v>20</v>
      </c>
      <c r="N835" s="190" t="s">
        <v>44</v>
      </c>
      <c r="O835" s="35"/>
      <c r="P835" s="191">
        <f>O835*H835</f>
        <v>0</v>
      </c>
      <c r="Q835" s="191">
        <v>4.026E-05</v>
      </c>
      <c r="R835" s="191">
        <f>Q835*H835</f>
        <v>0.00032208</v>
      </c>
      <c r="S835" s="191">
        <v>0</v>
      </c>
      <c r="T835" s="192">
        <f>S835*H835</f>
        <v>0</v>
      </c>
      <c r="AR835" s="17" t="s">
        <v>161</v>
      </c>
      <c r="AT835" s="17" t="s">
        <v>156</v>
      </c>
      <c r="AU835" s="17" t="s">
        <v>177</v>
      </c>
      <c r="AY835" s="17" t="s">
        <v>154</v>
      </c>
      <c r="BE835" s="193">
        <f>IF(N835="základní",J835,0)</f>
        <v>0</v>
      </c>
      <c r="BF835" s="193">
        <f>IF(N835="snížená",J835,0)</f>
        <v>0</v>
      </c>
      <c r="BG835" s="193">
        <f>IF(N835="zákl. přenesená",J835,0)</f>
        <v>0</v>
      </c>
      <c r="BH835" s="193">
        <f>IF(N835="sníž. přenesená",J835,0)</f>
        <v>0</v>
      </c>
      <c r="BI835" s="193">
        <f>IF(N835="nulová",J835,0)</f>
        <v>0</v>
      </c>
      <c r="BJ835" s="17" t="s">
        <v>22</v>
      </c>
      <c r="BK835" s="193">
        <f>ROUND(I835*H835,2)</f>
        <v>0</v>
      </c>
      <c r="BL835" s="17" t="s">
        <v>161</v>
      </c>
      <c r="BM835" s="17" t="s">
        <v>1253</v>
      </c>
    </row>
    <row r="836" spans="2:47" s="1" customFormat="1" ht="27">
      <c r="B836" s="34"/>
      <c r="C836" s="56"/>
      <c r="D836" s="194" t="s">
        <v>163</v>
      </c>
      <c r="E836" s="56"/>
      <c r="F836" s="195" t="s">
        <v>1254</v>
      </c>
      <c r="G836" s="56"/>
      <c r="H836" s="56"/>
      <c r="I836" s="152"/>
      <c r="J836" s="56"/>
      <c r="K836" s="56"/>
      <c r="L836" s="54"/>
      <c r="M836" s="71"/>
      <c r="N836" s="35"/>
      <c r="O836" s="35"/>
      <c r="P836" s="35"/>
      <c r="Q836" s="35"/>
      <c r="R836" s="35"/>
      <c r="S836" s="35"/>
      <c r="T836" s="72"/>
      <c r="AT836" s="17" t="s">
        <v>163</v>
      </c>
      <c r="AU836" s="17" t="s">
        <v>177</v>
      </c>
    </row>
    <row r="837" spans="2:47" s="1" customFormat="1" ht="94.5">
      <c r="B837" s="34"/>
      <c r="C837" s="56"/>
      <c r="D837" s="199" t="s">
        <v>165</v>
      </c>
      <c r="E837" s="56"/>
      <c r="F837" s="212" t="s">
        <v>1249</v>
      </c>
      <c r="G837" s="56"/>
      <c r="H837" s="56"/>
      <c r="I837" s="152"/>
      <c r="J837" s="56"/>
      <c r="K837" s="56"/>
      <c r="L837" s="54"/>
      <c r="M837" s="71"/>
      <c r="N837" s="35"/>
      <c r="O837" s="35"/>
      <c r="P837" s="35"/>
      <c r="Q837" s="35"/>
      <c r="R837" s="35"/>
      <c r="S837" s="35"/>
      <c r="T837" s="72"/>
      <c r="AT837" s="17" t="s">
        <v>165</v>
      </c>
      <c r="AU837" s="17" t="s">
        <v>177</v>
      </c>
    </row>
    <row r="838" spans="2:65" s="1" customFormat="1" ht="31.5" customHeight="1">
      <c r="B838" s="34"/>
      <c r="C838" s="182" t="s">
        <v>1255</v>
      </c>
      <c r="D838" s="182" t="s">
        <v>156</v>
      </c>
      <c r="E838" s="183" t="s">
        <v>1256</v>
      </c>
      <c r="F838" s="184" t="s">
        <v>1257</v>
      </c>
      <c r="G838" s="185" t="s">
        <v>413</v>
      </c>
      <c r="H838" s="186">
        <v>16</v>
      </c>
      <c r="I838" s="187"/>
      <c r="J838" s="188">
        <f>ROUND(I838*H838,2)</f>
        <v>0</v>
      </c>
      <c r="K838" s="184" t="s">
        <v>160</v>
      </c>
      <c r="L838" s="54"/>
      <c r="M838" s="189" t="s">
        <v>20</v>
      </c>
      <c r="N838" s="190" t="s">
        <v>44</v>
      </c>
      <c r="O838" s="35"/>
      <c r="P838" s="191">
        <f>O838*H838</f>
        <v>0</v>
      </c>
      <c r="Q838" s="191">
        <v>4.2484E-05</v>
      </c>
      <c r="R838" s="191">
        <f>Q838*H838</f>
        <v>0.000679744</v>
      </c>
      <c r="S838" s="191">
        <v>0</v>
      </c>
      <c r="T838" s="192">
        <f>S838*H838</f>
        <v>0</v>
      </c>
      <c r="AR838" s="17" t="s">
        <v>161</v>
      </c>
      <c r="AT838" s="17" t="s">
        <v>156</v>
      </c>
      <c r="AU838" s="17" t="s">
        <v>177</v>
      </c>
      <c r="AY838" s="17" t="s">
        <v>154</v>
      </c>
      <c r="BE838" s="193">
        <f>IF(N838="základní",J838,0)</f>
        <v>0</v>
      </c>
      <c r="BF838" s="193">
        <f>IF(N838="snížená",J838,0)</f>
        <v>0</v>
      </c>
      <c r="BG838" s="193">
        <f>IF(N838="zákl. přenesená",J838,0)</f>
        <v>0</v>
      </c>
      <c r="BH838" s="193">
        <f>IF(N838="sníž. přenesená",J838,0)</f>
        <v>0</v>
      </c>
      <c r="BI838" s="193">
        <f>IF(N838="nulová",J838,0)</f>
        <v>0</v>
      </c>
      <c r="BJ838" s="17" t="s">
        <v>22</v>
      </c>
      <c r="BK838" s="193">
        <f>ROUND(I838*H838,2)</f>
        <v>0</v>
      </c>
      <c r="BL838" s="17" t="s">
        <v>161</v>
      </c>
      <c r="BM838" s="17" t="s">
        <v>1258</v>
      </c>
    </row>
    <row r="839" spans="2:47" s="1" customFormat="1" ht="27">
      <c r="B839" s="34"/>
      <c r="C839" s="56"/>
      <c r="D839" s="194" t="s">
        <v>163</v>
      </c>
      <c r="E839" s="56"/>
      <c r="F839" s="195" t="s">
        <v>1259</v>
      </c>
      <c r="G839" s="56"/>
      <c r="H839" s="56"/>
      <c r="I839" s="152"/>
      <c r="J839" s="56"/>
      <c r="K839" s="56"/>
      <c r="L839" s="54"/>
      <c r="M839" s="71"/>
      <c r="N839" s="35"/>
      <c r="O839" s="35"/>
      <c r="P839" s="35"/>
      <c r="Q839" s="35"/>
      <c r="R839" s="35"/>
      <c r="S839" s="35"/>
      <c r="T839" s="72"/>
      <c r="AT839" s="17" t="s">
        <v>163</v>
      </c>
      <c r="AU839" s="17" t="s">
        <v>177</v>
      </c>
    </row>
    <row r="840" spans="2:47" s="1" customFormat="1" ht="94.5">
      <c r="B840" s="34"/>
      <c r="C840" s="56"/>
      <c r="D840" s="194" t="s">
        <v>165</v>
      </c>
      <c r="E840" s="56"/>
      <c r="F840" s="196" t="s">
        <v>1249</v>
      </c>
      <c r="G840" s="56"/>
      <c r="H840" s="56"/>
      <c r="I840" s="152"/>
      <c r="J840" s="56"/>
      <c r="K840" s="56"/>
      <c r="L840" s="54"/>
      <c r="M840" s="71"/>
      <c r="N840" s="35"/>
      <c r="O840" s="35"/>
      <c r="P840" s="35"/>
      <c r="Q840" s="35"/>
      <c r="R840" s="35"/>
      <c r="S840" s="35"/>
      <c r="T840" s="72"/>
      <c r="AT840" s="17" t="s">
        <v>165</v>
      </c>
      <c r="AU840" s="17" t="s">
        <v>177</v>
      </c>
    </row>
    <row r="841" spans="2:51" s="11" customFormat="1" ht="13.5">
      <c r="B841" s="197"/>
      <c r="C841" s="198"/>
      <c r="D841" s="199" t="s">
        <v>167</v>
      </c>
      <c r="E841" s="200" t="s">
        <v>20</v>
      </c>
      <c r="F841" s="201" t="s">
        <v>1260</v>
      </c>
      <c r="G841" s="198"/>
      <c r="H841" s="202">
        <v>16</v>
      </c>
      <c r="I841" s="203"/>
      <c r="J841" s="198"/>
      <c r="K841" s="198"/>
      <c r="L841" s="204"/>
      <c r="M841" s="205"/>
      <c r="N841" s="206"/>
      <c r="O841" s="206"/>
      <c r="P841" s="206"/>
      <c r="Q841" s="206"/>
      <c r="R841" s="206"/>
      <c r="S841" s="206"/>
      <c r="T841" s="207"/>
      <c r="AT841" s="208" t="s">
        <v>167</v>
      </c>
      <c r="AU841" s="208" t="s">
        <v>177</v>
      </c>
      <c r="AV841" s="11" t="s">
        <v>81</v>
      </c>
      <c r="AW841" s="11" t="s">
        <v>169</v>
      </c>
      <c r="AX841" s="11" t="s">
        <v>73</v>
      </c>
      <c r="AY841" s="208" t="s">
        <v>154</v>
      </c>
    </row>
    <row r="842" spans="2:65" s="1" customFormat="1" ht="22.5" customHeight="1">
      <c r="B842" s="34"/>
      <c r="C842" s="182" t="s">
        <v>1261</v>
      </c>
      <c r="D842" s="182" t="s">
        <v>156</v>
      </c>
      <c r="E842" s="183" t="s">
        <v>1262</v>
      </c>
      <c r="F842" s="184" t="s">
        <v>1263</v>
      </c>
      <c r="G842" s="185" t="s">
        <v>413</v>
      </c>
      <c r="H842" s="186">
        <v>16</v>
      </c>
      <c r="I842" s="187"/>
      <c r="J842" s="188">
        <f>ROUND(I842*H842,2)</f>
        <v>0</v>
      </c>
      <c r="K842" s="184" t="s">
        <v>160</v>
      </c>
      <c r="L842" s="54"/>
      <c r="M842" s="189" t="s">
        <v>20</v>
      </c>
      <c r="N842" s="190" t="s">
        <v>44</v>
      </c>
      <c r="O842" s="35"/>
      <c r="P842" s="191">
        <f>O842*H842</f>
        <v>0</v>
      </c>
      <c r="Q842" s="191">
        <v>0.00024</v>
      </c>
      <c r="R842" s="191">
        <f>Q842*H842</f>
        <v>0.00384</v>
      </c>
      <c r="S842" s="191">
        <v>0</v>
      </c>
      <c r="T842" s="192">
        <f>S842*H842</f>
        <v>0</v>
      </c>
      <c r="AR842" s="17" t="s">
        <v>161</v>
      </c>
      <c r="AT842" s="17" t="s">
        <v>156</v>
      </c>
      <c r="AU842" s="17" t="s">
        <v>177</v>
      </c>
      <c r="AY842" s="17" t="s">
        <v>154</v>
      </c>
      <c r="BE842" s="193">
        <f>IF(N842="základní",J842,0)</f>
        <v>0</v>
      </c>
      <c r="BF842" s="193">
        <f>IF(N842="snížená",J842,0)</f>
        <v>0</v>
      </c>
      <c r="BG842" s="193">
        <f>IF(N842="zákl. přenesená",J842,0)</f>
        <v>0</v>
      </c>
      <c r="BH842" s="193">
        <f>IF(N842="sníž. přenesená",J842,0)</f>
        <v>0</v>
      </c>
      <c r="BI842" s="193">
        <f>IF(N842="nulová",J842,0)</f>
        <v>0</v>
      </c>
      <c r="BJ842" s="17" t="s">
        <v>22</v>
      </c>
      <c r="BK842" s="193">
        <f>ROUND(I842*H842,2)</f>
        <v>0</v>
      </c>
      <c r="BL842" s="17" t="s">
        <v>161</v>
      </c>
      <c r="BM842" s="17" t="s">
        <v>1264</v>
      </c>
    </row>
    <row r="843" spans="2:47" s="1" customFormat="1" ht="27">
      <c r="B843" s="34"/>
      <c r="C843" s="56"/>
      <c r="D843" s="194" t="s">
        <v>163</v>
      </c>
      <c r="E843" s="56"/>
      <c r="F843" s="195" t="s">
        <v>1265</v>
      </c>
      <c r="G843" s="56"/>
      <c r="H843" s="56"/>
      <c r="I843" s="152"/>
      <c r="J843" s="56"/>
      <c r="K843" s="56"/>
      <c r="L843" s="54"/>
      <c r="M843" s="71"/>
      <c r="N843" s="35"/>
      <c r="O843" s="35"/>
      <c r="P843" s="35"/>
      <c r="Q843" s="35"/>
      <c r="R843" s="35"/>
      <c r="S843" s="35"/>
      <c r="T843" s="72"/>
      <c r="AT843" s="17" t="s">
        <v>163</v>
      </c>
      <c r="AU843" s="17" t="s">
        <v>177</v>
      </c>
    </row>
    <row r="844" spans="2:47" s="1" customFormat="1" ht="94.5">
      <c r="B844" s="34"/>
      <c r="C844" s="56"/>
      <c r="D844" s="199" t="s">
        <v>165</v>
      </c>
      <c r="E844" s="56"/>
      <c r="F844" s="212" t="s">
        <v>1249</v>
      </c>
      <c r="G844" s="56"/>
      <c r="H844" s="56"/>
      <c r="I844" s="152"/>
      <c r="J844" s="56"/>
      <c r="K844" s="56"/>
      <c r="L844" s="54"/>
      <c r="M844" s="71"/>
      <c r="N844" s="35"/>
      <c r="O844" s="35"/>
      <c r="P844" s="35"/>
      <c r="Q844" s="35"/>
      <c r="R844" s="35"/>
      <c r="S844" s="35"/>
      <c r="T844" s="72"/>
      <c r="AT844" s="17" t="s">
        <v>165</v>
      </c>
      <c r="AU844" s="17" t="s">
        <v>177</v>
      </c>
    </row>
    <row r="845" spans="2:65" s="1" customFormat="1" ht="31.5" customHeight="1">
      <c r="B845" s="34"/>
      <c r="C845" s="182" t="s">
        <v>1266</v>
      </c>
      <c r="D845" s="182" t="s">
        <v>156</v>
      </c>
      <c r="E845" s="183" t="s">
        <v>1267</v>
      </c>
      <c r="F845" s="184" t="s">
        <v>1268</v>
      </c>
      <c r="G845" s="185" t="s">
        <v>413</v>
      </c>
      <c r="H845" s="186">
        <v>28</v>
      </c>
      <c r="I845" s="187"/>
      <c r="J845" s="188">
        <f>ROUND(I845*H845,2)</f>
        <v>0</v>
      </c>
      <c r="K845" s="184" t="s">
        <v>20</v>
      </c>
      <c r="L845" s="54"/>
      <c r="M845" s="189" t="s">
        <v>20</v>
      </c>
      <c r="N845" s="190" t="s">
        <v>44</v>
      </c>
      <c r="O845" s="35"/>
      <c r="P845" s="191">
        <f>O845*H845</f>
        <v>0</v>
      </c>
      <c r="Q845" s="191">
        <v>4E-05</v>
      </c>
      <c r="R845" s="191">
        <f>Q845*H845</f>
        <v>0.0011200000000000001</v>
      </c>
      <c r="S845" s="191">
        <v>0</v>
      </c>
      <c r="T845" s="192">
        <f>S845*H845</f>
        <v>0</v>
      </c>
      <c r="AR845" s="17" t="s">
        <v>161</v>
      </c>
      <c r="AT845" s="17" t="s">
        <v>156</v>
      </c>
      <c r="AU845" s="17" t="s">
        <v>177</v>
      </c>
      <c r="AY845" s="17" t="s">
        <v>154</v>
      </c>
      <c r="BE845" s="193">
        <f>IF(N845="základní",J845,0)</f>
        <v>0</v>
      </c>
      <c r="BF845" s="193">
        <f>IF(N845="snížená",J845,0)</f>
        <v>0</v>
      </c>
      <c r="BG845" s="193">
        <f>IF(N845="zákl. přenesená",J845,0)</f>
        <v>0</v>
      </c>
      <c r="BH845" s="193">
        <f>IF(N845="sníž. přenesená",J845,0)</f>
        <v>0</v>
      </c>
      <c r="BI845" s="193">
        <f>IF(N845="nulová",J845,0)</f>
        <v>0</v>
      </c>
      <c r="BJ845" s="17" t="s">
        <v>22</v>
      </c>
      <c r="BK845" s="193">
        <f>ROUND(I845*H845,2)</f>
        <v>0</v>
      </c>
      <c r="BL845" s="17" t="s">
        <v>161</v>
      </c>
      <c r="BM845" s="17" t="s">
        <v>1269</v>
      </c>
    </row>
    <row r="846" spans="2:47" s="1" customFormat="1" ht="27">
      <c r="B846" s="34"/>
      <c r="C846" s="56"/>
      <c r="D846" s="194" t="s">
        <v>163</v>
      </c>
      <c r="E846" s="56"/>
      <c r="F846" s="195" t="s">
        <v>1270</v>
      </c>
      <c r="G846" s="56"/>
      <c r="H846" s="56"/>
      <c r="I846" s="152"/>
      <c r="J846" s="56"/>
      <c r="K846" s="56"/>
      <c r="L846" s="54"/>
      <c r="M846" s="71"/>
      <c r="N846" s="35"/>
      <c r="O846" s="35"/>
      <c r="P846" s="35"/>
      <c r="Q846" s="35"/>
      <c r="R846" s="35"/>
      <c r="S846" s="35"/>
      <c r="T846" s="72"/>
      <c r="AT846" s="17" t="s">
        <v>163</v>
      </c>
      <c r="AU846" s="17" t="s">
        <v>177</v>
      </c>
    </row>
    <row r="847" spans="2:47" s="1" customFormat="1" ht="94.5">
      <c r="B847" s="34"/>
      <c r="C847" s="56"/>
      <c r="D847" s="194" t="s">
        <v>165</v>
      </c>
      <c r="E847" s="56"/>
      <c r="F847" s="196" t="s">
        <v>1249</v>
      </c>
      <c r="G847" s="56"/>
      <c r="H847" s="56"/>
      <c r="I847" s="152"/>
      <c r="J847" s="56"/>
      <c r="K847" s="56"/>
      <c r="L847" s="54"/>
      <c r="M847" s="71"/>
      <c r="N847" s="35"/>
      <c r="O847" s="35"/>
      <c r="P847" s="35"/>
      <c r="Q847" s="35"/>
      <c r="R847" s="35"/>
      <c r="S847" s="35"/>
      <c r="T847" s="72"/>
      <c r="AT847" s="17" t="s">
        <v>165</v>
      </c>
      <c r="AU847" s="17" t="s">
        <v>177</v>
      </c>
    </row>
    <row r="848" spans="2:51" s="11" customFormat="1" ht="13.5">
      <c r="B848" s="197"/>
      <c r="C848" s="198"/>
      <c r="D848" s="199" t="s">
        <v>167</v>
      </c>
      <c r="E848" s="200" t="s">
        <v>20</v>
      </c>
      <c r="F848" s="201" t="s">
        <v>1271</v>
      </c>
      <c r="G848" s="198"/>
      <c r="H848" s="202">
        <v>28</v>
      </c>
      <c r="I848" s="203"/>
      <c r="J848" s="198"/>
      <c r="K848" s="198"/>
      <c r="L848" s="204"/>
      <c r="M848" s="205"/>
      <c r="N848" s="206"/>
      <c r="O848" s="206"/>
      <c r="P848" s="206"/>
      <c r="Q848" s="206"/>
      <c r="R848" s="206"/>
      <c r="S848" s="206"/>
      <c r="T848" s="207"/>
      <c r="AT848" s="208" t="s">
        <v>167</v>
      </c>
      <c r="AU848" s="208" t="s">
        <v>177</v>
      </c>
      <c r="AV848" s="11" t="s">
        <v>81</v>
      </c>
      <c r="AW848" s="11" t="s">
        <v>169</v>
      </c>
      <c r="AX848" s="11" t="s">
        <v>73</v>
      </c>
      <c r="AY848" s="208" t="s">
        <v>154</v>
      </c>
    </row>
    <row r="849" spans="2:65" s="1" customFormat="1" ht="22.5" customHeight="1">
      <c r="B849" s="34"/>
      <c r="C849" s="182" t="s">
        <v>1272</v>
      </c>
      <c r="D849" s="182" t="s">
        <v>156</v>
      </c>
      <c r="E849" s="183" t="s">
        <v>1273</v>
      </c>
      <c r="F849" s="184" t="s">
        <v>1274</v>
      </c>
      <c r="G849" s="185" t="s">
        <v>413</v>
      </c>
      <c r="H849" s="186">
        <v>28</v>
      </c>
      <c r="I849" s="187"/>
      <c r="J849" s="188">
        <f>ROUND(I849*H849,2)</f>
        <v>0</v>
      </c>
      <c r="K849" s="184" t="s">
        <v>20</v>
      </c>
      <c r="L849" s="54"/>
      <c r="M849" s="189" t="s">
        <v>20</v>
      </c>
      <c r="N849" s="190" t="s">
        <v>44</v>
      </c>
      <c r="O849" s="35"/>
      <c r="P849" s="191">
        <f>O849*H849</f>
        <v>0</v>
      </c>
      <c r="Q849" s="191">
        <v>0.00025</v>
      </c>
      <c r="R849" s="191">
        <f>Q849*H849</f>
        <v>0.007</v>
      </c>
      <c r="S849" s="191">
        <v>0</v>
      </c>
      <c r="T849" s="192">
        <f>S849*H849</f>
        <v>0</v>
      </c>
      <c r="AR849" s="17" t="s">
        <v>161</v>
      </c>
      <c r="AT849" s="17" t="s">
        <v>156</v>
      </c>
      <c r="AU849" s="17" t="s">
        <v>177</v>
      </c>
      <c r="AY849" s="17" t="s">
        <v>154</v>
      </c>
      <c r="BE849" s="193">
        <f>IF(N849="základní",J849,0)</f>
        <v>0</v>
      </c>
      <c r="BF849" s="193">
        <f>IF(N849="snížená",J849,0)</f>
        <v>0</v>
      </c>
      <c r="BG849" s="193">
        <f>IF(N849="zákl. přenesená",J849,0)</f>
        <v>0</v>
      </c>
      <c r="BH849" s="193">
        <f>IF(N849="sníž. přenesená",J849,0)</f>
        <v>0</v>
      </c>
      <c r="BI849" s="193">
        <f>IF(N849="nulová",J849,0)</f>
        <v>0</v>
      </c>
      <c r="BJ849" s="17" t="s">
        <v>22</v>
      </c>
      <c r="BK849" s="193">
        <f>ROUND(I849*H849,2)</f>
        <v>0</v>
      </c>
      <c r="BL849" s="17" t="s">
        <v>161</v>
      </c>
      <c r="BM849" s="17" t="s">
        <v>1275</v>
      </c>
    </row>
    <row r="850" spans="2:47" s="1" customFormat="1" ht="27">
      <c r="B850" s="34"/>
      <c r="C850" s="56"/>
      <c r="D850" s="194" t="s">
        <v>163</v>
      </c>
      <c r="E850" s="56"/>
      <c r="F850" s="195" t="s">
        <v>1276</v>
      </c>
      <c r="G850" s="56"/>
      <c r="H850" s="56"/>
      <c r="I850" s="152"/>
      <c r="J850" s="56"/>
      <c r="K850" s="56"/>
      <c r="L850" s="54"/>
      <c r="M850" s="71"/>
      <c r="N850" s="35"/>
      <c r="O850" s="35"/>
      <c r="P850" s="35"/>
      <c r="Q850" s="35"/>
      <c r="R850" s="35"/>
      <c r="S850" s="35"/>
      <c r="T850" s="72"/>
      <c r="AT850" s="17" t="s">
        <v>163</v>
      </c>
      <c r="AU850" s="17" t="s">
        <v>177</v>
      </c>
    </row>
    <row r="851" spans="2:47" s="1" customFormat="1" ht="94.5">
      <c r="B851" s="34"/>
      <c r="C851" s="56"/>
      <c r="D851" s="194" t="s">
        <v>165</v>
      </c>
      <c r="E851" s="56"/>
      <c r="F851" s="196" t="s">
        <v>1249</v>
      </c>
      <c r="G851" s="56"/>
      <c r="H851" s="56"/>
      <c r="I851" s="152"/>
      <c r="J851" s="56"/>
      <c r="K851" s="56"/>
      <c r="L851" s="54"/>
      <c r="M851" s="71"/>
      <c r="N851" s="35"/>
      <c r="O851" s="35"/>
      <c r="P851" s="35"/>
      <c r="Q851" s="35"/>
      <c r="R851" s="35"/>
      <c r="S851" s="35"/>
      <c r="T851" s="72"/>
      <c r="AT851" s="17" t="s">
        <v>165</v>
      </c>
      <c r="AU851" s="17" t="s">
        <v>177</v>
      </c>
    </row>
    <row r="852" spans="2:63" s="10" customFormat="1" ht="22.35" customHeight="1">
      <c r="B852" s="165"/>
      <c r="C852" s="166"/>
      <c r="D852" s="179" t="s">
        <v>72</v>
      </c>
      <c r="E852" s="180" t="s">
        <v>824</v>
      </c>
      <c r="F852" s="180" t="s">
        <v>1277</v>
      </c>
      <c r="G852" s="166"/>
      <c r="H852" s="166"/>
      <c r="I852" s="169"/>
      <c r="J852" s="181">
        <f>BK852</f>
        <v>0</v>
      </c>
      <c r="K852" s="166"/>
      <c r="L852" s="171"/>
      <c r="M852" s="172"/>
      <c r="N852" s="173"/>
      <c r="O852" s="173"/>
      <c r="P852" s="174">
        <f>SUM(P853:P930)</f>
        <v>0</v>
      </c>
      <c r="Q852" s="173"/>
      <c r="R852" s="174">
        <f>SUM(R853:R930)</f>
        <v>0.0141830003</v>
      </c>
      <c r="S852" s="173"/>
      <c r="T852" s="175">
        <f>SUM(T853:T930)</f>
        <v>82.51708000000004</v>
      </c>
      <c r="AR852" s="176" t="s">
        <v>22</v>
      </c>
      <c r="AT852" s="177" t="s">
        <v>72</v>
      </c>
      <c r="AU852" s="177" t="s">
        <v>81</v>
      </c>
      <c r="AY852" s="176" t="s">
        <v>154</v>
      </c>
      <c r="BK852" s="178">
        <f>SUM(BK853:BK930)</f>
        <v>0</v>
      </c>
    </row>
    <row r="853" spans="2:65" s="1" customFormat="1" ht="22.5" customHeight="1">
      <c r="B853" s="34"/>
      <c r="C853" s="182" t="s">
        <v>1278</v>
      </c>
      <c r="D853" s="182" t="s">
        <v>156</v>
      </c>
      <c r="E853" s="183" t="s">
        <v>1279</v>
      </c>
      <c r="F853" s="184" t="s">
        <v>1280</v>
      </c>
      <c r="G853" s="185" t="s">
        <v>172</v>
      </c>
      <c r="H853" s="186">
        <v>0.837</v>
      </c>
      <c r="I853" s="187"/>
      <c r="J853" s="188">
        <f>ROUND(I853*H853,2)</f>
        <v>0</v>
      </c>
      <c r="K853" s="184" t="s">
        <v>160</v>
      </c>
      <c r="L853" s="54"/>
      <c r="M853" s="189" t="s">
        <v>20</v>
      </c>
      <c r="N853" s="190" t="s">
        <v>44</v>
      </c>
      <c r="O853" s="35"/>
      <c r="P853" s="191">
        <f>O853*H853</f>
        <v>0</v>
      </c>
      <c r="Q853" s="191">
        <v>0</v>
      </c>
      <c r="R853" s="191">
        <f>Q853*H853</f>
        <v>0</v>
      </c>
      <c r="S853" s="191">
        <v>1.8</v>
      </c>
      <c r="T853" s="192">
        <f>S853*H853</f>
        <v>1.5066</v>
      </c>
      <c r="AR853" s="17" t="s">
        <v>161</v>
      </c>
      <c r="AT853" s="17" t="s">
        <v>156</v>
      </c>
      <c r="AU853" s="17" t="s">
        <v>177</v>
      </c>
      <c r="AY853" s="17" t="s">
        <v>154</v>
      </c>
      <c r="BE853" s="193">
        <f>IF(N853="základní",J853,0)</f>
        <v>0</v>
      </c>
      <c r="BF853" s="193">
        <f>IF(N853="snížená",J853,0)</f>
        <v>0</v>
      </c>
      <c r="BG853" s="193">
        <f>IF(N853="zákl. přenesená",J853,0)</f>
        <v>0</v>
      </c>
      <c r="BH853" s="193">
        <f>IF(N853="sníž. přenesená",J853,0)</f>
        <v>0</v>
      </c>
      <c r="BI853" s="193">
        <f>IF(N853="nulová",J853,0)</f>
        <v>0</v>
      </c>
      <c r="BJ853" s="17" t="s">
        <v>22</v>
      </c>
      <c r="BK853" s="193">
        <f>ROUND(I853*H853,2)</f>
        <v>0</v>
      </c>
      <c r="BL853" s="17" t="s">
        <v>161</v>
      </c>
      <c r="BM853" s="17" t="s">
        <v>1281</v>
      </c>
    </row>
    <row r="854" spans="2:47" s="1" customFormat="1" ht="27">
      <c r="B854" s="34"/>
      <c r="C854" s="56"/>
      <c r="D854" s="194" t="s">
        <v>163</v>
      </c>
      <c r="E854" s="56"/>
      <c r="F854" s="195" t="s">
        <v>1282</v>
      </c>
      <c r="G854" s="56"/>
      <c r="H854" s="56"/>
      <c r="I854" s="152"/>
      <c r="J854" s="56"/>
      <c r="K854" s="56"/>
      <c r="L854" s="54"/>
      <c r="M854" s="71"/>
      <c r="N854" s="35"/>
      <c r="O854" s="35"/>
      <c r="P854" s="35"/>
      <c r="Q854" s="35"/>
      <c r="R854" s="35"/>
      <c r="S854" s="35"/>
      <c r="T854" s="72"/>
      <c r="AT854" s="17" t="s">
        <v>163</v>
      </c>
      <c r="AU854" s="17" t="s">
        <v>177</v>
      </c>
    </row>
    <row r="855" spans="2:47" s="1" customFormat="1" ht="40.5">
      <c r="B855" s="34"/>
      <c r="C855" s="56"/>
      <c r="D855" s="194" t="s">
        <v>165</v>
      </c>
      <c r="E855" s="56"/>
      <c r="F855" s="196" t="s">
        <v>1283</v>
      </c>
      <c r="G855" s="56"/>
      <c r="H855" s="56"/>
      <c r="I855" s="152"/>
      <c r="J855" s="56"/>
      <c r="K855" s="56"/>
      <c r="L855" s="54"/>
      <c r="M855" s="71"/>
      <c r="N855" s="35"/>
      <c r="O855" s="35"/>
      <c r="P855" s="35"/>
      <c r="Q855" s="35"/>
      <c r="R855" s="35"/>
      <c r="S855" s="35"/>
      <c r="T855" s="72"/>
      <c r="AT855" s="17" t="s">
        <v>165</v>
      </c>
      <c r="AU855" s="17" t="s">
        <v>177</v>
      </c>
    </row>
    <row r="856" spans="2:51" s="11" customFormat="1" ht="13.5">
      <c r="B856" s="197"/>
      <c r="C856" s="198"/>
      <c r="D856" s="199" t="s">
        <v>167</v>
      </c>
      <c r="E856" s="200" t="s">
        <v>20</v>
      </c>
      <c r="F856" s="201" t="s">
        <v>1284</v>
      </c>
      <c r="G856" s="198"/>
      <c r="H856" s="202">
        <v>0.837495</v>
      </c>
      <c r="I856" s="203"/>
      <c r="J856" s="198"/>
      <c r="K856" s="198"/>
      <c r="L856" s="204"/>
      <c r="M856" s="205"/>
      <c r="N856" s="206"/>
      <c r="O856" s="206"/>
      <c r="P856" s="206"/>
      <c r="Q856" s="206"/>
      <c r="R856" s="206"/>
      <c r="S856" s="206"/>
      <c r="T856" s="207"/>
      <c r="AT856" s="208" t="s">
        <v>167</v>
      </c>
      <c r="AU856" s="208" t="s">
        <v>177</v>
      </c>
      <c r="AV856" s="11" t="s">
        <v>81</v>
      </c>
      <c r="AW856" s="11" t="s">
        <v>169</v>
      </c>
      <c r="AX856" s="11" t="s">
        <v>73</v>
      </c>
      <c r="AY856" s="208" t="s">
        <v>154</v>
      </c>
    </row>
    <row r="857" spans="2:65" s="1" customFormat="1" ht="22.5" customHeight="1">
      <c r="B857" s="34"/>
      <c r="C857" s="182" t="s">
        <v>1285</v>
      </c>
      <c r="D857" s="182" t="s">
        <v>156</v>
      </c>
      <c r="E857" s="183" t="s">
        <v>1286</v>
      </c>
      <c r="F857" s="184" t="s">
        <v>1287</v>
      </c>
      <c r="G857" s="185" t="s">
        <v>172</v>
      </c>
      <c r="H857" s="186">
        <v>4.212</v>
      </c>
      <c r="I857" s="187"/>
      <c r="J857" s="188">
        <f>ROUND(I857*H857,2)</f>
        <v>0</v>
      </c>
      <c r="K857" s="184" t="s">
        <v>160</v>
      </c>
      <c r="L857" s="54"/>
      <c r="M857" s="189" t="s">
        <v>20</v>
      </c>
      <c r="N857" s="190" t="s">
        <v>44</v>
      </c>
      <c r="O857" s="35"/>
      <c r="P857" s="191">
        <f>O857*H857</f>
        <v>0</v>
      </c>
      <c r="Q857" s="191">
        <v>0</v>
      </c>
      <c r="R857" s="191">
        <f>Q857*H857</f>
        <v>0</v>
      </c>
      <c r="S857" s="191">
        <v>2.4</v>
      </c>
      <c r="T857" s="192">
        <f>S857*H857</f>
        <v>10.108799999999999</v>
      </c>
      <c r="AR857" s="17" t="s">
        <v>161</v>
      </c>
      <c r="AT857" s="17" t="s">
        <v>156</v>
      </c>
      <c r="AU857" s="17" t="s">
        <v>177</v>
      </c>
      <c r="AY857" s="17" t="s">
        <v>154</v>
      </c>
      <c r="BE857" s="193">
        <f>IF(N857="základní",J857,0)</f>
        <v>0</v>
      </c>
      <c r="BF857" s="193">
        <f>IF(N857="snížená",J857,0)</f>
        <v>0</v>
      </c>
      <c r="BG857" s="193">
        <f>IF(N857="zákl. přenesená",J857,0)</f>
        <v>0</v>
      </c>
      <c r="BH857" s="193">
        <f>IF(N857="sníž. přenesená",J857,0)</f>
        <v>0</v>
      </c>
      <c r="BI857" s="193">
        <f>IF(N857="nulová",J857,0)</f>
        <v>0</v>
      </c>
      <c r="BJ857" s="17" t="s">
        <v>22</v>
      </c>
      <c r="BK857" s="193">
        <f>ROUND(I857*H857,2)</f>
        <v>0</v>
      </c>
      <c r="BL857" s="17" t="s">
        <v>161</v>
      </c>
      <c r="BM857" s="17" t="s">
        <v>1288</v>
      </c>
    </row>
    <row r="858" spans="2:47" s="1" customFormat="1" ht="13.5">
      <c r="B858" s="34"/>
      <c r="C858" s="56"/>
      <c r="D858" s="194" t="s">
        <v>163</v>
      </c>
      <c r="E858" s="56"/>
      <c r="F858" s="195" t="s">
        <v>1289</v>
      </c>
      <c r="G858" s="56"/>
      <c r="H858" s="56"/>
      <c r="I858" s="152"/>
      <c r="J858" s="56"/>
      <c r="K858" s="56"/>
      <c r="L858" s="54"/>
      <c r="M858" s="71"/>
      <c r="N858" s="35"/>
      <c r="O858" s="35"/>
      <c r="P858" s="35"/>
      <c r="Q858" s="35"/>
      <c r="R858" s="35"/>
      <c r="S858" s="35"/>
      <c r="T858" s="72"/>
      <c r="AT858" s="17" t="s">
        <v>163</v>
      </c>
      <c r="AU858" s="17" t="s">
        <v>177</v>
      </c>
    </row>
    <row r="859" spans="2:47" s="1" customFormat="1" ht="40.5">
      <c r="B859" s="34"/>
      <c r="C859" s="56"/>
      <c r="D859" s="194" t="s">
        <v>165</v>
      </c>
      <c r="E859" s="56"/>
      <c r="F859" s="196" t="s">
        <v>1290</v>
      </c>
      <c r="G859" s="56"/>
      <c r="H859" s="56"/>
      <c r="I859" s="152"/>
      <c r="J859" s="56"/>
      <c r="K859" s="56"/>
      <c r="L859" s="54"/>
      <c r="M859" s="71"/>
      <c r="N859" s="35"/>
      <c r="O859" s="35"/>
      <c r="P859" s="35"/>
      <c r="Q859" s="35"/>
      <c r="R859" s="35"/>
      <c r="S859" s="35"/>
      <c r="T859" s="72"/>
      <c r="AT859" s="17" t="s">
        <v>165</v>
      </c>
      <c r="AU859" s="17" t="s">
        <v>177</v>
      </c>
    </row>
    <row r="860" spans="2:51" s="11" customFormat="1" ht="13.5">
      <c r="B860" s="197"/>
      <c r="C860" s="198"/>
      <c r="D860" s="199" t="s">
        <v>167</v>
      </c>
      <c r="E860" s="200" t="s">
        <v>20</v>
      </c>
      <c r="F860" s="201" t="s">
        <v>1291</v>
      </c>
      <c r="G860" s="198"/>
      <c r="H860" s="202">
        <v>4.212</v>
      </c>
      <c r="I860" s="203"/>
      <c r="J860" s="198"/>
      <c r="K860" s="198"/>
      <c r="L860" s="204"/>
      <c r="M860" s="205"/>
      <c r="N860" s="206"/>
      <c r="O860" s="206"/>
      <c r="P860" s="206"/>
      <c r="Q860" s="206"/>
      <c r="R860" s="206"/>
      <c r="S860" s="206"/>
      <c r="T860" s="207"/>
      <c r="AT860" s="208" t="s">
        <v>167</v>
      </c>
      <c r="AU860" s="208" t="s">
        <v>177</v>
      </c>
      <c r="AV860" s="11" t="s">
        <v>81</v>
      </c>
      <c r="AW860" s="11" t="s">
        <v>169</v>
      </c>
      <c r="AX860" s="11" t="s">
        <v>73</v>
      </c>
      <c r="AY860" s="208" t="s">
        <v>154</v>
      </c>
    </row>
    <row r="861" spans="2:65" s="1" customFormat="1" ht="22.5" customHeight="1">
      <c r="B861" s="34"/>
      <c r="C861" s="182" t="s">
        <v>1292</v>
      </c>
      <c r="D861" s="182" t="s">
        <v>156</v>
      </c>
      <c r="E861" s="183" t="s">
        <v>1293</v>
      </c>
      <c r="F861" s="184" t="s">
        <v>1294</v>
      </c>
      <c r="G861" s="185" t="s">
        <v>172</v>
      </c>
      <c r="H861" s="186">
        <v>11.475</v>
      </c>
      <c r="I861" s="187"/>
      <c r="J861" s="188">
        <f>ROUND(I861*H861,2)</f>
        <v>0</v>
      </c>
      <c r="K861" s="184" t="s">
        <v>160</v>
      </c>
      <c r="L861" s="54"/>
      <c r="M861" s="189" t="s">
        <v>20</v>
      </c>
      <c r="N861" s="190" t="s">
        <v>44</v>
      </c>
      <c r="O861" s="35"/>
      <c r="P861" s="191">
        <f>O861*H861</f>
        <v>0</v>
      </c>
      <c r="Q861" s="191">
        <v>0</v>
      </c>
      <c r="R861" s="191">
        <f>Q861*H861</f>
        <v>0</v>
      </c>
      <c r="S861" s="191">
        <v>2.4</v>
      </c>
      <c r="T861" s="192">
        <f>S861*H861</f>
        <v>27.54</v>
      </c>
      <c r="AR861" s="17" t="s">
        <v>161</v>
      </c>
      <c r="AT861" s="17" t="s">
        <v>156</v>
      </c>
      <c r="AU861" s="17" t="s">
        <v>177</v>
      </c>
      <c r="AY861" s="17" t="s">
        <v>154</v>
      </c>
      <c r="BE861" s="193">
        <f>IF(N861="základní",J861,0)</f>
        <v>0</v>
      </c>
      <c r="BF861" s="193">
        <f>IF(N861="snížená",J861,0)</f>
        <v>0</v>
      </c>
      <c r="BG861" s="193">
        <f>IF(N861="zákl. přenesená",J861,0)</f>
        <v>0</v>
      </c>
      <c r="BH861" s="193">
        <f>IF(N861="sníž. přenesená",J861,0)</f>
        <v>0</v>
      </c>
      <c r="BI861" s="193">
        <f>IF(N861="nulová",J861,0)</f>
        <v>0</v>
      </c>
      <c r="BJ861" s="17" t="s">
        <v>22</v>
      </c>
      <c r="BK861" s="193">
        <f>ROUND(I861*H861,2)</f>
        <v>0</v>
      </c>
      <c r="BL861" s="17" t="s">
        <v>161</v>
      </c>
      <c r="BM861" s="17" t="s">
        <v>1295</v>
      </c>
    </row>
    <row r="862" spans="2:47" s="1" customFormat="1" ht="13.5">
      <c r="B862" s="34"/>
      <c r="C862" s="56"/>
      <c r="D862" s="194" t="s">
        <v>163</v>
      </c>
      <c r="E862" s="56"/>
      <c r="F862" s="195" t="s">
        <v>1296</v>
      </c>
      <c r="G862" s="56"/>
      <c r="H862" s="56"/>
      <c r="I862" s="152"/>
      <c r="J862" s="56"/>
      <c r="K862" s="56"/>
      <c r="L862" s="54"/>
      <c r="M862" s="71"/>
      <c r="N862" s="35"/>
      <c r="O862" s="35"/>
      <c r="P862" s="35"/>
      <c r="Q862" s="35"/>
      <c r="R862" s="35"/>
      <c r="S862" s="35"/>
      <c r="T862" s="72"/>
      <c r="AT862" s="17" t="s">
        <v>163</v>
      </c>
      <c r="AU862" s="17" t="s">
        <v>177</v>
      </c>
    </row>
    <row r="863" spans="2:47" s="1" customFormat="1" ht="40.5">
      <c r="B863" s="34"/>
      <c r="C863" s="56"/>
      <c r="D863" s="194" t="s">
        <v>165</v>
      </c>
      <c r="E863" s="56"/>
      <c r="F863" s="196" t="s">
        <v>1297</v>
      </c>
      <c r="G863" s="56"/>
      <c r="H863" s="56"/>
      <c r="I863" s="152"/>
      <c r="J863" s="56"/>
      <c r="K863" s="56"/>
      <c r="L863" s="54"/>
      <c r="M863" s="71"/>
      <c r="N863" s="35"/>
      <c r="O863" s="35"/>
      <c r="P863" s="35"/>
      <c r="Q863" s="35"/>
      <c r="R863" s="35"/>
      <c r="S863" s="35"/>
      <c r="T863" s="72"/>
      <c r="AT863" s="17" t="s">
        <v>165</v>
      </c>
      <c r="AU863" s="17" t="s">
        <v>177</v>
      </c>
    </row>
    <row r="864" spans="2:51" s="11" customFormat="1" ht="13.5">
      <c r="B864" s="197"/>
      <c r="C864" s="198"/>
      <c r="D864" s="199" t="s">
        <v>167</v>
      </c>
      <c r="E864" s="200" t="s">
        <v>20</v>
      </c>
      <c r="F864" s="201" t="s">
        <v>1298</v>
      </c>
      <c r="G864" s="198"/>
      <c r="H864" s="202">
        <v>11.475</v>
      </c>
      <c r="I864" s="203"/>
      <c r="J864" s="198"/>
      <c r="K864" s="198"/>
      <c r="L864" s="204"/>
      <c r="M864" s="205"/>
      <c r="N864" s="206"/>
      <c r="O864" s="206"/>
      <c r="P864" s="206"/>
      <c r="Q864" s="206"/>
      <c r="R864" s="206"/>
      <c r="S864" s="206"/>
      <c r="T864" s="207"/>
      <c r="AT864" s="208" t="s">
        <v>167</v>
      </c>
      <c r="AU864" s="208" t="s">
        <v>177</v>
      </c>
      <c r="AV864" s="11" t="s">
        <v>81</v>
      </c>
      <c r="AW864" s="11" t="s">
        <v>169</v>
      </c>
      <c r="AX864" s="11" t="s">
        <v>73</v>
      </c>
      <c r="AY864" s="208" t="s">
        <v>154</v>
      </c>
    </row>
    <row r="865" spans="2:65" s="1" customFormat="1" ht="31.5" customHeight="1">
      <c r="B865" s="34"/>
      <c r="C865" s="182" t="s">
        <v>1299</v>
      </c>
      <c r="D865" s="182" t="s">
        <v>156</v>
      </c>
      <c r="E865" s="183" t="s">
        <v>1300</v>
      </c>
      <c r="F865" s="184" t="s">
        <v>1301</v>
      </c>
      <c r="G865" s="185" t="s">
        <v>172</v>
      </c>
      <c r="H865" s="186">
        <v>1.752</v>
      </c>
      <c r="I865" s="187"/>
      <c r="J865" s="188">
        <f>ROUND(I865*H865,2)</f>
        <v>0</v>
      </c>
      <c r="K865" s="184" t="s">
        <v>160</v>
      </c>
      <c r="L865" s="54"/>
      <c r="M865" s="189" t="s">
        <v>20</v>
      </c>
      <c r="N865" s="190" t="s">
        <v>44</v>
      </c>
      <c r="O865" s="35"/>
      <c r="P865" s="191">
        <f>O865*H865</f>
        <v>0</v>
      </c>
      <c r="Q865" s="191">
        <v>0</v>
      </c>
      <c r="R865" s="191">
        <f>Q865*H865</f>
        <v>0</v>
      </c>
      <c r="S865" s="191">
        <v>2.2</v>
      </c>
      <c r="T865" s="192">
        <f>S865*H865</f>
        <v>3.8544000000000005</v>
      </c>
      <c r="AR865" s="17" t="s">
        <v>161</v>
      </c>
      <c r="AT865" s="17" t="s">
        <v>156</v>
      </c>
      <c r="AU865" s="17" t="s">
        <v>177</v>
      </c>
      <c r="AY865" s="17" t="s">
        <v>154</v>
      </c>
      <c r="BE865" s="193">
        <f>IF(N865="základní",J865,0)</f>
        <v>0</v>
      </c>
      <c r="BF865" s="193">
        <f>IF(N865="snížená",J865,0)</f>
        <v>0</v>
      </c>
      <c r="BG865" s="193">
        <f>IF(N865="zákl. přenesená",J865,0)</f>
        <v>0</v>
      </c>
      <c r="BH865" s="193">
        <f>IF(N865="sníž. přenesená",J865,0)</f>
        <v>0</v>
      </c>
      <c r="BI865" s="193">
        <f>IF(N865="nulová",J865,0)</f>
        <v>0</v>
      </c>
      <c r="BJ865" s="17" t="s">
        <v>22</v>
      </c>
      <c r="BK865" s="193">
        <f>ROUND(I865*H865,2)</f>
        <v>0</v>
      </c>
      <c r="BL865" s="17" t="s">
        <v>161</v>
      </c>
      <c r="BM865" s="17" t="s">
        <v>1302</v>
      </c>
    </row>
    <row r="866" spans="2:47" s="1" customFormat="1" ht="27">
      <c r="B866" s="34"/>
      <c r="C866" s="56"/>
      <c r="D866" s="194" t="s">
        <v>163</v>
      </c>
      <c r="E866" s="56"/>
      <c r="F866" s="195" t="s">
        <v>1303</v>
      </c>
      <c r="G866" s="56"/>
      <c r="H866" s="56"/>
      <c r="I866" s="152"/>
      <c r="J866" s="56"/>
      <c r="K866" s="56"/>
      <c r="L866" s="54"/>
      <c r="M866" s="71"/>
      <c r="N866" s="35"/>
      <c r="O866" s="35"/>
      <c r="P866" s="35"/>
      <c r="Q866" s="35"/>
      <c r="R866" s="35"/>
      <c r="S866" s="35"/>
      <c r="T866" s="72"/>
      <c r="AT866" s="17" t="s">
        <v>163</v>
      </c>
      <c r="AU866" s="17" t="s">
        <v>177</v>
      </c>
    </row>
    <row r="867" spans="2:51" s="11" customFormat="1" ht="13.5">
      <c r="B867" s="197"/>
      <c r="C867" s="198"/>
      <c r="D867" s="199" t="s">
        <v>167</v>
      </c>
      <c r="E867" s="200" t="s">
        <v>20</v>
      </c>
      <c r="F867" s="201" t="s">
        <v>206</v>
      </c>
      <c r="G867" s="198"/>
      <c r="H867" s="202">
        <v>1.752</v>
      </c>
      <c r="I867" s="203"/>
      <c r="J867" s="198"/>
      <c r="K867" s="198"/>
      <c r="L867" s="204"/>
      <c r="M867" s="205"/>
      <c r="N867" s="206"/>
      <c r="O867" s="206"/>
      <c r="P867" s="206"/>
      <c r="Q867" s="206"/>
      <c r="R867" s="206"/>
      <c r="S867" s="206"/>
      <c r="T867" s="207"/>
      <c r="AT867" s="208" t="s">
        <v>167</v>
      </c>
      <c r="AU867" s="208" t="s">
        <v>177</v>
      </c>
      <c r="AV867" s="11" t="s">
        <v>81</v>
      </c>
      <c r="AW867" s="11" t="s">
        <v>169</v>
      </c>
      <c r="AX867" s="11" t="s">
        <v>73</v>
      </c>
      <c r="AY867" s="208" t="s">
        <v>154</v>
      </c>
    </row>
    <row r="868" spans="2:65" s="1" customFormat="1" ht="31.5" customHeight="1">
      <c r="B868" s="34"/>
      <c r="C868" s="182" t="s">
        <v>1304</v>
      </c>
      <c r="D868" s="182" t="s">
        <v>156</v>
      </c>
      <c r="E868" s="183" t="s">
        <v>1305</v>
      </c>
      <c r="F868" s="184" t="s">
        <v>1306</v>
      </c>
      <c r="G868" s="185" t="s">
        <v>172</v>
      </c>
      <c r="H868" s="186">
        <v>8.733</v>
      </c>
      <c r="I868" s="187"/>
      <c r="J868" s="188">
        <f>ROUND(I868*H868,2)</f>
        <v>0</v>
      </c>
      <c r="K868" s="184" t="s">
        <v>160</v>
      </c>
      <c r="L868" s="54"/>
      <c r="M868" s="189" t="s">
        <v>20</v>
      </c>
      <c r="N868" s="190" t="s">
        <v>44</v>
      </c>
      <c r="O868" s="35"/>
      <c r="P868" s="191">
        <f>O868*H868</f>
        <v>0</v>
      </c>
      <c r="Q868" s="191">
        <v>0</v>
      </c>
      <c r="R868" s="191">
        <f>Q868*H868</f>
        <v>0</v>
      </c>
      <c r="S868" s="191">
        <v>2.2</v>
      </c>
      <c r="T868" s="192">
        <f>S868*H868</f>
        <v>19.212600000000002</v>
      </c>
      <c r="AR868" s="17" t="s">
        <v>161</v>
      </c>
      <c r="AT868" s="17" t="s">
        <v>156</v>
      </c>
      <c r="AU868" s="17" t="s">
        <v>177</v>
      </c>
      <c r="AY868" s="17" t="s">
        <v>154</v>
      </c>
      <c r="BE868" s="193">
        <f>IF(N868="základní",J868,0)</f>
        <v>0</v>
      </c>
      <c r="BF868" s="193">
        <f>IF(N868="snížená",J868,0)</f>
        <v>0</v>
      </c>
      <c r="BG868" s="193">
        <f>IF(N868="zákl. přenesená",J868,0)</f>
        <v>0</v>
      </c>
      <c r="BH868" s="193">
        <f>IF(N868="sníž. přenesená",J868,0)</f>
        <v>0</v>
      </c>
      <c r="BI868" s="193">
        <f>IF(N868="nulová",J868,0)</f>
        <v>0</v>
      </c>
      <c r="BJ868" s="17" t="s">
        <v>22</v>
      </c>
      <c r="BK868" s="193">
        <f>ROUND(I868*H868,2)</f>
        <v>0</v>
      </c>
      <c r="BL868" s="17" t="s">
        <v>161</v>
      </c>
      <c r="BM868" s="17" t="s">
        <v>1307</v>
      </c>
    </row>
    <row r="869" spans="2:47" s="1" customFormat="1" ht="27">
      <c r="B869" s="34"/>
      <c r="C869" s="56"/>
      <c r="D869" s="194" t="s">
        <v>163</v>
      </c>
      <c r="E869" s="56"/>
      <c r="F869" s="195" t="s">
        <v>1308</v>
      </c>
      <c r="G869" s="56"/>
      <c r="H869" s="56"/>
      <c r="I869" s="152"/>
      <c r="J869" s="56"/>
      <c r="K869" s="56"/>
      <c r="L869" s="54"/>
      <c r="M869" s="71"/>
      <c r="N869" s="35"/>
      <c r="O869" s="35"/>
      <c r="P869" s="35"/>
      <c r="Q869" s="35"/>
      <c r="R869" s="35"/>
      <c r="S869" s="35"/>
      <c r="T869" s="72"/>
      <c r="AT869" s="17" t="s">
        <v>163</v>
      </c>
      <c r="AU869" s="17" t="s">
        <v>177</v>
      </c>
    </row>
    <row r="870" spans="2:51" s="11" customFormat="1" ht="13.5">
      <c r="B870" s="197"/>
      <c r="C870" s="198"/>
      <c r="D870" s="199" t="s">
        <v>167</v>
      </c>
      <c r="E870" s="200" t="s">
        <v>20</v>
      </c>
      <c r="F870" s="201" t="s">
        <v>1309</v>
      </c>
      <c r="G870" s="198"/>
      <c r="H870" s="202">
        <v>8.733</v>
      </c>
      <c r="I870" s="203"/>
      <c r="J870" s="198"/>
      <c r="K870" s="198"/>
      <c r="L870" s="204"/>
      <c r="M870" s="205"/>
      <c r="N870" s="206"/>
      <c r="O870" s="206"/>
      <c r="P870" s="206"/>
      <c r="Q870" s="206"/>
      <c r="R870" s="206"/>
      <c r="S870" s="206"/>
      <c r="T870" s="207"/>
      <c r="AT870" s="208" t="s">
        <v>167</v>
      </c>
      <c r="AU870" s="208" t="s">
        <v>177</v>
      </c>
      <c r="AV870" s="11" t="s">
        <v>81</v>
      </c>
      <c r="AW870" s="11" t="s">
        <v>169</v>
      </c>
      <c r="AX870" s="11" t="s">
        <v>73</v>
      </c>
      <c r="AY870" s="208" t="s">
        <v>154</v>
      </c>
    </row>
    <row r="871" spans="2:65" s="1" customFormat="1" ht="22.5" customHeight="1">
      <c r="B871" s="34"/>
      <c r="C871" s="182" t="s">
        <v>1310</v>
      </c>
      <c r="D871" s="182" t="s">
        <v>156</v>
      </c>
      <c r="E871" s="183" t="s">
        <v>1311</v>
      </c>
      <c r="F871" s="184" t="s">
        <v>1312</v>
      </c>
      <c r="G871" s="185" t="s">
        <v>159</v>
      </c>
      <c r="H871" s="186">
        <v>21.875</v>
      </c>
      <c r="I871" s="187"/>
      <c r="J871" s="188">
        <f>ROUND(I871*H871,2)</f>
        <v>0</v>
      </c>
      <c r="K871" s="184" t="s">
        <v>160</v>
      </c>
      <c r="L871" s="54"/>
      <c r="M871" s="189" t="s">
        <v>20</v>
      </c>
      <c r="N871" s="190" t="s">
        <v>44</v>
      </c>
      <c r="O871" s="35"/>
      <c r="P871" s="191">
        <f>O871*H871</f>
        <v>0</v>
      </c>
      <c r="Q871" s="191">
        <v>3.472E-06</v>
      </c>
      <c r="R871" s="191">
        <f>Q871*H871</f>
        <v>7.595E-05</v>
      </c>
      <c r="S871" s="191">
        <v>0</v>
      </c>
      <c r="T871" s="192">
        <f>S871*H871</f>
        <v>0</v>
      </c>
      <c r="AR871" s="17" t="s">
        <v>161</v>
      </c>
      <c r="AT871" s="17" t="s">
        <v>156</v>
      </c>
      <c r="AU871" s="17" t="s">
        <v>177</v>
      </c>
      <c r="AY871" s="17" t="s">
        <v>154</v>
      </c>
      <c r="BE871" s="193">
        <f>IF(N871="základní",J871,0)</f>
        <v>0</v>
      </c>
      <c r="BF871" s="193">
        <f>IF(N871="snížená",J871,0)</f>
        <v>0</v>
      </c>
      <c r="BG871" s="193">
        <f>IF(N871="zákl. přenesená",J871,0)</f>
        <v>0</v>
      </c>
      <c r="BH871" s="193">
        <f>IF(N871="sníž. přenesená",J871,0)</f>
        <v>0</v>
      </c>
      <c r="BI871" s="193">
        <f>IF(N871="nulová",J871,0)</f>
        <v>0</v>
      </c>
      <c r="BJ871" s="17" t="s">
        <v>22</v>
      </c>
      <c r="BK871" s="193">
        <f>ROUND(I871*H871,2)</f>
        <v>0</v>
      </c>
      <c r="BL871" s="17" t="s">
        <v>161</v>
      </c>
      <c r="BM871" s="17" t="s">
        <v>1313</v>
      </c>
    </row>
    <row r="872" spans="2:47" s="1" customFormat="1" ht="13.5">
      <c r="B872" s="34"/>
      <c r="C872" s="56"/>
      <c r="D872" s="194" t="s">
        <v>163</v>
      </c>
      <c r="E872" s="56"/>
      <c r="F872" s="195" t="s">
        <v>1312</v>
      </c>
      <c r="G872" s="56"/>
      <c r="H872" s="56"/>
      <c r="I872" s="152"/>
      <c r="J872" s="56"/>
      <c r="K872" s="56"/>
      <c r="L872" s="54"/>
      <c r="M872" s="71"/>
      <c r="N872" s="35"/>
      <c r="O872" s="35"/>
      <c r="P872" s="35"/>
      <c r="Q872" s="35"/>
      <c r="R872" s="35"/>
      <c r="S872" s="35"/>
      <c r="T872" s="72"/>
      <c r="AT872" s="17" t="s">
        <v>163</v>
      </c>
      <c r="AU872" s="17" t="s">
        <v>177</v>
      </c>
    </row>
    <row r="873" spans="2:47" s="1" customFormat="1" ht="54">
      <c r="B873" s="34"/>
      <c r="C873" s="56"/>
      <c r="D873" s="194" t="s">
        <v>165</v>
      </c>
      <c r="E873" s="56"/>
      <c r="F873" s="196" t="s">
        <v>1314</v>
      </c>
      <c r="G873" s="56"/>
      <c r="H873" s="56"/>
      <c r="I873" s="152"/>
      <c r="J873" s="56"/>
      <c r="K873" s="56"/>
      <c r="L873" s="54"/>
      <c r="M873" s="71"/>
      <c r="N873" s="35"/>
      <c r="O873" s="35"/>
      <c r="P873" s="35"/>
      <c r="Q873" s="35"/>
      <c r="R873" s="35"/>
      <c r="S873" s="35"/>
      <c r="T873" s="72"/>
      <c r="AT873" s="17" t="s">
        <v>165</v>
      </c>
      <c r="AU873" s="17" t="s">
        <v>177</v>
      </c>
    </row>
    <row r="874" spans="2:51" s="11" customFormat="1" ht="13.5">
      <c r="B874" s="197"/>
      <c r="C874" s="198"/>
      <c r="D874" s="199" t="s">
        <v>167</v>
      </c>
      <c r="E874" s="200" t="s">
        <v>20</v>
      </c>
      <c r="F874" s="201" t="s">
        <v>1104</v>
      </c>
      <c r="G874" s="198"/>
      <c r="H874" s="202">
        <v>21.875</v>
      </c>
      <c r="I874" s="203"/>
      <c r="J874" s="198"/>
      <c r="K874" s="198"/>
      <c r="L874" s="204"/>
      <c r="M874" s="205"/>
      <c r="N874" s="206"/>
      <c r="O874" s="206"/>
      <c r="P874" s="206"/>
      <c r="Q874" s="206"/>
      <c r="R874" s="206"/>
      <c r="S874" s="206"/>
      <c r="T874" s="207"/>
      <c r="AT874" s="208" t="s">
        <v>167</v>
      </c>
      <c r="AU874" s="208" t="s">
        <v>177</v>
      </c>
      <c r="AV874" s="11" t="s">
        <v>81</v>
      </c>
      <c r="AW874" s="11" t="s">
        <v>169</v>
      </c>
      <c r="AX874" s="11" t="s">
        <v>73</v>
      </c>
      <c r="AY874" s="208" t="s">
        <v>154</v>
      </c>
    </row>
    <row r="875" spans="2:65" s="1" customFormat="1" ht="22.5" customHeight="1">
      <c r="B875" s="34"/>
      <c r="C875" s="182" t="s">
        <v>1315</v>
      </c>
      <c r="D875" s="182" t="s">
        <v>156</v>
      </c>
      <c r="E875" s="183" t="s">
        <v>1316</v>
      </c>
      <c r="F875" s="184" t="s">
        <v>1317</v>
      </c>
      <c r="G875" s="185" t="s">
        <v>159</v>
      </c>
      <c r="H875" s="186">
        <v>64.4</v>
      </c>
      <c r="I875" s="187"/>
      <c r="J875" s="188">
        <f>ROUND(I875*H875,2)</f>
        <v>0</v>
      </c>
      <c r="K875" s="184" t="s">
        <v>160</v>
      </c>
      <c r="L875" s="54"/>
      <c r="M875" s="189" t="s">
        <v>20</v>
      </c>
      <c r="N875" s="190" t="s">
        <v>44</v>
      </c>
      <c r="O875" s="35"/>
      <c r="P875" s="191">
        <f>O875*H875</f>
        <v>0</v>
      </c>
      <c r="Q875" s="191">
        <v>0</v>
      </c>
      <c r="R875" s="191">
        <f>Q875*H875</f>
        <v>0</v>
      </c>
      <c r="S875" s="191">
        <v>0.014</v>
      </c>
      <c r="T875" s="192">
        <f>S875*H875</f>
        <v>0.9016000000000001</v>
      </c>
      <c r="AR875" s="17" t="s">
        <v>161</v>
      </c>
      <c r="AT875" s="17" t="s">
        <v>156</v>
      </c>
      <c r="AU875" s="17" t="s">
        <v>177</v>
      </c>
      <c r="AY875" s="17" t="s">
        <v>154</v>
      </c>
      <c r="BE875" s="193">
        <f>IF(N875="základní",J875,0)</f>
        <v>0</v>
      </c>
      <c r="BF875" s="193">
        <f>IF(N875="snížená",J875,0)</f>
        <v>0</v>
      </c>
      <c r="BG875" s="193">
        <f>IF(N875="zákl. přenesená",J875,0)</f>
        <v>0</v>
      </c>
      <c r="BH875" s="193">
        <f>IF(N875="sníž. přenesená",J875,0)</f>
        <v>0</v>
      </c>
      <c r="BI875" s="193">
        <f>IF(N875="nulová",J875,0)</f>
        <v>0</v>
      </c>
      <c r="BJ875" s="17" t="s">
        <v>22</v>
      </c>
      <c r="BK875" s="193">
        <f>ROUND(I875*H875,2)</f>
        <v>0</v>
      </c>
      <c r="BL875" s="17" t="s">
        <v>161</v>
      </c>
      <c r="BM875" s="17" t="s">
        <v>1318</v>
      </c>
    </row>
    <row r="876" spans="2:47" s="1" customFormat="1" ht="27">
      <c r="B876" s="34"/>
      <c r="C876" s="56"/>
      <c r="D876" s="194" t="s">
        <v>163</v>
      </c>
      <c r="E876" s="56"/>
      <c r="F876" s="195" t="s">
        <v>1319</v>
      </c>
      <c r="G876" s="56"/>
      <c r="H876" s="56"/>
      <c r="I876" s="152"/>
      <c r="J876" s="56"/>
      <c r="K876" s="56"/>
      <c r="L876" s="54"/>
      <c r="M876" s="71"/>
      <c r="N876" s="35"/>
      <c r="O876" s="35"/>
      <c r="P876" s="35"/>
      <c r="Q876" s="35"/>
      <c r="R876" s="35"/>
      <c r="S876" s="35"/>
      <c r="T876" s="72"/>
      <c r="AT876" s="17" t="s">
        <v>163</v>
      </c>
      <c r="AU876" s="17" t="s">
        <v>177</v>
      </c>
    </row>
    <row r="877" spans="2:51" s="11" customFormat="1" ht="13.5">
      <c r="B877" s="197"/>
      <c r="C877" s="198"/>
      <c r="D877" s="194" t="s">
        <v>167</v>
      </c>
      <c r="E877" s="209" t="s">
        <v>20</v>
      </c>
      <c r="F877" s="210" t="s">
        <v>1320</v>
      </c>
      <c r="G877" s="198"/>
      <c r="H877" s="211">
        <v>61.55</v>
      </c>
      <c r="I877" s="203"/>
      <c r="J877" s="198"/>
      <c r="K877" s="198"/>
      <c r="L877" s="204"/>
      <c r="M877" s="205"/>
      <c r="N877" s="206"/>
      <c r="O877" s="206"/>
      <c r="P877" s="206"/>
      <c r="Q877" s="206"/>
      <c r="R877" s="206"/>
      <c r="S877" s="206"/>
      <c r="T877" s="207"/>
      <c r="AT877" s="208" t="s">
        <v>167</v>
      </c>
      <c r="AU877" s="208" t="s">
        <v>177</v>
      </c>
      <c r="AV877" s="11" t="s">
        <v>81</v>
      </c>
      <c r="AW877" s="11" t="s">
        <v>169</v>
      </c>
      <c r="AX877" s="11" t="s">
        <v>73</v>
      </c>
      <c r="AY877" s="208" t="s">
        <v>154</v>
      </c>
    </row>
    <row r="878" spans="2:51" s="11" customFormat="1" ht="13.5">
      <c r="B878" s="197"/>
      <c r="C878" s="198"/>
      <c r="D878" s="199" t="s">
        <v>167</v>
      </c>
      <c r="E878" s="200" t="s">
        <v>20</v>
      </c>
      <c r="F878" s="201" t="s">
        <v>1321</v>
      </c>
      <c r="G878" s="198"/>
      <c r="H878" s="202">
        <v>2.85</v>
      </c>
      <c r="I878" s="203"/>
      <c r="J878" s="198"/>
      <c r="K878" s="198"/>
      <c r="L878" s="204"/>
      <c r="M878" s="205"/>
      <c r="N878" s="206"/>
      <c r="O878" s="206"/>
      <c r="P878" s="206"/>
      <c r="Q878" s="206"/>
      <c r="R878" s="206"/>
      <c r="S878" s="206"/>
      <c r="T878" s="207"/>
      <c r="AT878" s="208" t="s">
        <v>167</v>
      </c>
      <c r="AU878" s="208" t="s">
        <v>177</v>
      </c>
      <c r="AV878" s="11" t="s">
        <v>81</v>
      </c>
      <c r="AW878" s="11" t="s">
        <v>169</v>
      </c>
      <c r="AX878" s="11" t="s">
        <v>73</v>
      </c>
      <c r="AY878" s="208" t="s">
        <v>154</v>
      </c>
    </row>
    <row r="879" spans="2:65" s="1" customFormat="1" ht="22.5" customHeight="1">
      <c r="B879" s="34"/>
      <c r="C879" s="182" t="s">
        <v>1322</v>
      </c>
      <c r="D879" s="182" t="s">
        <v>156</v>
      </c>
      <c r="E879" s="183" t="s">
        <v>1323</v>
      </c>
      <c r="F879" s="184" t="s">
        <v>1324</v>
      </c>
      <c r="G879" s="185" t="s">
        <v>159</v>
      </c>
      <c r="H879" s="186">
        <v>0.816</v>
      </c>
      <c r="I879" s="187"/>
      <c r="J879" s="188">
        <f>ROUND(I879*H879,2)</f>
        <v>0</v>
      </c>
      <c r="K879" s="184" t="s">
        <v>160</v>
      </c>
      <c r="L879" s="54"/>
      <c r="M879" s="189" t="s">
        <v>20</v>
      </c>
      <c r="N879" s="190" t="s">
        <v>44</v>
      </c>
      <c r="O879" s="35"/>
      <c r="P879" s="191">
        <f>O879*H879</f>
        <v>0</v>
      </c>
      <c r="Q879" s="191">
        <v>0</v>
      </c>
      <c r="R879" s="191">
        <f>Q879*H879</f>
        <v>0</v>
      </c>
      <c r="S879" s="191">
        <v>0.545</v>
      </c>
      <c r="T879" s="192">
        <f>S879*H879</f>
        <v>0.44472</v>
      </c>
      <c r="AR879" s="17" t="s">
        <v>161</v>
      </c>
      <c r="AT879" s="17" t="s">
        <v>156</v>
      </c>
      <c r="AU879" s="17" t="s">
        <v>177</v>
      </c>
      <c r="AY879" s="17" t="s">
        <v>154</v>
      </c>
      <c r="BE879" s="193">
        <f>IF(N879="základní",J879,0)</f>
        <v>0</v>
      </c>
      <c r="BF879" s="193">
        <f>IF(N879="snížená",J879,0)</f>
        <v>0</v>
      </c>
      <c r="BG879" s="193">
        <f>IF(N879="zákl. přenesená",J879,0)</f>
        <v>0</v>
      </c>
      <c r="BH879" s="193">
        <f>IF(N879="sníž. přenesená",J879,0)</f>
        <v>0</v>
      </c>
      <c r="BI879" s="193">
        <f>IF(N879="nulová",J879,0)</f>
        <v>0</v>
      </c>
      <c r="BJ879" s="17" t="s">
        <v>22</v>
      </c>
      <c r="BK879" s="193">
        <f>ROUND(I879*H879,2)</f>
        <v>0</v>
      </c>
      <c r="BL879" s="17" t="s">
        <v>161</v>
      </c>
      <c r="BM879" s="17" t="s">
        <v>1325</v>
      </c>
    </row>
    <row r="880" spans="2:47" s="1" customFormat="1" ht="27">
      <c r="B880" s="34"/>
      <c r="C880" s="56"/>
      <c r="D880" s="194" t="s">
        <v>163</v>
      </c>
      <c r="E880" s="56"/>
      <c r="F880" s="195" t="s">
        <v>1326</v>
      </c>
      <c r="G880" s="56"/>
      <c r="H880" s="56"/>
      <c r="I880" s="152"/>
      <c r="J880" s="56"/>
      <c r="K880" s="56"/>
      <c r="L880" s="54"/>
      <c r="M880" s="71"/>
      <c r="N880" s="35"/>
      <c r="O880" s="35"/>
      <c r="P880" s="35"/>
      <c r="Q880" s="35"/>
      <c r="R880" s="35"/>
      <c r="S880" s="35"/>
      <c r="T880" s="72"/>
      <c r="AT880" s="17" t="s">
        <v>163</v>
      </c>
      <c r="AU880" s="17" t="s">
        <v>177</v>
      </c>
    </row>
    <row r="881" spans="2:51" s="11" customFormat="1" ht="13.5">
      <c r="B881" s="197"/>
      <c r="C881" s="198"/>
      <c r="D881" s="199" t="s">
        <v>167</v>
      </c>
      <c r="E881" s="200" t="s">
        <v>20</v>
      </c>
      <c r="F881" s="201" t="s">
        <v>1327</v>
      </c>
      <c r="G881" s="198"/>
      <c r="H881" s="202">
        <v>0.816</v>
      </c>
      <c r="I881" s="203"/>
      <c r="J881" s="198"/>
      <c r="K881" s="198"/>
      <c r="L881" s="204"/>
      <c r="M881" s="205"/>
      <c r="N881" s="206"/>
      <c r="O881" s="206"/>
      <c r="P881" s="206"/>
      <c r="Q881" s="206"/>
      <c r="R881" s="206"/>
      <c r="S881" s="206"/>
      <c r="T881" s="207"/>
      <c r="AT881" s="208" t="s">
        <v>167</v>
      </c>
      <c r="AU881" s="208" t="s">
        <v>177</v>
      </c>
      <c r="AV881" s="11" t="s">
        <v>81</v>
      </c>
      <c r="AW881" s="11" t="s">
        <v>169</v>
      </c>
      <c r="AX881" s="11" t="s">
        <v>73</v>
      </c>
      <c r="AY881" s="208" t="s">
        <v>154</v>
      </c>
    </row>
    <row r="882" spans="2:65" s="1" customFormat="1" ht="22.5" customHeight="1">
      <c r="B882" s="34"/>
      <c r="C882" s="182" t="s">
        <v>1328</v>
      </c>
      <c r="D882" s="182" t="s">
        <v>156</v>
      </c>
      <c r="E882" s="183" t="s">
        <v>1329</v>
      </c>
      <c r="F882" s="184" t="s">
        <v>1330</v>
      </c>
      <c r="G882" s="185" t="s">
        <v>159</v>
      </c>
      <c r="H882" s="186">
        <v>2</v>
      </c>
      <c r="I882" s="187"/>
      <c r="J882" s="188">
        <f>ROUND(I882*H882,2)</f>
        <v>0</v>
      </c>
      <c r="K882" s="184" t="s">
        <v>160</v>
      </c>
      <c r="L882" s="54"/>
      <c r="M882" s="189" t="s">
        <v>20</v>
      </c>
      <c r="N882" s="190" t="s">
        <v>44</v>
      </c>
      <c r="O882" s="35"/>
      <c r="P882" s="191">
        <f>O882*H882</f>
        <v>0</v>
      </c>
      <c r="Q882" s="191">
        <v>0</v>
      </c>
      <c r="R882" s="191">
        <f>Q882*H882</f>
        <v>0</v>
      </c>
      <c r="S882" s="191">
        <v>0.076</v>
      </c>
      <c r="T882" s="192">
        <f>S882*H882</f>
        <v>0.152</v>
      </c>
      <c r="AR882" s="17" t="s">
        <v>161</v>
      </c>
      <c r="AT882" s="17" t="s">
        <v>156</v>
      </c>
      <c r="AU882" s="17" t="s">
        <v>177</v>
      </c>
      <c r="AY882" s="17" t="s">
        <v>154</v>
      </c>
      <c r="BE882" s="193">
        <f>IF(N882="základní",J882,0)</f>
        <v>0</v>
      </c>
      <c r="BF882" s="193">
        <f>IF(N882="snížená",J882,0)</f>
        <v>0</v>
      </c>
      <c r="BG882" s="193">
        <f>IF(N882="zákl. přenesená",J882,0)</f>
        <v>0</v>
      </c>
      <c r="BH882" s="193">
        <f>IF(N882="sníž. přenesená",J882,0)</f>
        <v>0</v>
      </c>
      <c r="BI882" s="193">
        <f>IF(N882="nulová",J882,0)</f>
        <v>0</v>
      </c>
      <c r="BJ882" s="17" t="s">
        <v>22</v>
      </c>
      <c r="BK882" s="193">
        <f>ROUND(I882*H882,2)</f>
        <v>0</v>
      </c>
      <c r="BL882" s="17" t="s">
        <v>161</v>
      </c>
      <c r="BM882" s="17" t="s">
        <v>1331</v>
      </c>
    </row>
    <row r="883" spans="2:47" s="1" customFormat="1" ht="27">
      <c r="B883" s="34"/>
      <c r="C883" s="56"/>
      <c r="D883" s="194" t="s">
        <v>163</v>
      </c>
      <c r="E883" s="56"/>
      <c r="F883" s="195" t="s">
        <v>1332</v>
      </c>
      <c r="G883" s="56"/>
      <c r="H883" s="56"/>
      <c r="I883" s="152"/>
      <c r="J883" s="56"/>
      <c r="K883" s="56"/>
      <c r="L883" s="54"/>
      <c r="M883" s="71"/>
      <c r="N883" s="35"/>
      <c r="O883" s="35"/>
      <c r="P883" s="35"/>
      <c r="Q883" s="35"/>
      <c r="R883" s="35"/>
      <c r="S883" s="35"/>
      <c r="T883" s="72"/>
      <c r="AT883" s="17" t="s">
        <v>163</v>
      </c>
      <c r="AU883" s="17" t="s">
        <v>177</v>
      </c>
    </row>
    <row r="884" spans="2:47" s="1" customFormat="1" ht="40.5">
      <c r="B884" s="34"/>
      <c r="C884" s="56"/>
      <c r="D884" s="194" t="s">
        <v>165</v>
      </c>
      <c r="E884" s="56"/>
      <c r="F884" s="196" t="s">
        <v>1333</v>
      </c>
      <c r="G884" s="56"/>
      <c r="H884" s="56"/>
      <c r="I884" s="152"/>
      <c r="J884" s="56"/>
      <c r="K884" s="56"/>
      <c r="L884" s="54"/>
      <c r="M884" s="71"/>
      <c r="N884" s="35"/>
      <c r="O884" s="35"/>
      <c r="P884" s="35"/>
      <c r="Q884" s="35"/>
      <c r="R884" s="35"/>
      <c r="S884" s="35"/>
      <c r="T884" s="72"/>
      <c r="AT884" s="17" t="s">
        <v>165</v>
      </c>
      <c r="AU884" s="17" t="s">
        <v>177</v>
      </c>
    </row>
    <row r="885" spans="2:51" s="11" customFormat="1" ht="13.5">
      <c r="B885" s="197"/>
      <c r="C885" s="198"/>
      <c r="D885" s="199" t="s">
        <v>167</v>
      </c>
      <c r="E885" s="200" t="s">
        <v>20</v>
      </c>
      <c r="F885" s="201" t="s">
        <v>1334</v>
      </c>
      <c r="G885" s="198"/>
      <c r="H885" s="202">
        <v>2</v>
      </c>
      <c r="I885" s="203"/>
      <c r="J885" s="198"/>
      <c r="K885" s="198"/>
      <c r="L885" s="204"/>
      <c r="M885" s="205"/>
      <c r="N885" s="206"/>
      <c r="O885" s="206"/>
      <c r="P885" s="206"/>
      <c r="Q885" s="206"/>
      <c r="R885" s="206"/>
      <c r="S885" s="206"/>
      <c r="T885" s="207"/>
      <c r="AT885" s="208" t="s">
        <v>167</v>
      </c>
      <c r="AU885" s="208" t="s">
        <v>177</v>
      </c>
      <c r="AV885" s="11" t="s">
        <v>81</v>
      </c>
      <c r="AW885" s="11" t="s">
        <v>169</v>
      </c>
      <c r="AX885" s="11" t="s">
        <v>73</v>
      </c>
      <c r="AY885" s="208" t="s">
        <v>154</v>
      </c>
    </row>
    <row r="886" spans="2:65" s="1" customFormat="1" ht="22.5" customHeight="1">
      <c r="B886" s="34"/>
      <c r="C886" s="182" t="s">
        <v>1335</v>
      </c>
      <c r="D886" s="182" t="s">
        <v>156</v>
      </c>
      <c r="E886" s="183" t="s">
        <v>1336</v>
      </c>
      <c r="F886" s="184" t="s">
        <v>1337</v>
      </c>
      <c r="G886" s="185" t="s">
        <v>159</v>
      </c>
      <c r="H886" s="186">
        <v>6.72</v>
      </c>
      <c r="I886" s="187"/>
      <c r="J886" s="188">
        <f>ROUND(I886*H886,2)</f>
        <v>0</v>
      </c>
      <c r="K886" s="184" t="s">
        <v>160</v>
      </c>
      <c r="L886" s="54"/>
      <c r="M886" s="189" t="s">
        <v>20</v>
      </c>
      <c r="N886" s="190" t="s">
        <v>44</v>
      </c>
      <c r="O886" s="35"/>
      <c r="P886" s="191">
        <f>O886*H886</f>
        <v>0</v>
      </c>
      <c r="Q886" s="191">
        <v>0</v>
      </c>
      <c r="R886" s="191">
        <f>Q886*H886</f>
        <v>0</v>
      </c>
      <c r="S886" s="191">
        <v>0.063</v>
      </c>
      <c r="T886" s="192">
        <f>S886*H886</f>
        <v>0.42336</v>
      </c>
      <c r="AR886" s="17" t="s">
        <v>161</v>
      </c>
      <c r="AT886" s="17" t="s">
        <v>156</v>
      </c>
      <c r="AU886" s="17" t="s">
        <v>177</v>
      </c>
      <c r="AY886" s="17" t="s">
        <v>154</v>
      </c>
      <c r="BE886" s="193">
        <f>IF(N886="základní",J886,0)</f>
        <v>0</v>
      </c>
      <c r="BF886" s="193">
        <f>IF(N886="snížená",J886,0)</f>
        <v>0</v>
      </c>
      <c r="BG886" s="193">
        <f>IF(N886="zákl. přenesená",J886,0)</f>
        <v>0</v>
      </c>
      <c r="BH886" s="193">
        <f>IF(N886="sníž. přenesená",J886,0)</f>
        <v>0</v>
      </c>
      <c r="BI886" s="193">
        <f>IF(N886="nulová",J886,0)</f>
        <v>0</v>
      </c>
      <c r="BJ886" s="17" t="s">
        <v>22</v>
      </c>
      <c r="BK886" s="193">
        <f>ROUND(I886*H886,2)</f>
        <v>0</v>
      </c>
      <c r="BL886" s="17" t="s">
        <v>161</v>
      </c>
      <c r="BM886" s="17" t="s">
        <v>1338</v>
      </c>
    </row>
    <row r="887" spans="2:47" s="1" customFormat="1" ht="27">
      <c r="B887" s="34"/>
      <c r="C887" s="56"/>
      <c r="D887" s="194" t="s">
        <v>163</v>
      </c>
      <c r="E887" s="56"/>
      <c r="F887" s="195" t="s">
        <v>1339</v>
      </c>
      <c r="G887" s="56"/>
      <c r="H887" s="56"/>
      <c r="I887" s="152"/>
      <c r="J887" s="56"/>
      <c r="K887" s="56"/>
      <c r="L887" s="54"/>
      <c r="M887" s="71"/>
      <c r="N887" s="35"/>
      <c r="O887" s="35"/>
      <c r="P887" s="35"/>
      <c r="Q887" s="35"/>
      <c r="R887" s="35"/>
      <c r="S887" s="35"/>
      <c r="T887" s="72"/>
      <c r="AT887" s="17" t="s">
        <v>163</v>
      </c>
      <c r="AU887" s="17" t="s">
        <v>177</v>
      </c>
    </row>
    <row r="888" spans="2:47" s="1" customFormat="1" ht="40.5">
      <c r="B888" s="34"/>
      <c r="C888" s="56"/>
      <c r="D888" s="194" t="s">
        <v>165</v>
      </c>
      <c r="E888" s="56"/>
      <c r="F888" s="196" t="s">
        <v>1333</v>
      </c>
      <c r="G888" s="56"/>
      <c r="H888" s="56"/>
      <c r="I888" s="152"/>
      <c r="J888" s="56"/>
      <c r="K888" s="56"/>
      <c r="L888" s="54"/>
      <c r="M888" s="71"/>
      <c r="N888" s="35"/>
      <c r="O888" s="35"/>
      <c r="P888" s="35"/>
      <c r="Q888" s="35"/>
      <c r="R888" s="35"/>
      <c r="S888" s="35"/>
      <c r="T888" s="72"/>
      <c r="AT888" s="17" t="s">
        <v>165</v>
      </c>
      <c r="AU888" s="17" t="s">
        <v>177</v>
      </c>
    </row>
    <row r="889" spans="2:51" s="11" customFormat="1" ht="13.5">
      <c r="B889" s="197"/>
      <c r="C889" s="198"/>
      <c r="D889" s="199" t="s">
        <v>167</v>
      </c>
      <c r="E889" s="200" t="s">
        <v>20</v>
      </c>
      <c r="F889" s="201" t="s">
        <v>1340</v>
      </c>
      <c r="G889" s="198"/>
      <c r="H889" s="202">
        <v>6.72</v>
      </c>
      <c r="I889" s="203"/>
      <c r="J889" s="198"/>
      <c r="K889" s="198"/>
      <c r="L889" s="204"/>
      <c r="M889" s="205"/>
      <c r="N889" s="206"/>
      <c r="O889" s="206"/>
      <c r="P889" s="206"/>
      <c r="Q889" s="206"/>
      <c r="R889" s="206"/>
      <c r="S889" s="206"/>
      <c r="T889" s="207"/>
      <c r="AT889" s="208" t="s">
        <v>167</v>
      </c>
      <c r="AU889" s="208" t="s">
        <v>177</v>
      </c>
      <c r="AV889" s="11" t="s">
        <v>81</v>
      </c>
      <c r="AW889" s="11" t="s">
        <v>169</v>
      </c>
      <c r="AX889" s="11" t="s">
        <v>73</v>
      </c>
      <c r="AY889" s="208" t="s">
        <v>154</v>
      </c>
    </row>
    <row r="890" spans="2:65" s="1" customFormat="1" ht="22.5" customHeight="1">
      <c r="B890" s="34"/>
      <c r="C890" s="182" t="s">
        <v>1341</v>
      </c>
      <c r="D890" s="182" t="s">
        <v>156</v>
      </c>
      <c r="E890" s="183" t="s">
        <v>1342</v>
      </c>
      <c r="F890" s="184" t="s">
        <v>1343</v>
      </c>
      <c r="G890" s="185" t="s">
        <v>159</v>
      </c>
      <c r="H890" s="186">
        <v>0.92</v>
      </c>
      <c r="I890" s="187"/>
      <c r="J890" s="188">
        <f>ROUND(I890*H890,2)</f>
        <v>0</v>
      </c>
      <c r="K890" s="184" t="s">
        <v>160</v>
      </c>
      <c r="L890" s="54"/>
      <c r="M890" s="189" t="s">
        <v>20</v>
      </c>
      <c r="N890" s="190" t="s">
        <v>44</v>
      </c>
      <c r="O890" s="35"/>
      <c r="P890" s="191">
        <f>O890*H890</f>
        <v>0</v>
      </c>
      <c r="Q890" s="191">
        <v>0</v>
      </c>
      <c r="R890" s="191">
        <f>Q890*H890</f>
        <v>0</v>
      </c>
      <c r="S890" s="191">
        <v>0.073</v>
      </c>
      <c r="T890" s="192">
        <f>S890*H890</f>
        <v>0.06716</v>
      </c>
      <c r="AR890" s="17" t="s">
        <v>161</v>
      </c>
      <c r="AT890" s="17" t="s">
        <v>156</v>
      </c>
      <c r="AU890" s="17" t="s">
        <v>177</v>
      </c>
      <c r="AY890" s="17" t="s">
        <v>154</v>
      </c>
      <c r="BE890" s="193">
        <f>IF(N890="základní",J890,0)</f>
        <v>0</v>
      </c>
      <c r="BF890" s="193">
        <f>IF(N890="snížená",J890,0)</f>
        <v>0</v>
      </c>
      <c r="BG890" s="193">
        <f>IF(N890="zákl. přenesená",J890,0)</f>
        <v>0</v>
      </c>
      <c r="BH890" s="193">
        <f>IF(N890="sníž. přenesená",J890,0)</f>
        <v>0</v>
      </c>
      <c r="BI890" s="193">
        <f>IF(N890="nulová",J890,0)</f>
        <v>0</v>
      </c>
      <c r="BJ890" s="17" t="s">
        <v>22</v>
      </c>
      <c r="BK890" s="193">
        <f>ROUND(I890*H890,2)</f>
        <v>0</v>
      </c>
      <c r="BL890" s="17" t="s">
        <v>161</v>
      </c>
      <c r="BM890" s="17" t="s">
        <v>1344</v>
      </c>
    </row>
    <row r="891" spans="2:47" s="1" customFormat="1" ht="27">
      <c r="B891" s="34"/>
      <c r="C891" s="56"/>
      <c r="D891" s="194" t="s">
        <v>163</v>
      </c>
      <c r="E891" s="56"/>
      <c r="F891" s="195" t="s">
        <v>1345</v>
      </c>
      <c r="G891" s="56"/>
      <c r="H891" s="56"/>
      <c r="I891" s="152"/>
      <c r="J891" s="56"/>
      <c r="K891" s="56"/>
      <c r="L891" s="54"/>
      <c r="M891" s="71"/>
      <c r="N891" s="35"/>
      <c r="O891" s="35"/>
      <c r="P891" s="35"/>
      <c r="Q891" s="35"/>
      <c r="R891" s="35"/>
      <c r="S891" s="35"/>
      <c r="T891" s="72"/>
      <c r="AT891" s="17" t="s">
        <v>163</v>
      </c>
      <c r="AU891" s="17" t="s">
        <v>177</v>
      </c>
    </row>
    <row r="892" spans="2:47" s="1" customFormat="1" ht="54">
      <c r="B892" s="34"/>
      <c r="C892" s="56"/>
      <c r="D892" s="194" t="s">
        <v>165</v>
      </c>
      <c r="E892" s="56"/>
      <c r="F892" s="196" t="s">
        <v>1346</v>
      </c>
      <c r="G892" s="56"/>
      <c r="H892" s="56"/>
      <c r="I892" s="152"/>
      <c r="J892" s="56"/>
      <c r="K892" s="56"/>
      <c r="L892" s="54"/>
      <c r="M892" s="71"/>
      <c r="N892" s="35"/>
      <c r="O892" s="35"/>
      <c r="P892" s="35"/>
      <c r="Q892" s="35"/>
      <c r="R892" s="35"/>
      <c r="S892" s="35"/>
      <c r="T892" s="72"/>
      <c r="AT892" s="17" t="s">
        <v>165</v>
      </c>
      <c r="AU892" s="17" t="s">
        <v>177</v>
      </c>
    </row>
    <row r="893" spans="2:51" s="11" customFormat="1" ht="13.5">
      <c r="B893" s="197"/>
      <c r="C893" s="198"/>
      <c r="D893" s="199" t="s">
        <v>167</v>
      </c>
      <c r="E893" s="200" t="s">
        <v>20</v>
      </c>
      <c r="F893" s="201" t="s">
        <v>1347</v>
      </c>
      <c r="G893" s="198"/>
      <c r="H893" s="202">
        <v>0.92</v>
      </c>
      <c r="I893" s="203"/>
      <c r="J893" s="198"/>
      <c r="K893" s="198"/>
      <c r="L893" s="204"/>
      <c r="M893" s="205"/>
      <c r="N893" s="206"/>
      <c r="O893" s="206"/>
      <c r="P893" s="206"/>
      <c r="Q893" s="206"/>
      <c r="R893" s="206"/>
      <c r="S893" s="206"/>
      <c r="T893" s="207"/>
      <c r="AT893" s="208" t="s">
        <v>167</v>
      </c>
      <c r="AU893" s="208" t="s">
        <v>177</v>
      </c>
      <c r="AV893" s="11" t="s">
        <v>81</v>
      </c>
      <c r="AW893" s="11" t="s">
        <v>169</v>
      </c>
      <c r="AX893" s="11" t="s">
        <v>73</v>
      </c>
      <c r="AY893" s="208" t="s">
        <v>154</v>
      </c>
    </row>
    <row r="894" spans="2:65" s="1" customFormat="1" ht="22.5" customHeight="1">
      <c r="B894" s="34"/>
      <c r="C894" s="182" t="s">
        <v>1348</v>
      </c>
      <c r="D894" s="182" t="s">
        <v>156</v>
      </c>
      <c r="E894" s="183" t="s">
        <v>1349</v>
      </c>
      <c r="F894" s="184" t="s">
        <v>1350</v>
      </c>
      <c r="G894" s="185" t="s">
        <v>159</v>
      </c>
      <c r="H894" s="186">
        <v>2.16</v>
      </c>
      <c r="I894" s="187"/>
      <c r="J894" s="188">
        <f>ROUND(I894*H894,2)</f>
        <v>0</v>
      </c>
      <c r="K894" s="184" t="s">
        <v>160</v>
      </c>
      <c r="L894" s="54"/>
      <c r="M894" s="189" t="s">
        <v>20</v>
      </c>
      <c r="N894" s="190" t="s">
        <v>44</v>
      </c>
      <c r="O894" s="35"/>
      <c r="P894" s="191">
        <f>O894*H894</f>
        <v>0</v>
      </c>
      <c r="Q894" s="191">
        <v>0</v>
      </c>
      <c r="R894" s="191">
        <f>Q894*H894</f>
        <v>0</v>
      </c>
      <c r="S894" s="191">
        <v>0.059</v>
      </c>
      <c r="T894" s="192">
        <f>S894*H894</f>
        <v>0.12744</v>
      </c>
      <c r="AR894" s="17" t="s">
        <v>161</v>
      </c>
      <c r="AT894" s="17" t="s">
        <v>156</v>
      </c>
      <c r="AU894" s="17" t="s">
        <v>177</v>
      </c>
      <c r="AY894" s="17" t="s">
        <v>154</v>
      </c>
      <c r="BE894" s="193">
        <f>IF(N894="základní",J894,0)</f>
        <v>0</v>
      </c>
      <c r="BF894" s="193">
        <f>IF(N894="snížená",J894,0)</f>
        <v>0</v>
      </c>
      <c r="BG894" s="193">
        <f>IF(N894="zákl. přenesená",J894,0)</f>
        <v>0</v>
      </c>
      <c r="BH894" s="193">
        <f>IF(N894="sníž. přenesená",J894,0)</f>
        <v>0</v>
      </c>
      <c r="BI894" s="193">
        <f>IF(N894="nulová",J894,0)</f>
        <v>0</v>
      </c>
      <c r="BJ894" s="17" t="s">
        <v>22</v>
      </c>
      <c r="BK894" s="193">
        <f>ROUND(I894*H894,2)</f>
        <v>0</v>
      </c>
      <c r="BL894" s="17" t="s">
        <v>161</v>
      </c>
      <c r="BM894" s="17" t="s">
        <v>1351</v>
      </c>
    </row>
    <row r="895" spans="2:47" s="1" customFormat="1" ht="27">
      <c r="B895" s="34"/>
      <c r="C895" s="56"/>
      <c r="D895" s="194" t="s">
        <v>163</v>
      </c>
      <c r="E895" s="56"/>
      <c r="F895" s="195" t="s">
        <v>1352</v>
      </c>
      <c r="G895" s="56"/>
      <c r="H895" s="56"/>
      <c r="I895" s="152"/>
      <c r="J895" s="56"/>
      <c r="K895" s="56"/>
      <c r="L895" s="54"/>
      <c r="M895" s="71"/>
      <c r="N895" s="35"/>
      <c r="O895" s="35"/>
      <c r="P895" s="35"/>
      <c r="Q895" s="35"/>
      <c r="R895" s="35"/>
      <c r="S895" s="35"/>
      <c r="T895" s="72"/>
      <c r="AT895" s="17" t="s">
        <v>163</v>
      </c>
      <c r="AU895" s="17" t="s">
        <v>177</v>
      </c>
    </row>
    <row r="896" spans="2:47" s="1" customFormat="1" ht="54">
      <c r="B896" s="34"/>
      <c r="C896" s="56"/>
      <c r="D896" s="194" t="s">
        <v>165</v>
      </c>
      <c r="E896" s="56"/>
      <c r="F896" s="196" t="s">
        <v>1346</v>
      </c>
      <c r="G896" s="56"/>
      <c r="H896" s="56"/>
      <c r="I896" s="152"/>
      <c r="J896" s="56"/>
      <c r="K896" s="56"/>
      <c r="L896" s="54"/>
      <c r="M896" s="71"/>
      <c r="N896" s="35"/>
      <c r="O896" s="35"/>
      <c r="P896" s="35"/>
      <c r="Q896" s="35"/>
      <c r="R896" s="35"/>
      <c r="S896" s="35"/>
      <c r="T896" s="72"/>
      <c r="AT896" s="17" t="s">
        <v>165</v>
      </c>
      <c r="AU896" s="17" t="s">
        <v>177</v>
      </c>
    </row>
    <row r="897" spans="2:51" s="11" customFormat="1" ht="13.5">
      <c r="B897" s="197"/>
      <c r="C897" s="198"/>
      <c r="D897" s="199" t="s">
        <v>167</v>
      </c>
      <c r="E897" s="200" t="s">
        <v>20</v>
      </c>
      <c r="F897" s="201" t="s">
        <v>1353</v>
      </c>
      <c r="G897" s="198"/>
      <c r="H897" s="202">
        <v>2.16</v>
      </c>
      <c r="I897" s="203"/>
      <c r="J897" s="198"/>
      <c r="K897" s="198"/>
      <c r="L897" s="204"/>
      <c r="M897" s="205"/>
      <c r="N897" s="206"/>
      <c r="O897" s="206"/>
      <c r="P897" s="206"/>
      <c r="Q897" s="206"/>
      <c r="R897" s="206"/>
      <c r="S897" s="206"/>
      <c r="T897" s="207"/>
      <c r="AT897" s="208" t="s">
        <v>167</v>
      </c>
      <c r="AU897" s="208" t="s">
        <v>177</v>
      </c>
      <c r="AV897" s="11" t="s">
        <v>81</v>
      </c>
      <c r="AW897" s="11" t="s">
        <v>169</v>
      </c>
      <c r="AX897" s="11" t="s">
        <v>73</v>
      </c>
      <c r="AY897" s="208" t="s">
        <v>154</v>
      </c>
    </row>
    <row r="898" spans="2:65" s="1" customFormat="1" ht="22.5" customHeight="1">
      <c r="B898" s="34"/>
      <c r="C898" s="182" t="s">
        <v>1354</v>
      </c>
      <c r="D898" s="182" t="s">
        <v>156</v>
      </c>
      <c r="E898" s="183" t="s">
        <v>1355</v>
      </c>
      <c r="F898" s="184" t="s">
        <v>1356</v>
      </c>
      <c r="G898" s="185" t="s">
        <v>172</v>
      </c>
      <c r="H898" s="186">
        <v>5.979</v>
      </c>
      <c r="I898" s="187"/>
      <c r="J898" s="188">
        <f>ROUND(I898*H898,2)</f>
        <v>0</v>
      </c>
      <c r="K898" s="184" t="s">
        <v>160</v>
      </c>
      <c r="L898" s="54"/>
      <c r="M898" s="189" t="s">
        <v>20</v>
      </c>
      <c r="N898" s="190" t="s">
        <v>44</v>
      </c>
      <c r="O898" s="35"/>
      <c r="P898" s="191">
        <f>O898*H898</f>
        <v>0</v>
      </c>
      <c r="Q898" s="191">
        <v>0</v>
      </c>
      <c r="R898" s="191">
        <f>Q898*H898</f>
        <v>0</v>
      </c>
      <c r="S898" s="191">
        <v>1.8</v>
      </c>
      <c r="T898" s="192">
        <f>S898*H898</f>
        <v>10.7622</v>
      </c>
      <c r="AR898" s="17" t="s">
        <v>161</v>
      </c>
      <c r="AT898" s="17" t="s">
        <v>156</v>
      </c>
      <c r="AU898" s="17" t="s">
        <v>177</v>
      </c>
      <c r="AY898" s="17" t="s">
        <v>154</v>
      </c>
      <c r="BE898" s="193">
        <f>IF(N898="základní",J898,0)</f>
        <v>0</v>
      </c>
      <c r="BF898" s="193">
        <f>IF(N898="snížená",J898,0)</f>
        <v>0</v>
      </c>
      <c r="BG898" s="193">
        <f>IF(N898="zákl. přenesená",J898,0)</f>
        <v>0</v>
      </c>
      <c r="BH898" s="193">
        <f>IF(N898="sníž. přenesená",J898,0)</f>
        <v>0</v>
      </c>
      <c r="BI898" s="193">
        <f>IF(N898="nulová",J898,0)</f>
        <v>0</v>
      </c>
      <c r="BJ898" s="17" t="s">
        <v>22</v>
      </c>
      <c r="BK898" s="193">
        <f>ROUND(I898*H898,2)</f>
        <v>0</v>
      </c>
      <c r="BL898" s="17" t="s">
        <v>161</v>
      </c>
      <c r="BM898" s="17" t="s">
        <v>1357</v>
      </c>
    </row>
    <row r="899" spans="2:47" s="1" customFormat="1" ht="27">
      <c r="B899" s="34"/>
      <c r="C899" s="56"/>
      <c r="D899" s="194" t="s">
        <v>163</v>
      </c>
      <c r="E899" s="56"/>
      <c r="F899" s="195" t="s">
        <v>1358</v>
      </c>
      <c r="G899" s="56"/>
      <c r="H899" s="56"/>
      <c r="I899" s="152"/>
      <c r="J899" s="56"/>
      <c r="K899" s="56"/>
      <c r="L899" s="54"/>
      <c r="M899" s="71"/>
      <c r="N899" s="35"/>
      <c r="O899" s="35"/>
      <c r="P899" s="35"/>
      <c r="Q899" s="35"/>
      <c r="R899" s="35"/>
      <c r="S899" s="35"/>
      <c r="T899" s="72"/>
      <c r="AT899" s="17" t="s">
        <v>163</v>
      </c>
      <c r="AU899" s="17" t="s">
        <v>177</v>
      </c>
    </row>
    <row r="900" spans="2:51" s="12" customFormat="1" ht="13.5">
      <c r="B900" s="213"/>
      <c r="C900" s="214"/>
      <c r="D900" s="194" t="s">
        <v>167</v>
      </c>
      <c r="E900" s="215" t="s">
        <v>20</v>
      </c>
      <c r="F900" s="216" t="s">
        <v>1359</v>
      </c>
      <c r="G900" s="214"/>
      <c r="H900" s="217" t="s">
        <v>20</v>
      </c>
      <c r="I900" s="218"/>
      <c r="J900" s="214"/>
      <c r="K900" s="214"/>
      <c r="L900" s="219"/>
      <c r="M900" s="220"/>
      <c r="N900" s="221"/>
      <c r="O900" s="221"/>
      <c r="P900" s="221"/>
      <c r="Q900" s="221"/>
      <c r="R900" s="221"/>
      <c r="S900" s="221"/>
      <c r="T900" s="222"/>
      <c r="AT900" s="223" t="s">
        <v>167</v>
      </c>
      <c r="AU900" s="223" t="s">
        <v>177</v>
      </c>
      <c r="AV900" s="12" t="s">
        <v>22</v>
      </c>
      <c r="AW900" s="12" t="s">
        <v>169</v>
      </c>
      <c r="AX900" s="12" t="s">
        <v>73</v>
      </c>
      <c r="AY900" s="223" t="s">
        <v>154</v>
      </c>
    </row>
    <row r="901" spans="2:51" s="11" customFormat="1" ht="13.5">
      <c r="B901" s="197"/>
      <c r="C901" s="198"/>
      <c r="D901" s="194" t="s">
        <v>167</v>
      </c>
      <c r="E901" s="209" t="s">
        <v>20</v>
      </c>
      <c r="F901" s="210" t="s">
        <v>1360</v>
      </c>
      <c r="G901" s="198"/>
      <c r="H901" s="211">
        <v>3.50229375</v>
      </c>
      <c r="I901" s="203"/>
      <c r="J901" s="198"/>
      <c r="K901" s="198"/>
      <c r="L901" s="204"/>
      <c r="M901" s="205"/>
      <c r="N901" s="206"/>
      <c r="O901" s="206"/>
      <c r="P901" s="206"/>
      <c r="Q901" s="206"/>
      <c r="R901" s="206"/>
      <c r="S901" s="206"/>
      <c r="T901" s="207"/>
      <c r="AT901" s="208" t="s">
        <v>167</v>
      </c>
      <c r="AU901" s="208" t="s">
        <v>177</v>
      </c>
      <c r="AV901" s="11" t="s">
        <v>81</v>
      </c>
      <c r="AW901" s="11" t="s">
        <v>169</v>
      </c>
      <c r="AX901" s="11" t="s">
        <v>73</v>
      </c>
      <c r="AY901" s="208" t="s">
        <v>154</v>
      </c>
    </row>
    <row r="902" spans="2:51" s="11" customFormat="1" ht="13.5">
      <c r="B902" s="197"/>
      <c r="C902" s="198"/>
      <c r="D902" s="194" t="s">
        <v>167</v>
      </c>
      <c r="E902" s="209" t="s">
        <v>20</v>
      </c>
      <c r="F902" s="210" t="s">
        <v>1361</v>
      </c>
      <c r="G902" s="198"/>
      <c r="H902" s="211">
        <v>1.449</v>
      </c>
      <c r="I902" s="203"/>
      <c r="J902" s="198"/>
      <c r="K902" s="198"/>
      <c r="L902" s="204"/>
      <c r="M902" s="205"/>
      <c r="N902" s="206"/>
      <c r="O902" s="206"/>
      <c r="P902" s="206"/>
      <c r="Q902" s="206"/>
      <c r="R902" s="206"/>
      <c r="S902" s="206"/>
      <c r="T902" s="207"/>
      <c r="AT902" s="208" t="s">
        <v>167</v>
      </c>
      <c r="AU902" s="208" t="s">
        <v>177</v>
      </c>
      <c r="AV902" s="11" t="s">
        <v>81</v>
      </c>
      <c r="AW902" s="11" t="s">
        <v>169</v>
      </c>
      <c r="AX902" s="11" t="s">
        <v>73</v>
      </c>
      <c r="AY902" s="208" t="s">
        <v>154</v>
      </c>
    </row>
    <row r="903" spans="2:51" s="11" customFormat="1" ht="13.5">
      <c r="B903" s="197"/>
      <c r="C903" s="198"/>
      <c r="D903" s="199" t="s">
        <v>167</v>
      </c>
      <c r="E903" s="200" t="s">
        <v>20</v>
      </c>
      <c r="F903" s="201" t="s">
        <v>1362</v>
      </c>
      <c r="G903" s="198"/>
      <c r="H903" s="202">
        <v>1.02795</v>
      </c>
      <c r="I903" s="203"/>
      <c r="J903" s="198"/>
      <c r="K903" s="198"/>
      <c r="L903" s="204"/>
      <c r="M903" s="205"/>
      <c r="N903" s="206"/>
      <c r="O903" s="206"/>
      <c r="P903" s="206"/>
      <c r="Q903" s="206"/>
      <c r="R903" s="206"/>
      <c r="S903" s="206"/>
      <c r="T903" s="207"/>
      <c r="AT903" s="208" t="s">
        <v>167</v>
      </c>
      <c r="AU903" s="208" t="s">
        <v>177</v>
      </c>
      <c r="AV903" s="11" t="s">
        <v>81</v>
      </c>
      <c r="AW903" s="11" t="s">
        <v>169</v>
      </c>
      <c r="AX903" s="11" t="s">
        <v>73</v>
      </c>
      <c r="AY903" s="208" t="s">
        <v>154</v>
      </c>
    </row>
    <row r="904" spans="2:65" s="1" customFormat="1" ht="22.5" customHeight="1">
      <c r="B904" s="34"/>
      <c r="C904" s="182" t="s">
        <v>1363</v>
      </c>
      <c r="D904" s="182" t="s">
        <v>156</v>
      </c>
      <c r="E904" s="183" t="s">
        <v>1364</v>
      </c>
      <c r="F904" s="184" t="s">
        <v>1365</v>
      </c>
      <c r="G904" s="185" t="s">
        <v>172</v>
      </c>
      <c r="H904" s="186">
        <v>1.6</v>
      </c>
      <c r="I904" s="187"/>
      <c r="J904" s="188">
        <f>ROUND(I904*H904,2)</f>
        <v>0</v>
      </c>
      <c r="K904" s="184" t="s">
        <v>160</v>
      </c>
      <c r="L904" s="54"/>
      <c r="M904" s="189" t="s">
        <v>20</v>
      </c>
      <c r="N904" s="190" t="s">
        <v>44</v>
      </c>
      <c r="O904" s="35"/>
      <c r="P904" s="191">
        <f>O904*H904</f>
        <v>0</v>
      </c>
      <c r="Q904" s="191">
        <v>0</v>
      </c>
      <c r="R904" s="191">
        <f>Q904*H904</f>
        <v>0</v>
      </c>
      <c r="S904" s="191">
        <v>2.4</v>
      </c>
      <c r="T904" s="192">
        <f>S904*H904</f>
        <v>3.84</v>
      </c>
      <c r="AR904" s="17" t="s">
        <v>161</v>
      </c>
      <c r="AT904" s="17" t="s">
        <v>156</v>
      </c>
      <c r="AU904" s="17" t="s">
        <v>177</v>
      </c>
      <c r="AY904" s="17" t="s">
        <v>154</v>
      </c>
      <c r="BE904" s="193">
        <f>IF(N904="základní",J904,0)</f>
        <v>0</v>
      </c>
      <c r="BF904" s="193">
        <f>IF(N904="snížená",J904,0)</f>
        <v>0</v>
      </c>
      <c r="BG904" s="193">
        <f>IF(N904="zákl. přenesená",J904,0)</f>
        <v>0</v>
      </c>
      <c r="BH904" s="193">
        <f>IF(N904="sníž. přenesená",J904,0)</f>
        <v>0</v>
      </c>
      <c r="BI904" s="193">
        <f>IF(N904="nulová",J904,0)</f>
        <v>0</v>
      </c>
      <c r="BJ904" s="17" t="s">
        <v>22</v>
      </c>
      <c r="BK904" s="193">
        <f>ROUND(I904*H904,2)</f>
        <v>0</v>
      </c>
      <c r="BL904" s="17" t="s">
        <v>161</v>
      </c>
      <c r="BM904" s="17" t="s">
        <v>1366</v>
      </c>
    </row>
    <row r="905" spans="2:47" s="1" customFormat="1" ht="27">
      <c r="B905" s="34"/>
      <c r="C905" s="56"/>
      <c r="D905" s="194" t="s">
        <v>163</v>
      </c>
      <c r="E905" s="56"/>
      <c r="F905" s="195" t="s">
        <v>1367</v>
      </c>
      <c r="G905" s="56"/>
      <c r="H905" s="56"/>
      <c r="I905" s="152"/>
      <c r="J905" s="56"/>
      <c r="K905" s="56"/>
      <c r="L905" s="54"/>
      <c r="M905" s="71"/>
      <c r="N905" s="35"/>
      <c r="O905" s="35"/>
      <c r="P905" s="35"/>
      <c r="Q905" s="35"/>
      <c r="R905" s="35"/>
      <c r="S905" s="35"/>
      <c r="T905" s="72"/>
      <c r="AT905" s="17" t="s">
        <v>163</v>
      </c>
      <c r="AU905" s="17" t="s">
        <v>177</v>
      </c>
    </row>
    <row r="906" spans="2:51" s="11" customFormat="1" ht="13.5">
      <c r="B906" s="197"/>
      <c r="C906" s="198"/>
      <c r="D906" s="199" t="s">
        <v>167</v>
      </c>
      <c r="E906" s="200" t="s">
        <v>20</v>
      </c>
      <c r="F906" s="201" t="s">
        <v>1368</v>
      </c>
      <c r="G906" s="198"/>
      <c r="H906" s="202">
        <v>1.6</v>
      </c>
      <c r="I906" s="203"/>
      <c r="J906" s="198"/>
      <c r="K906" s="198"/>
      <c r="L906" s="204"/>
      <c r="M906" s="205"/>
      <c r="N906" s="206"/>
      <c r="O906" s="206"/>
      <c r="P906" s="206"/>
      <c r="Q906" s="206"/>
      <c r="R906" s="206"/>
      <c r="S906" s="206"/>
      <c r="T906" s="207"/>
      <c r="AT906" s="208" t="s">
        <v>167</v>
      </c>
      <c r="AU906" s="208" t="s">
        <v>177</v>
      </c>
      <c r="AV906" s="11" t="s">
        <v>81</v>
      </c>
      <c r="AW906" s="11" t="s">
        <v>169</v>
      </c>
      <c r="AX906" s="11" t="s">
        <v>73</v>
      </c>
      <c r="AY906" s="208" t="s">
        <v>154</v>
      </c>
    </row>
    <row r="907" spans="2:65" s="1" customFormat="1" ht="22.5" customHeight="1">
      <c r="B907" s="34"/>
      <c r="C907" s="182" t="s">
        <v>1369</v>
      </c>
      <c r="D907" s="182" t="s">
        <v>156</v>
      </c>
      <c r="E907" s="183" t="s">
        <v>1370</v>
      </c>
      <c r="F907" s="184" t="s">
        <v>1371</v>
      </c>
      <c r="G907" s="185" t="s">
        <v>413</v>
      </c>
      <c r="H907" s="186">
        <v>38</v>
      </c>
      <c r="I907" s="187"/>
      <c r="J907" s="188">
        <f>ROUND(I907*H907,2)</f>
        <v>0</v>
      </c>
      <c r="K907" s="184" t="s">
        <v>160</v>
      </c>
      <c r="L907" s="54"/>
      <c r="M907" s="189" t="s">
        <v>20</v>
      </c>
      <c r="N907" s="190" t="s">
        <v>44</v>
      </c>
      <c r="O907" s="35"/>
      <c r="P907" s="191">
        <f>O907*H907</f>
        <v>0</v>
      </c>
      <c r="Q907" s="191">
        <v>0</v>
      </c>
      <c r="R907" s="191">
        <f>Q907*H907</f>
        <v>0</v>
      </c>
      <c r="S907" s="191">
        <v>0.037</v>
      </c>
      <c r="T907" s="192">
        <f>S907*H907</f>
        <v>1.406</v>
      </c>
      <c r="AR907" s="17" t="s">
        <v>161</v>
      </c>
      <c r="AT907" s="17" t="s">
        <v>156</v>
      </c>
      <c r="AU907" s="17" t="s">
        <v>177</v>
      </c>
      <c r="AY907" s="17" t="s">
        <v>154</v>
      </c>
      <c r="BE907" s="193">
        <f>IF(N907="základní",J907,0)</f>
        <v>0</v>
      </c>
      <c r="BF907" s="193">
        <f>IF(N907="snížená",J907,0)</f>
        <v>0</v>
      </c>
      <c r="BG907" s="193">
        <f>IF(N907="zákl. přenesená",J907,0)</f>
        <v>0</v>
      </c>
      <c r="BH907" s="193">
        <f>IF(N907="sníž. přenesená",J907,0)</f>
        <v>0</v>
      </c>
      <c r="BI907" s="193">
        <f>IF(N907="nulová",J907,0)</f>
        <v>0</v>
      </c>
      <c r="BJ907" s="17" t="s">
        <v>22</v>
      </c>
      <c r="BK907" s="193">
        <f>ROUND(I907*H907,2)</f>
        <v>0</v>
      </c>
      <c r="BL907" s="17" t="s">
        <v>161</v>
      </c>
      <c r="BM907" s="17" t="s">
        <v>1372</v>
      </c>
    </row>
    <row r="908" spans="2:47" s="1" customFormat="1" ht="13.5">
      <c r="B908" s="34"/>
      <c r="C908" s="56"/>
      <c r="D908" s="194" t="s">
        <v>163</v>
      </c>
      <c r="E908" s="56"/>
      <c r="F908" s="195" t="s">
        <v>1373</v>
      </c>
      <c r="G908" s="56"/>
      <c r="H908" s="56"/>
      <c r="I908" s="152"/>
      <c r="J908" s="56"/>
      <c r="K908" s="56"/>
      <c r="L908" s="54"/>
      <c r="M908" s="71"/>
      <c r="N908" s="35"/>
      <c r="O908" s="35"/>
      <c r="P908" s="35"/>
      <c r="Q908" s="35"/>
      <c r="R908" s="35"/>
      <c r="S908" s="35"/>
      <c r="T908" s="72"/>
      <c r="AT908" s="17" t="s">
        <v>163</v>
      </c>
      <c r="AU908" s="17" t="s">
        <v>177</v>
      </c>
    </row>
    <row r="909" spans="2:51" s="11" customFormat="1" ht="13.5">
      <c r="B909" s="197"/>
      <c r="C909" s="198"/>
      <c r="D909" s="199" t="s">
        <v>167</v>
      </c>
      <c r="E909" s="200" t="s">
        <v>20</v>
      </c>
      <c r="F909" s="201" t="s">
        <v>1374</v>
      </c>
      <c r="G909" s="198"/>
      <c r="H909" s="202">
        <v>38</v>
      </c>
      <c r="I909" s="203"/>
      <c r="J909" s="198"/>
      <c r="K909" s="198"/>
      <c r="L909" s="204"/>
      <c r="M909" s="205"/>
      <c r="N909" s="206"/>
      <c r="O909" s="206"/>
      <c r="P909" s="206"/>
      <c r="Q909" s="206"/>
      <c r="R909" s="206"/>
      <c r="S909" s="206"/>
      <c r="T909" s="207"/>
      <c r="AT909" s="208" t="s">
        <v>167</v>
      </c>
      <c r="AU909" s="208" t="s">
        <v>177</v>
      </c>
      <c r="AV909" s="11" t="s">
        <v>81</v>
      </c>
      <c r="AW909" s="11" t="s">
        <v>169</v>
      </c>
      <c r="AX909" s="11" t="s">
        <v>73</v>
      </c>
      <c r="AY909" s="208" t="s">
        <v>154</v>
      </c>
    </row>
    <row r="910" spans="2:65" s="1" customFormat="1" ht="22.5" customHeight="1">
      <c r="B910" s="34"/>
      <c r="C910" s="182" t="s">
        <v>1375</v>
      </c>
      <c r="D910" s="182" t="s">
        <v>156</v>
      </c>
      <c r="E910" s="183" t="s">
        <v>1376</v>
      </c>
      <c r="F910" s="184" t="s">
        <v>1377</v>
      </c>
      <c r="G910" s="185" t="s">
        <v>292</v>
      </c>
      <c r="H910" s="186">
        <v>2.6</v>
      </c>
      <c r="I910" s="187"/>
      <c r="J910" s="188">
        <f>ROUND(I910*H910,2)</f>
        <v>0</v>
      </c>
      <c r="K910" s="184" t="s">
        <v>160</v>
      </c>
      <c r="L910" s="54"/>
      <c r="M910" s="189" t="s">
        <v>20</v>
      </c>
      <c r="N910" s="190" t="s">
        <v>44</v>
      </c>
      <c r="O910" s="35"/>
      <c r="P910" s="191">
        <f>O910*H910</f>
        <v>0</v>
      </c>
      <c r="Q910" s="191">
        <v>0.001066</v>
      </c>
      <c r="R910" s="191">
        <f>Q910*H910</f>
        <v>0.0027716000000000004</v>
      </c>
      <c r="S910" s="191">
        <v>0.045</v>
      </c>
      <c r="T910" s="192">
        <f>S910*H910</f>
        <v>0.11699999999999999</v>
      </c>
      <c r="AR910" s="17" t="s">
        <v>161</v>
      </c>
      <c r="AT910" s="17" t="s">
        <v>156</v>
      </c>
      <c r="AU910" s="17" t="s">
        <v>177</v>
      </c>
      <c r="AY910" s="17" t="s">
        <v>154</v>
      </c>
      <c r="BE910" s="193">
        <f>IF(N910="základní",J910,0)</f>
        <v>0</v>
      </c>
      <c r="BF910" s="193">
        <f>IF(N910="snížená",J910,0)</f>
        <v>0</v>
      </c>
      <c r="BG910" s="193">
        <f>IF(N910="zákl. přenesená",J910,0)</f>
        <v>0</v>
      </c>
      <c r="BH910" s="193">
        <f>IF(N910="sníž. přenesená",J910,0)</f>
        <v>0</v>
      </c>
      <c r="BI910" s="193">
        <f>IF(N910="nulová",J910,0)</f>
        <v>0</v>
      </c>
      <c r="BJ910" s="17" t="s">
        <v>22</v>
      </c>
      <c r="BK910" s="193">
        <f>ROUND(I910*H910,2)</f>
        <v>0</v>
      </c>
      <c r="BL910" s="17" t="s">
        <v>161</v>
      </c>
      <c r="BM910" s="17" t="s">
        <v>1378</v>
      </c>
    </row>
    <row r="911" spans="2:47" s="1" customFormat="1" ht="27">
      <c r="B911" s="34"/>
      <c r="C911" s="56"/>
      <c r="D911" s="194" t="s">
        <v>163</v>
      </c>
      <c r="E911" s="56"/>
      <c r="F911" s="195" t="s">
        <v>1379</v>
      </c>
      <c r="G911" s="56"/>
      <c r="H911" s="56"/>
      <c r="I911" s="152"/>
      <c r="J911" s="56"/>
      <c r="K911" s="56"/>
      <c r="L911" s="54"/>
      <c r="M911" s="71"/>
      <c r="N911" s="35"/>
      <c r="O911" s="35"/>
      <c r="P911" s="35"/>
      <c r="Q911" s="35"/>
      <c r="R911" s="35"/>
      <c r="S911" s="35"/>
      <c r="T911" s="72"/>
      <c r="AT911" s="17" t="s">
        <v>163</v>
      </c>
      <c r="AU911" s="17" t="s">
        <v>177</v>
      </c>
    </row>
    <row r="912" spans="2:47" s="1" customFormat="1" ht="54">
      <c r="B912" s="34"/>
      <c r="C912" s="56"/>
      <c r="D912" s="194" t="s">
        <v>165</v>
      </c>
      <c r="E912" s="56"/>
      <c r="F912" s="196" t="s">
        <v>1380</v>
      </c>
      <c r="G912" s="56"/>
      <c r="H912" s="56"/>
      <c r="I912" s="152"/>
      <c r="J912" s="56"/>
      <c r="K912" s="56"/>
      <c r="L912" s="54"/>
      <c r="M912" s="71"/>
      <c r="N912" s="35"/>
      <c r="O912" s="35"/>
      <c r="P912" s="35"/>
      <c r="Q912" s="35"/>
      <c r="R912" s="35"/>
      <c r="S912" s="35"/>
      <c r="T912" s="72"/>
      <c r="AT912" s="17" t="s">
        <v>165</v>
      </c>
      <c r="AU912" s="17" t="s">
        <v>177</v>
      </c>
    </row>
    <row r="913" spans="2:51" s="11" customFormat="1" ht="13.5">
      <c r="B913" s="197"/>
      <c r="C913" s="198"/>
      <c r="D913" s="199" t="s">
        <v>167</v>
      </c>
      <c r="E913" s="200" t="s">
        <v>20</v>
      </c>
      <c r="F913" s="201" t="s">
        <v>1381</v>
      </c>
      <c r="G913" s="198"/>
      <c r="H913" s="202">
        <v>2.6</v>
      </c>
      <c r="I913" s="203"/>
      <c r="J913" s="198"/>
      <c r="K913" s="198"/>
      <c r="L913" s="204"/>
      <c r="M913" s="205"/>
      <c r="N913" s="206"/>
      <c r="O913" s="206"/>
      <c r="P913" s="206"/>
      <c r="Q913" s="206"/>
      <c r="R913" s="206"/>
      <c r="S913" s="206"/>
      <c r="T913" s="207"/>
      <c r="AT913" s="208" t="s">
        <v>167</v>
      </c>
      <c r="AU913" s="208" t="s">
        <v>177</v>
      </c>
      <c r="AV913" s="11" t="s">
        <v>81</v>
      </c>
      <c r="AW913" s="11" t="s">
        <v>169</v>
      </c>
      <c r="AX913" s="11" t="s">
        <v>73</v>
      </c>
      <c r="AY913" s="208" t="s">
        <v>154</v>
      </c>
    </row>
    <row r="914" spans="2:65" s="1" customFormat="1" ht="31.5" customHeight="1">
      <c r="B914" s="34"/>
      <c r="C914" s="182" t="s">
        <v>1382</v>
      </c>
      <c r="D914" s="182" t="s">
        <v>156</v>
      </c>
      <c r="E914" s="183" t="s">
        <v>1383</v>
      </c>
      <c r="F914" s="184" t="s">
        <v>1384</v>
      </c>
      <c r="G914" s="185" t="s">
        <v>292</v>
      </c>
      <c r="H914" s="186">
        <v>38.6</v>
      </c>
      <c r="I914" s="187"/>
      <c r="J914" s="188">
        <f>ROUND(I914*H914,2)</f>
        <v>0</v>
      </c>
      <c r="K914" s="184" t="s">
        <v>160</v>
      </c>
      <c r="L914" s="54"/>
      <c r="M914" s="189" t="s">
        <v>20</v>
      </c>
      <c r="N914" s="190" t="s">
        <v>44</v>
      </c>
      <c r="O914" s="35"/>
      <c r="P914" s="191">
        <f>O914*H914</f>
        <v>0</v>
      </c>
      <c r="Q914" s="191">
        <v>0</v>
      </c>
      <c r="R914" s="191">
        <f>Q914*H914</f>
        <v>0</v>
      </c>
      <c r="S914" s="191">
        <v>0.042</v>
      </c>
      <c r="T914" s="192">
        <f>S914*H914</f>
        <v>1.6212000000000002</v>
      </c>
      <c r="AR914" s="17" t="s">
        <v>161</v>
      </c>
      <c r="AT914" s="17" t="s">
        <v>156</v>
      </c>
      <c r="AU914" s="17" t="s">
        <v>177</v>
      </c>
      <c r="AY914" s="17" t="s">
        <v>154</v>
      </c>
      <c r="BE914" s="193">
        <f>IF(N914="základní",J914,0)</f>
        <v>0</v>
      </c>
      <c r="BF914" s="193">
        <f>IF(N914="snížená",J914,0)</f>
        <v>0</v>
      </c>
      <c r="BG914" s="193">
        <f>IF(N914="zákl. přenesená",J914,0)</f>
        <v>0</v>
      </c>
      <c r="BH914" s="193">
        <f>IF(N914="sníž. přenesená",J914,0)</f>
        <v>0</v>
      </c>
      <c r="BI914" s="193">
        <f>IF(N914="nulová",J914,0)</f>
        <v>0</v>
      </c>
      <c r="BJ914" s="17" t="s">
        <v>22</v>
      </c>
      <c r="BK914" s="193">
        <f>ROUND(I914*H914,2)</f>
        <v>0</v>
      </c>
      <c r="BL914" s="17" t="s">
        <v>161</v>
      </c>
      <c r="BM914" s="17" t="s">
        <v>1385</v>
      </c>
    </row>
    <row r="915" spans="2:47" s="1" customFormat="1" ht="27">
      <c r="B915" s="34"/>
      <c r="C915" s="56"/>
      <c r="D915" s="194" t="s">
        <v>163</v>
      </c>
      <c r="E915" s="56"/>
      <c r="F915" s="195" t="s">
        <v>1386</v>
      </c>
      <c r="G915" s="56"/>
      <c r="H915" s="56"/>
      <c r="I915" s="152"/>
      <c r="J915" s="56"/>
      <c r="K915" s="56"/>
      <c r="L915" s="54"/>
      <c r="M915" s="71"/>
      <c r="N915" s="35"/>
      <c r="O915" s="35"/>
      <c r="P915" s="35"/>
      <c r="Q915" s="35"/>
      <c r="R915" s="35"/>
      <c r="S915" s="35"/>
      <c r="T915" s="72"/>
      <c r="AT915" s="17" t="s">
        <v>163</v>
      </c>
      <c r="AU915" s="17" t="s">
        <v>177</v>
      </c>
    </row>
    <row r="916" spans="2:51" s="12" customFormat="1" ht="13.5">
      <c r="B916" s="213"/>
      <c r="C916" s="214"/>
      <c r="D916" s="194" t="s">
        <v>167</v>
      </c>
      <c r="E916" s="215" t="s">
        <v>20</v>
      </c>
      <c r="F916" s="216" t="s">
        <v>1387</v>
      </c>
      <c r="G916" s="214"/>
      <c r="H916" s="217" t="s">
        <v>20</v>
      </c>
      <c r="I916" s="218"/>
      <c r="J916" s="214"/>
      <c r="K916" s="214"/>
      <c r="L916" s="219"/>
      <c r="M916" s="220"/>
      <c r="N916" s="221"/>
      <c r="O916" s="221"/>
      <c r="P916" s="221"/>
      <c r="Q916" s="221"/>
      <c r="R916" s="221"/>
      <c r="S916" s="221"/>
      <c r="T916" s="222"/>
      <c r="AT916" s="223" t="s">
        <v>167</v>
      </c>
      <c r="AU916" s="223" t="s">
        <v>177</v>
      </c>
      <c r="AV916" s="12" t="s">
        <v>22</v>
      </c>
      <c r="AW916" s="12" t="s">
        <v>169</v>
      </c>
      <c r="AX916" s="12" t="s">
        <v>73</v>
      </c>
      <c r="AY916" s="223" t="s">
        <v>154</v>
      </c>
    </row>
    <row r="917" spans="2:51" s="11" customFormat="1" ht="13.5">
      <c r="B917" s="197"/>
      <c r="C917" s="198"/>
      <c r="D917" s="194" t="s">
        <v>167</v>
      </c>
      <c r="E917" s="209" t="s">
        <v>20</v>
      </c>
      <c r="F917" s="210" t="s">
        <v>1388</v>
      </c>
      <c r="G917" s="198"/>
      <c r="H917" s="211">
        <v>21</v>
      </c>
      <c r="I917" s="203"/>
      <c r="J917" s="198"/>
      <c r="K917" s="198"/>
      <c r="L917" s="204"/>
      <c r="M917" s="205"/>
      <c r="N917" s="206"/>
      <c r="O917" s="206"/>
      <c r="P917" s="206"/>
      <c r="Q917" s="206"/>
      <c r="R917" s="206"/>
      <c r="S917" s="206"/>
      <c r="T917" s="207"/>
      <c r="AT917" s="208" t="s">
        <v>167</v>
      </c>
      <c r="AU917" s="208" t="s">
        <v>177</v>
      </c>
      <c r="AV917" s="11" t="s">
        <v>81</v>
      </c>
      <c r="AW917" s="11" t="s">
        <v>169</v>
      </c>
      <c r="AX917" s="11" t="s">
        <v>73</v>
      </c>
      <c r="AY917" s="208" t="s">
        <v>154</v>
      </c>
    </row>
    <row r="918" spans="2:51" s="11" customFormat="1" ht="13.5">
      <c r="B918" s="197"/>
      <c r="C918" s="198"/>
      <c r="D918" s="194" t="s">
        <v>167</v>
      </c>
      <c r="E918" s="209" t="s">
        <v>20</v>
      </c>
      <c r="F918" s="210" t="s">
        <v>1389</v>
      </c>
      <c r="G918" s="198"/>
      <c r="H918" s="211">
        <v>5.6</v>
      </c>
      <c r="I918" s="203"/>
      <c r="J918" s="198"/>
      <c r="K918" s="198"/>
      <c r="L918" s="204"/>
      <c r="M918" s="205"/>
      <c r="N918" s="206"/>
      <c r="O918" s="206"/>
      <c r="P918" s="206"/>
      <c r="Q918" s="206"/>
      <c r="R918" s="206"/>
      <c r="S918" s="206"/>
      <c r="T918" s="207"/>
      <c r="AT918" s="208" t="s">
        <v>167</v>
      </c>
      <c r="AU918" s="208" t="s">
        <v>177</v>
      </c>
      <c r="AV918" s="11" t="s">
        <v>81</v>
      </c>
      <c r="AW918" s="11" t="s">
        <v>169</v>
      </c>
      <c r="AX918" s="11" t="s">
        <v>73</v>
      </c>
      <c r="AY918" s="208" t="s">
        <v>154</v>
      </c>
    </row>
    <row r="919" spans="2:51" s="11" customFormat="1" ht="13.5">
      <c r="B919" s="197"/>
      <c r="C919" s="198"/>
      <c r="D919" s="199" t="s">
        <v>167</v>
      </c>
      <c r="E919" s="200" t="s">
        <v>20</v>
      </c>
      <c r="F919" s="201" t="s">
        <v>1390</v>
      </c>
      <c r="G919" s="198"/>
      <c r="H919" s="202">
        <v>12</v>
      </c>
      <c r="I919" s="203"/>
      <c r="J919" s="198"/>
      <c r="K919" s="198"/>
      <c r="L919" s="204"/>
      <c r="M919" s="205"/>
      <c r="N919" s="206"/>
      <c r="O919" s="206"/>
      <c r="P919" s="206"/>
      <c r="Q919" s="206"/>
      <c r="R919" s="206"/>
      <c r="S919" s="206"/>
      <c r="T919" s="207"/>
      <c r="AT919" s="208" t="s">
        <v>167</v>
      </c>
      <c r="AU919" s="208" t="s">
        <v>177</v>
      </c>
      <c r="AV919" s="11" t="s">
        <v>81</v>
      </c>
      <c r="AW919" s="11" t="s">
        <v>169</v>
      </c>
      <c r="AX919" s="11" t="s">
        <v>73</v>
      </c>
      <c r="AY919" s="208" t="s">
        <v>154</v>
      </c>
    </row>
    <row r="920" spans="2:65" s="1" customFormat="1" ht="22.5" customHeight="1">
      <c r="B920" s="34"/>
      <c r="C920" s="182" t="s">
        <v>1391</v>
      </c>
      <c r="D920" s="182" t="s">
        <v>156</v>
      </c>
      <c r="E920" s="183" t="s">
        <v>1392</v>
      </c>
      <c r="F920" s="184" t="s">
        <v>1393</v>
      </c>
      <c r="G920" s="185" t="s">
        <v>413</v>
      </c>
      <c r="H920" s="186">
        <v>8</v>
      </c>
      <c r="I920" s="187"/>
      <c r="J920" s="188">
        <f>ROUND(I920*H920,2)</f>
        <v>0</v>
      </c>
      <c r="K920" s="184" t="s">
        <v>160</v>
      </c>
      <c r="L920" s="54"/>
      <c r="M920" s="189" t="s">
        <v>20</v>
      </c>
      <c r="N920" s="190" t="s">
        <v>44</v>
      </c>
      <c r="O920" s="35"/>
      <c r="P920" s="191">
        <f>O920*H920</f>
        <v>0</v>
      </c>
      <c r="Q920" s="191">
        <v>0</v>
      </c>
      <c r="R920" s="191">
        <f>Q920*H920</f>
        <v>0</v>
      </c>
      <c r="S920" s="191">
        <v>0.054</v>
      </c>
      <c r="T920" s="192">
        <f>S920*H920</f>
        <v>0.432</v>
      </c>
      <c r="AR920" s="17" t="s">
        <v>161</v>
      </c>
      <c r="AT920" s="17" t="s">
        <v>156</v>
      </c>
      <c r="AU920" s="17" t="s">
        <v>177</v>
      </c>
      <c r="AY920" s="17" t="s">
        <v>154</v>
      </c>
      <c r="BE920" s="193">
        <f>IF(N920="základní",J920,0)</f>
        <v>0</v>
      </c>
      <c r="BF920" s="193">
        <f>IF(N920="snížená",J920,0)</f>
        <v>0</v>
      </c>
      <c r="BG920" s="193">
        <f>IF(N920="zákl. přenesená",J920,0)</f>
        <v>0</v>
      </c>
      <c r="BH920" s="193">
        <f>IF(N920="sníž. přenesená",J920,0)</f>
        <v>0</v>
      </c>
      <c r="BI920" s="193">
        <f>IF(N920="nulová",J920,0)</f>
        <v>0</v>
      </c>
      <c r="BJ920" s="17" t="s">
        <v>22</v>
      </c>
      <c r="BK920" s="193">
        <f>ROUND(I920*H920,2)</f>
        <v>0</v>
      </c>
      <c r="BL920" s="17" t="s">
        <v>161</v>
      </c>
      <c r="BM920" s="17" t="s">
        <v>1394</v>
      </c>
    </row>
    <row r="921" spans="2:47" s="1" customFormat="1" ht="27">
      <c r="B921" s="34"/>
      <c r="C921" s="56"/>
      <c r="D921" s="194" t="s">
        <v>163</v>
      </c>
      <c r="E921" s="56"/>
      <c r="F921" s="195" t="s">
        <v>1395</v>
      </c>
      <c r="G921" s="56"/>
      <c r="H921" s="56"/>
      <c r="I921" s="152"/>
      <c r="J921" s="56"/>
      <c r="K921" s="56"/>
      <c r="L921" s="54"/>
      <c r="M921" s="71"/>
      <c r="N921" s="35"/>
      <c r="O921" s="35"/>
      <c r="P921" s="35"/>
      <c r="Q921" s="35"/>
      <c r="R921" s="35"/>
      <c r="S921" s="35"/>
      <c r="T921" s="72"/>
      <c r="AT921" s="17" t="s">
        <v>163</v>
      </c>
      <c r="AU921" s="17" t="s">
        <v>177</v>
      </c>
    </row>
    <row r="922" spans="2:51" s="11" customFormat="1" ht="13.5">
      <c r="B922" s="197"/>
      <c r="C922" s="198"/>
      <c r="D922" s="199" t="s">
        <v>167</v>
      </c>
      <c r="E922" s="200" t="s">
        <v>20</v>
      </c>
      <c r="F922" s="201" t="s">
        <v>1396</v>
      </c>
      <c r="G922" s="198"/>
      <c r="H922" s="202">
        <v>8</v>
      </c>
      <c r="I922" s="203"/>
      <c r="J922" s="198"/>
      <c r="K922" s="198"/>
      <c r="L922" s="204"/>
      <c r="M922" s="205"/>
      <c r="N922" s="206"/>
      <c r="O922" s="206"/>
      <c r="P922" s="206"/>
      <c r="Q922" s="206"/>
      <c r="R922" s="206"/>
      <c r="S922" s="206"/>
      <c r="T922" s="207"/>
      <c r="AT922" s="208" t="s">
        <v>167</v>
      </c>
      <c r="AU922" s="208" t="s">
        <v>177</v>
      </c>
      <c r="AV922" s="11" t="s">
        <v>81</v>
      </c>
      <c r="AW922" s="11" t="s">
        <v>169</v>
      </c>
      <c r="AX922" s="11" t="s">
        <v>73</v>
      </c>
      <c r="AY922" s="208" t="s">
        <v>154</v>
      </c>
    </row>
    <row r="923" spans="2:65" s="1" customFormat="1" ht="22.5" customHeight="1">
      <c r="B923" s="34"/>
      <c r="C923" s="182" t="s">
        <v>1397</v>
      </c>
      <c r="D923" s="182" t="s">
        <v>156</v>
      </c>
      <c r="E923" s="183" t="s">
        <v>1398</v>
      </c>
      <c r="F923" s="184" t="s">
        <v>1399</v>
      </c>
      <c r="G923" s="185" t="s">
        <v>292</v>
      </c>
      <c r="H923" s="186">
        <v>18.314</v>
      </c>
      <c r="I923" s="187"/>
      <c r="J923" s="188">
        <f>ROUND(I923*H923,2)</f>
        <v>0</v>
      </c>
      <c r="K923" s="184" t="s">
        <v>160</v>
      </c>
      <c r="L923" s="54"/>
      <c r="M923" s="189" t="s">
        <v>20</v>
      </c>
      <c r="N923" s="190" t="s">
        <v>44</v>
      </c>
      <c r="O923" s="35"/>
      <c r="P923" s="191">
        <f>O923*H923</f>
        <v>0</v>
      </c>
      <c r="Q923" s="191">
        <v>0.00061895</v>
      </c>
      <c r="R923" s="191">
        <f>Q923*H923</f>
        <v>0.0113354503</v>
      </c>
      <c r="S923" s="191">
        <v>0</v>
      </c>
      <c r="T923" s="192">
        <f>S923*H923</f>
        <v>0</v>
      </c>
      <c r="AR923" s="17" t="s">
        <v>161</v>
      </c>
      <c r="AT923" s="17" t="s">
        <v>156</v>
      </c>
      <c r="AU923" s="17" t="s">
        <v>177</v>
      </c>
      <c r="AY923" s="17" t="s">
        <v>154</v>
      </c>
      <c r="BE923" s="193">
        <f>IF(N923="základní",J923,0)</f>
        <v>0</v>
      </c>
      <c r="BF923" s="193">
        <f>IF(N923="snížená",J923,0)</f>
        <v>0</v>
      </c>
      <c r="BG923" s="193">
        <f>IF(N923="zákl. přenesená",J923,0)</f>
        <v>0</v>
      </c>
      <c r="BH923" s="193">
        <f>IF(N923="sníž. přenesená",J923,0)</f>
        <v>0</v>
      </c>
      <c r="BI923" s="193">
        <f>IF(N923="nulová",J923,0)</f>
        <v>0</v>
      </c>
      <c r="BJ923" s="17" t="s">
        <v>22</v>
      </c>
      <c r="BK923" s="193">
        <f>ROUND(I923*H923,2)</f>
        <v>0</v>
      </c>
      <c r="BL923" s="17" t="s">
        <v>161</v>
      </c>
      <c r="BM923" s="17" t="s">
        <v>1400</v>
      </c>
    </row>
    <row r="924" spans="2:47" s="1" customFormat="1" ht="27">
      <c r="B924" s="34"/>
      <c r="C924" s="56"/>
      <c r="D924" s="194" t="s">
        <v>163</v>
      </c>
      <c r="E924" s="56"/>
      <c r="F924" s="195" t="s">
        <v>1401</v>
      </c>
      <c r="G924" s="56"/>
      <c r="H924" s="56"/>
      <c r="I924" s="152"/>
      <c r="J924" s="56"/>
      <c r="K924" s="56"/>
      <c r="L924" s="54"/>
      <c r="M924" s="71"/>
      <c r="N924" s="35"/>
      <c r="O924" s="35"/>
      <c r="P924" s="35"/>
      <c r="Q924" s="35"/>
      <c r="R924" s="35"/>
      <c r="S924" s="35"/>
      <c r="T924" s="72"/>
      <c r="AT924" s="17" t="s">
        <v>163</v>
      </c>
      <c r="AU924" s="17" t="s">
        <v>177</v>
      </c>
    </row>
    <row r="925" spans="2:47" s="1" customFormat="1" ht="27">
      <c r="B925" s="34"/>
      <c r="C925" s="56"/>
      <c r="D925" s="194" t="s">
        <v>165</v>
      </c>
      <c r="E925" s="56"/>
      <c r="F925" s="196" t="s">
        <v>1402</v>
      </c>
      <c r="G925" s="56"/>
      <c r="H925" s="56"/>
      <c r="I925" s="152"/>
      <c r="J925" s="56"/>
      <c r="K925" s="56"/>
      <c r="L925" s="54"/>
      <c r="M925" s="71"/>
      <c r="N925" s="35"/>
      <c r="O925" s="35"/>
      <c r="P925" s="35"/>
      <c r="Q925" s="35"/>
      <c r="R925" s="35"/>
      <c r="S925" s="35"/>
      <c r="T925" s="72"/>
      <c r="AT925" s="17" t="s">
        <v>165</v>
      </c>
      <c r="AU925" s="17" t="s">
        <v>177</v>
      </c>
    </row>
    <row r="926" spans="2:51" s="12" customFormat="1" ht="13.5">
      <c r="B926" s="213"/>
      <c r="C926" s="214"/>
      <c r="D926" s="194" t="s">
        <v>167</v>
      </c>
      <c r="E926" s="215" t="s">
        <v>20</v>
      </c>
      <c r="F926" s="216" t="s">
        <v>1403</v>
      </c>
      <c r="G926" s="214"/>
      <c r="H926" s="217" t="s">
        <v>20</v>
      </c>
      <c r="I926" s="218"/>
      <c r="J926" s="214"/>
      <c r="K926" s="214"/>
      <c r="L926" s="219"/>
      <c r="M926" s="220"/>
      <c r="N926" s="221"/>
      <c r="O926" s="221"/>
      <c r="P926" s="221"/>
      <c r="Q926" s="221"/>
      <c r="R926" s="221"/>
      <c r="S926" s="221"/>
      <c r="T926" s="222"/>
      <c r="AT926" s="223" t="s">
        <v>167</v>
      </c>
      <c r="AU926" s="223" t="s">
        <v>177</v>
      </c>
      <c r="AV926" s="12" t="s">
        <v>22</v>
      </c>
      <c r="AW926" s="12" t="s">
        <v>169</v>
      </c>
      <c r="AX926" s="12" t="s">
        <v>73</v>
      </c>
      <c r="AY926" s="223" t="s">
        <v>154</v>
      </c>
    </row>
    <row r="927" spans="2:51" s="11" customFormat="1" ht="13.5">
      <c r="B927" s="197"/>
      <c r="C927" s="198"/>
      <c r="D927" s="199" t="s">
        <v>167</v>
      </c>
      <c r="E927" s="200" t="s">
        <v>20</v>
      </c>
      <c r="F927" s="201" t="s">
        <v>1404</v>
      </c>
      <c r="G927" s="198"/>
      <c r="H927" s="202">
        <v>18.314</v>
      </c>
      <c r="I927" s="203"/>
      <c r="J927" s="198"/>
      <c r="K927" s="198"/>
      <c r="L927" s="204"/>
      <c r="M927" s="205"/>
      <c r="N927" s="206"/>
      <c r="O927" s="206"/>
      <c r="P927" s="206"/>
      <c r="Q927" s="206"/>
      <c r="R927" s="206"/>
      <c r="S927" s="206"/>
      <c r="T927" s="207"/>
      <c r="AT927" s="208" t="s">
        <v>167</v>
      </c>
      <c r="AU927" s="208" t="s">
        <v>177</v>
      </c>
      <c r="AV927" s="11" t="s">
        <v>81</v>
      </c>
      <c r="AW927" s="11" t="s">
        <v>169</v>
      </c>
      <c r="AX927" s="11" t="s">
        <v>73</v>
      </c>
      <c r="AY927" s="208" t="s">
        <v>154</v>
      </c>
    </row>
    <row r="928" spans="2:65" s="1" customFormat="1" ht="31.5" customHeight="1">
      <c r="B928" s="34"/>
      <c r="C928" s="182" t="s">
        <v>1405</v>
      </c>
      <c r="D928" s="182" t="s">
        <v>156</v>
      </c>
      <c r="E928" s="183" t="s">
        <v>1406</v>
      </c>
      <c r="F928" s="184" t="s">
        <v>1407</v>
      </c>
      <c r="G928" s="185" t="s">
        <v>159</v>
      </c>
      <c r="H928" s="186">
        <v>2.805</v>
      </c>
      <c r="I928" s="187"/>
      <c r="J928" s="188">
        <f>ROUND(I928*H928,2)</f>
        <v>0</v>
      </c>
      <c r="K928" s="184" t="s">
        <v>160</v>
      </c>
      <c r="L928" s="54"/>
      <c r="M928" s="189" t="s">
        <v>20</v>
      </c>
      <c r="N928" s="190" t="s">
        <v>44</v>
      </c>
      <c r="O928" s="35"/>
      <c r="P928" s="191">
        <f>O928*H928</f>
        <v>0</v>
      </c>
      <c r="Q928" s="191">
        <v>0</v>
      </c>
      <c r="R928" s="191">
        <f>Q928*H928</f>
        <v>0</v>
      </c>
      <c r="S928" s="191">
        <v>0</v>
      </c>
      <c r="T928" s="192">
        <f>S928*H928</f>
        <v>0</v>
      </c>
      <c r="AR928" s="17" t="s">
        <v>161</v>
      </c>
      <c r="AT928" s="17" t="s">
        <v>156</v>
      </c>
      <c r="AU928" s="17" t="s">
        <v>177</v>
      </c>
      <c r="AY928" s="17" t="s">
        <v>154</v>
      </c>
      <c r="BE928" s="193">
        <f>IF(N928="základní",J928,0)</f>
        <v>0</v>
      </c>
      <c r="BF928" s="193">
        <f>IF(N928="snížená",J928,0)</f>
        <v>0</v>
      </c>
      <c r="BG928" s="193">
        <f>IF(N928="zákl. přenesená",J928,0)</f>
        <v>0</v>
      </c>
      <c r="BH928" s="193">
        <f>IF(N928="sníž. přenesená",J928,0)</f>
        <v>0</v>
      </c>
      <c r="BI928" s="193">
        <f>IF(N928="nulová",J928,0)</f>
        <v>0</v>
      </c>
      <c r="BJ928" s="17" t="s">
        <v>22</v>
      </c>
      <c r="BK928" s="193">
        <f>ROUND(I928*H928,2)</f>
        <v>0</v>
      </c>
      <c r="BL928" s="17" t="s">
        <v>161</v>
      </c>
      <c r="BM928" s="17" t="s">
        <v>1408</v>
      </c>
    </row>
    <row r="929" spans="2:47" s="1" customFormat="1" ht="40.5">
      <c r="B929" s="34"/>
      <c r="C929" s="56"/>
      <c r="D929" s="194" t="s">
        <v>163</v>
      </c>
      <c r="E929" s="56"/>
      <c r="F929" s="195" t="s">
        <v>1409</v>
      </c>
      <c r="G929" s="56"/>
      <c r="H929" s="56"/>
      <c r="I929" s="152"/>
      <c r="J929" s="56"/>
      <c r="K929" s="56"/>
      <c r="L929" s="54"/>
      <c r="M929" s="71"/>
      <c r="N929" s="35"/>
      <c r="O929" s="35"/>
      <c r="P929" s="35"/>
      <c r="Q929" s="35"/>
      <c r="R929" s="35"/>
      <c r="S929" s="35"/>
      <c r="T929" s="72"/>
      <c r="AT929" s="17" t="s">
        <v>163</v>
      </c>
      <c r="AU929" s="17" t="s">
        <v>177</v>
      </c>
    </row>
    <row r="930" spans="2:47" s="1" customFormat="1" ht="81">
      <c r="B930" s="34"/>
      <c r="C930" s="56"/>
      <c r="D930" s="194" t="s">
        <v>165</v>
      </c>
      <c r="E930" s="56"/>
      <c r="F930" s="196" t="s">
        <v>1410</v>
      </c>
      <c r="G930" s="56"/>
      <c r="H930" s="56"/>
      <c r="I930" s="152"/>
      <c r="J930" s="56"/>
      <c r="K930" s="56"/>
      <c r="L930" s="54"/>
      <c r="M930" s="71"/>
      <c r="N930" s="35"/>
      <c r="O930" s="35"/>
      <c r="P930" s="35"/>
      <c r="Q930" s="35"/>
      <c r="R930" s="35"/>
      <c r="S930" s="35"/>
      <c r="T930" s="72"/>
      <c r="AT930" s="17" t="s">
        <v>165</v>
      </c>
      <c r="AU930" s="17" t="s">
        <v>177</v>
      </c>
    </row>
    <row r="931" spans="2:63" s="10" customFormat="1" ht="22.35" customHeight="1">
      <c r="B931" s="165"/>
      <c r="C931" s="166"/>
      <c r="D931" s="179" t="s">
        <v>72</v>
      </c>
      <c r="E931" s="180" t="s">
        <v>850</v>
      </c>
      <c r="F931" s="180" t="s">
        <v>1411</v>
      </c>
      <c r="G931" s="166"/>
      <c r="H931" s="166"/>
      <c r="I931" s="169"/>
      <c r="J931" s="181">
        <f>BK931</f>
        <v>0</v>
      </c>
      <c r="K931" s="166"/>
      <c r="L931" s="171"/>
      <c r="M931" s="172"/>
      <c r="N931" s="173"/>
      <c r="O931" s="173"/>
      <c r="P931" s="174">
        <f>SUM(P932:P935)</f>
        <v>0</v>
      </c>
      <c r="Q931" s="173"/>
      <c r="R931" s="174">
        <f>SUM(R932:R935)</f>
        <v>0</v>
      </c>
      <c r="S931" s="173"/>
      <c r="T931" s="175">
        <f>SUM(T932:T935)</f>
        <v>3.7548</v>
      </c>
      <c r="AR931" s="176" t="s">
        <v>22</v>
      </c>
      <c r="AT931" s="177" t="s">
        <v>72</v>
      </c>
      <c r="AU931" s="177" t="s">
        <v>81</v>
      </c>
      <c r="AY931" s="176" t="s">
        <v>154</v>
      </c>
      <c r="BK931" s="178">
        <f>SUM(BK932:BK935)</f>
        <v>0</v>
      </c>
    </row>
    <row r="932" spans="2:65" s="1" customFormat="1" ht="22.5" customHeight="1">
      <c r="B932" s="34"/>
      <c r="C932" s="182" t="s">
        <v>1412</v>
      </c>
      <c r="D932" s="182" t="s">
        <v>156</v>
      </c>
      <c r="E932" s="183" t="s">
        <v>1413</v>
      </c>
      <c r="F932" s="184" t="s">
        <v>1414</v>
      </c>
      <c r="G932" s="185" t="s">
        <v>172</v>
      </c>
      <c r="H932" s="186">
        <v>25.032</v>
      </c>
      <c r="I932" s="187"/>
      <c r="J932" s="188">
        <f>ROUND(I932*H932,2)</f>
        <v>0</v>
      </c>
      <c r="K932" s="184" t="s">
        <v>160</v>
      </c>
      <c r="L932" s="54"/>
      <c r="M932" s="189" t="s">
        <v>20</v>
      </c>
      <c r="N932" s="190" t="s">
        <v>44</v>
      </c>
      <c r="O932" s="35"/>
      <c r="P932" s="191">
        <f>O932*H932</f>
        <v>0</v>
      </c>
      <c r="Q932" s="191">
        <v>0</v>
      </c>
      <c r="R932" s="191">
        <f>Q932*H932</f>
        <v>0</v>
      </c>
      <c r="S932" s="191">
        <v>0.15</v>
      </c>
      <c r="T932" s="192">
        <f>S932*H932</f>
        <v>3.7548</v>
      </c>
      <c r="AR932" s="17" t="s">
        <v>161</v>
      </c>
      <c r="AT932" s="17" t="s">
        <v>156</v>
      </c>
      <c r="AU932" s="17" t="s">
        <v>177</v>
      </c>
      <c r="AY932" s="17" t="s">
        <v>154</v>
      </c>
      <c r="BE932" s="193">
        <f>IF(N932="základní",J932,0)</f>
        <v>0</v>
      </c>
      <c r="BF932" s="193">
        <f>IF(N932="snížená",J932,0)</f>
        <v>0</v>
      </c>
      <c r="BG932" s="193">
        <f>IF(N932="zákl. přenesená",J932,0)</f>
        <v>0</v>
      </c>
      <c r="BH932" s="193">
        <f>IF(N932="sníž. přenesená",J932,0)</f>
        <v>0</v>
      </c>
      <c r="BI932" s="193">
        <f>IF(N932="nulová",J932,0)</f>
        <v>0</v>
      </c>
      <c r="BJ932" s="17" t="s">
        <v>22</v>
      </c>
      <c r="BK932" s="193">
        <f>ROUND(I932*H932,2)</f>
        <v>0</v>
      </c>
      <c r="BL932" s="17" t="s">
        <v>161</v>
      </c>
      <c r="BM932" s="17" t="s">
        <v>1415</v>
      </c>
    </row>
    <row r="933" spans="2:47" s="1" customFormat="1" ht="27">
      <c r="B933" s="34"/>
      <c r="C933" s="56"/>
      <c r="D933" s="194" t="s">
        <v>163</v>
      </c>
      <c r="E933" s="56"/>
      <c r="F933" s="195" t="s">
        <v>1416</v>
      </c>
      <c r="G933" s="56"/>
      <c r="H933" s="56"/>
      <c r="I933" s="152"/>
      <c r="J933" s="56"/>
      <c r="K933" s="56"/>
      <c r="L933" s="54"/>
      <c r="M933" s="71"/>
      <c r="N933" s="35"/>
      <c r="O933" s="35"/>
      <c r="P933" s="35"/>
      <c r="Q933" s="35"/>
      <c r="R933" s="35"/>
      <c r="S933" s="35"/>
      <c r="T933" s="72"/>
      <c r="AT933" s="17" t="s">
        <v>163</v>
      </c>
      <c r="AU933" s="17" t="s">
        <v>177</v>
      </c>
    </row>
    <row r="934" spans="2:47" s="1" customFormat="1" ht="189">
      <c r="B934" s="34"/>
      <c r="C934" s="56"/>
      <c r="D934" s="194" t="s">
        <v>165</v>
      </c>
      <c r="E934" s="56"/>
      <c r="F934" s="196" t="s">
        <v>1417</v>
      </c>
      <c r="G934" s="56"/>
      <c r="H934" s="56"/>
      <c r="I934" s="152"/>
      <c r="J934" s="56"/>
      <c r="K934" s="56"/>
      <c r="L934" s="54"/>
      <c r="M934" s="71"/>
      <c r="N934" s="35"/>
      <c r="O934" s="35"/>
      <c r="P934" s="35"/>
      <c r="Q934" s="35"/>
      <c r="R934" s="35"/>
      <c r="S934" s="35"/>
      <c r="T934" s="72"/>
      <c r="AT934" s="17" t="s">
        <v>165</v>
      </c>
      <c r="AU934" s="17" t="s">
        <v>177</v>
      </c>
    </row>
    <row r="935" spans="2:51" s="11" customFormat="1" ht="13.5">
      <c r="B935" s="197"/>
      <c r="C935" s="198"/>
      <c r="D935" s="194" t="s">
        <v>167</v>
      </c>
      <c r="E935" s="209" t="s">
        <v>20</v>
      </c>
      <c r="F935" s="210" t="s">
        <v>1418</v>
      </c>
      <c r="G935" s="198"/>
      <c r="H935" s="211">
        <v>25.032</v>
      </c>
      <c r="I935" s="203"/>
      <c r="J935" s="198"/>
      <c r="K935" s="198"/>
      <c r="L935" s="204"/>
      <c r="M935" s="205"/>
      <c r="N935" s="206"/>
      <c r="O935" s="206"/>
      <c r="P935" s="206"/>
      <c r="Q935" s="206"/>
      <c r="R935" s="206"/>
      <c r="S935" s="206"/>
      <c r="T935" s="207"/>
      <c r="AT935" s="208" t="s">
        <v>167</v>
      </c>
      <c r="AU935" s="208" t="s">
        <v>177</v>
      </c>
      <c r="AV935" s="11" t="s">
        <v>81</v>
      </c>
      <c r="AW935" s="11" t="s">
        <v>169</v>
      </c>
      <c r="AX935" s="11" t="s">
        <v>73</v>
      </c>
      <c r="AY935" s="208" t="s">
        <v>154</v>
      </c>
    </row>
    <row r="936" spans="2:63" s="10" customFormat="1" ht="29.85" customHeight="1">
      <c r="B936" s="165"/>
      <c r="C936" s="166"/>
      <c r="D936" s="179" t="s">
        <v>72</v>
      </c>
      <c r="E936" s="180" t="s">
        <v>1419</v>
      </c>
      <c r="F936" s="180" t="s">
        <v>1420</v>
      </c>
      <c r="G936" s="166"/>
      <c r="H936" s="166"/>
      <c r="I936" s="169"/>
      <c r="J936" s="181">
        <f>BK936</f>
        <v>0</v>
      </c>
      <c r="K936" s="166"/>
      <c r="L936" s="171"/>
      <c r="M936" s="172"/>
      <c r="N936" s="173"/>
      <c r="O936" s="173"/>
      <c r="P936" s="174">
        <f>SUM(P937:P949)</f>
        <v>0</v>
      </c>
      <c r="Q936" s="173"/>
      <c r="R936" s="174">
        <f>SUM(R937:R949)</f>
        <v>0</v>
      </c>
      <c r="S936" s="173"/>
      <c r="T936" s="175">
        <f>SUM(T937:T949)</f>
        <v>0</v>
      </c>
      <c r="AR936" s="176" t="s">
        <v>22</v>
      </c>
      <c r="AT936" s="177" t="s">
        <v>72</v>
      </c>
      <c r="AU936" s="177" t="s">
        <v>22</v>
      </c>
      <c r="AY936" s="176" t="s">
        <v>154</v>
      </c>
      <c r="BK936" s="178">
        <f>SUM(BK937:BK949)</f>
        <v>0</v>
      </c>
    </row>
    <row r="937" spans="2:65" s="1" customFormat="1" ht="22.5" customHeight="1">
      <c r="B937" s="34"/>
      <c r="C937" s="182" t="s">
        <v>1421</v>
      </c>
      <c r="D937" s="182" t="s">
        <v>156</v>
      </c>
      <c r="E937" s="183" t="s">
        <v>1422</v>
      </c>
      <c r="F937" s="184" t="s">
        <v>1423</v>
      </c>
      <c r="G937" s="185" t="s">
        <v>239</v>
      </c>
      <c r="H937" s="186">
        <v>88.671</v>
      </c>
      <c r="I937" s="187"/>
      <c r="J937" s="188">
        <f>ROUND(I937*H937,2)</f>
        <v>0</v>
      </c>
      <c r="K937" s="184" t="s">
        <v>160</v>
      </c>
      <c r="L937" s="54"/>
      <c r="M937" s="189" t="s">
        <v>20</v>
      </c>
      <c r="N937" s="190" t="s">
        <v>44</v>
      </c>
      <c r="O937" s="35"/>
      <c r="P937" s="191">
        <f>O937*H937</f>
        <v>0</v>
      </c>
      <c r="Q937" s="191">
        <v>0</v>
      </c>
      <c r="R937" s="191">
        <f>Q937*H937</f>
        <v>0</v>
      </c>
      <c r="S937" s="191">
        <v>0</v>
      </c>
      <c r="T937" s="192">
        <f>S937*H937</f>
        <v>0</v>
      </c>
      <c r="AR937" s="17" t="s">
        <v>161</v>
      </c>
      <c r="AT937" s="17" t="s">
        <v>156</v>
      </c>
      <c r="AU937" s="17" t="s">
        <v>81</v>
      </c>
      <c r="AY937" s="17" t="s">
        <v>154</v>
      </c>
      <c r="BE937" s="193">
        <f>IF(N937="základní",J937,0)</f>
        <v>0</v>
      </c>
      <c r="BF937" s="193">
        <f>IF(N937="snížená",J937,0)</f>
        <v>0</v>
      </c>
      <c r="BG937" s="193">
        <f>IF(N937="zákl. přenesená",J937,0)</f>
        <v>0</v>
      </c>
      <c r="BH937" s="193">
        <f>IF(N937="sníž. přenesená",J937,0)</f>
        <v>0</v>
      </c>
      <c r="BI937" s="193">
        <f>IF(N937="nulová",J937,0)</f>
        <v>0</v>
      </c>
      <c r="BJ937" s="17" t="s">
        <v>22</v>
      </c>
      <c r="BK937" s="193">
        <f>ROUND(I937*H937,2)</f>
        <v>0</v>
      </c>
      <c r="BL937" s="17" t="s">
        <v>161</v>
      </c>
      <c r="BM937" s="17" t="s">
        <v>1424</v>
      </c>
    </row>
    <row r="938" spans="2:47" s="1" customFormat="1" ht="27">
      <c r="B938" s="34"/>
      <c r="C938" s="56"/>
      <c r="D938" s="194" t="s">
        <v>163</v>
      </c>
      <c r="E938" s="56"/>
      <c r="F938" s="195" t="s">
        <v>1425</v>
      </c>
      <c r="G938" s="56"/>
      <c r="H938" s="56"/>
      <c r="I938" s="152"/>
      <c r="J938" s="56"/>
      <c r="K938" s="56"/>
      <c r="L938" s="54"/>
      <c r="M938" s="71"/>
      <c r="N938" s="35"/>
      <c r="O938" s="35"/>
      <c r="P938" s="35"/>
      <c r="Q938" s="35"/>
      <c r="R938" s="35"/>
      <c r="S938" s="35"/>
      <c r="T938" s="72"/>
      <c r="AT938" s="17" t="s">
        <v>163</v>
      </c>
      <c r="AU938" s="17" t="s">
        <v>81</v>
      </c>
    </row>
    <row r="939" spans="2:47" s="1" customFormat="1" ht="94.5">
      <c r="B939" s="34"/>
      <c r="C939" s="56"/>
      <c r="D939" s="199" t="s">
        <v>165</v>
      </c>
      <c r="E939" s="56"/>
      <c r="F939" s="212" t="s">
        <v>1426</v>
      </c>
      <c r="G939" s="56"/>
      <c r="H939" s="56"/>
      <c r="I939" s="152"/>
      <c r="J939" s="56"/>
      <c r="K939" s="56"/>
      <c r="L939" s="54"/>
      <c r="M939" s="71"/>
      <c r="N939" s="35"/>
      <c r="O939" s="35"/>
      <c r="P939" s="35"/>
      <c r="Q939" s="35"/>
      <c r="R939" s="35"/>
      <c r="S939" s="35"/>
      <c r="T939" s="72"/>
      <c r="AT939" s="17" t="s">
        <v>165</v>
      </c>
      <c r="AU939" s="17" t="s">
        <v>81</v>
      </c>
    </row>
    <row r="940" spans="2:65" s="1" customFormat="1" ht="22.5" customHeight="1">
      <c r="B940" s="34"/>
      <c r="C940" s="182" t="s">
        <v>1427</v>
      </c>
      <c r="D940" s="182" t="s">
        <v>156</v>
      </c>
      <c r="E940" s="183" t="s">
        <v>1428</v>
      </c>
      <c r="F940" s="184" t="s">
        <v>1429</v>
      </c>
      <c r="G940" s="185" t="s">
        <v>239</v>
      </c>
      <c r="H940" s="186">
        <v>88.671</v>
      </c>
      <c r="I940" s="187"/>
      <c r="J940" s="188">
        <f>ROUND(I940*H940,2)</f>
        <v>0</v>
      </c>
      <c r="K940" s="184" t="s">
        <v>160</v>
      </c>
      <c r="L940" s="54"/>
      <c r="M940" s="189" t="s">
        <v>20</v>
      </c>
      <c r="N940" s="190" t="s">
        <v>44</v>
      </c>
      <c r="O940" s="35"/>
      <c r="P940" s="191">
        <f>O940*H940</f>
        <v>0</v>
      </c>
      <c r="Q940" s="191">
        <v>0</v>
      </c>
      <c r="R940" s="191">
        <f>Q940*H940</f>
        <v>0</v>
      </c>
      <c r="S940" s="191">
        <v>0</v>
      </c>
      <c r="T940" s="192">
        <f>S940*H940</f>
        <v>0</v>
      </c>
      <c r="AR940" s="17" t="s">
        <v>161</v>
      </c>
      <c r="AT940" s="17" t="s">
        <v>156</v>
      </c>
      <c r="AU940" s="17" t="s">
        <v>81</v>
      </c>
      <c r="AY940" s="17" t="s">
        <v>154</v>
      </c>
      <c r="BE940" s="193">
        <f>IF(N940="základní",J940,0)</f>
        <v>0</v>
      </c>
      <c r="BF940" s="193">
        <f>IF(N940="snížená",J940,0)</f>
        <v>0</v>
      </c>
      <c r="BG940" s="193">
        <f>IF(N940="zákl. přenesená",J940,0)</f>
        <v>0</v>
      </c>
      <c r="BH940" s="193">
        <f>IF(N940="sníž. přenesená",J940,0)</f>
        <v>0</v>
      </c>
      <c r="BI940" s="193">
        <f>IF(N940="nulová",J940,0)</f>
        <v>0</v>
      </c>
      <c r="BJ940" s="17" t="s">
        <v>22</v>
      </c>
      <c r="BK940" s="193">
        <f>ROUND(I940*H940,2)</f>
        <v>0</v>
      </c>
      <c r="BL940" s="17" t="s">
        <v>161</v>
      </c>
      <c r="BM940" s="17" t="s">
        <v>1430</v>
      </c>
    </row>
    <row r="941" spans="2:47" s="1" customFormat="1" ht="13.5">
      <c r="B941" s="34"/>
      <c r="C941" s="56"/>
      <c r="D941" s="194" t="s">
        <v>163</v>
      </c>
      <c r="E941" s="56"/>
      <c r="F941" s="195" t="s">
        <v>1431</v>
      </c>
      <c r="G941" s="56"/>
      <c r="H941" s="56"/>
      <c r="I941" s="152"/>
      <c r="J941" s="56"/>
      <c r="K941" s="56"/>
      <c r="L941" s="54"/>
      <c r="M941" s="71"/>
      <c r="N941" s="35"/>
      <c r="O941" s="35"/>
      <c r="P941" s="35"/>
      <c r="Q941" s="35"/>
      <c r="R941" s="35"/>
      <c r="S941" s="35"/>
      <c r="T941" s="72"/>
      <c r="AT941" s="17" t="s">
        <v>163</v>
      </c>
      <c r="AU941" s="17" t="s">
        <v>81</v>
      </c>
    </row>
    <row r="942" spans="2:47" s="1" customFormat="1" ht="81">
      <c r="B942" s="34"/>
      <c r="C942" s="56"/>
      <c r="D942" s="199" t="s">
        <v>165</v>
      </c>
      <c r="E942" s="56"/>
      <c r="F942" s="212" t="s">
        <v>1432</v>
      </c>
      <c r="G942" s="56"/>
      <c r="H942" s="56"/>
      <c r="I942" s="152"/>
      <c r="J942" s="56"/>
      <c r="K942" s="56"/>
      <c r="L942" s="54"/>
      <c r="M942" s="71"/>
      <c r="N942" s="35"/>
      <c r="O942" s="35"/>
      <c r="P942" s="35"/>
      <c r="Q942" s="35"/>
      <c r="R942" s="35"/>
      <c r="S942" s="35"/>
      <c r="T942" s="72"/>
      <c r="AT942" s="17" t="s">
        <v>165</v>
      </c>
      <c r="AU942" s="17" t="s">
        <v>81</v>
      </c>
    </row>
    <row r="943" spans="2:65" s="1" customFormat="1" ht="22.5" customHeight="1">
      <c r="B943" s="34"/>
      <c r="C943" s="182" t="s">
        <v>1433</v>
      </c>
      <c r="D943" s="182" t="s">
        <v>156</v>
      </c>
      <c r="E943" s="183" t="s">
        <v>1434</v>
      </c>
      <c r="F943" s="184" t="s">
        <v>1435</v>
      </c>
      <c r="G943" s="185" t="s">
        <v>239</v>
      </c>
      <c r="H943" s="186">
        <v>2039.433</v>
      </c>
      <c r="I943" s="187"/>
      <c r="J943" s="188">
        <f>ROUND(I943*H943,2)</f>
        <v>0</v>
      </c>
      <c r="K943" s="184" t="s">
        <v>160</v>
      </c>
      <c r="L943" s="54"/>
      <c r="M943" s="189" t="s">
        <v>20</v>
      </c>
      <c r="N943" s="190" t="s">
        <v>44</v>
      </c>
      <c r="O943" s="35"/>
      <c r="P943" s="191">
        <f>O943*H943</f>
        <v>0</v>
      </c>
      <c r="Q943" s="191">
        <v>0</v>
      </c>
      <c r="R943" s="191">
        <f>Q943*H943</f>
        <v>0</v>
      </c>
      <c r="S943" s="191">
        <v>0</v>
      </c>
      <c r="T943" s="192">
        <f>S943*H943</f>
        <v>0</v>
      </c>
      <c r="AR943" s="17" t="s">
        <v>161</v>
      </c>
      <c r="AT943" s="17" t="s">
        <v>156</v>
      </c>
      <c r="AU943" s="17" t="s">
        <v>81</v>
      </c>
      <c r="AY943" s="17" t="s">
        <v>154</v>
      </c>
      <c r="BE943" s="193">
        <f>IF(N943="základní",J943,0)</f>
        <v>0</v>
      </c>
      <c r="BF943" s="193">
        <f>IF(N943="snížená",J943,0)</f>
        <v>0</v>
      </c>
      <c r="BG943" s="193">
        <f>IF(N943="zákl. přenesená",J943,0)</f>
        <v>0</v>
      </c>
      <c r="BH943" s="193">
        <f>IF(N943="sníž. přenesená",J943,0)</f>
        <v>0</v>
      </c>
      <c r="BI943" s="193">
        <f>IF(N943="nulová",J943,0)</f>
        <v>0</v>
      </c>
      <c r="BJ943" s="17" t="s">
        <v>22</v>
      </c>
      <c r="BK943" s="193">
        <f>ROUND(I943*H943,2)</f>
        <v>0</v>
      </c>
      <c r="BL943" s="17" t="s">
        <v>161</v>
      </c>
      <c r="BM943" s="17" t="s">
        <v>1436</v>
      </c>
    </row>
    <row r="944" spans="2:47" s="1" customFormat="1" ht="27">
      <c r="B944" s="34"/>
      <c r="C944" s="56"/>
      <c r="D944" s="194" t="s">
        <v>163</v>
      </c>
      <c r="E944" s="56"/>
      <c r="F944" s="195" t="s">
        <v>1437</v>
      </c>
      <c r="G944" s="56"/>
      <c r="H944" s="56"/>
      <c r="I944" s="152"/>
      <c r="J944" s="56"/>
      <c r="K944" s="56"/>
      <c r="L944" s="54"/>
      <c r="M944" s="71"/>
      <c r="N944" s="35"/>
      <c r="O944" s="35"/>
      <c r="P944" s="35"/>
      <c r="Q944" s="35"/>
      <c r="R944" s="35"/>
      <c r="S944" s="35"/>
      <c r="T944" s="72"/>
      <c r="AT944" s="17" t="s">
        <v>163</v>
      </c>
      <c r="AU944" s="17" t="s">
        <v>81</v>
      </c>
    </row>
    <row r="945" spans="2:47" s="1" customFormat="1" ht="81">
      <c r="B945" s="34"/>
      <c r="C945" s="56"/>
      <c r="D945" s="194" t="s">
        <v>165</v>
      </c>
      <c r="E945" s="56"/>
      <c r="F945" s="196" t="s">
        <v>1432</v>
      </c>
      <c r="G945" s="56"/>
      <c r="H945" s="56"/>
      <c r="I945" s="152"/>
      <c r="J945" s="56"/>
      <c r="K945" s="56"/>
      <c r="L945" s="54"/>
      <c r="M945" s="71"/>
      <c r="N945" s="35"/>
      <c r="O945" s="35"/>
      <c r="P945" s="35"/>
      <c r="Q945" s="35"/>
      <c r="R945" s="35"/>
      <c r="S945" s="35"/>
      <c r="T945" s="72"/>
      <c r="AT945" s="17" t="s">
        <v>165</v>
      </c>
      <c r="AU945" s="17" t="s">
        <v>81</v>
      </c>
    </row>
    <row r="946" spans="2:51" s="11" customFormat="1" ht="13.5">
      <c r="B946" s="197"/>
      <c r="C946" s="198"/>
      <c r="D946" s="199" t="s">
        <v>167</v>
      </c>
      <c r="E946" s="198"/>
      <c r="F946" s="201" t="s">
        <v>1438</v>
      </c>
      <c r="G946" s="198"/>
      <c r="H946" s="202">
        <v>2039.433</v>
      </c>
      <c r="I946" s="203"/>
      <c r="J946" s="198"/>
      <c r="K946" s="198"/>
      <c r="L946" s="204"/>
      <c r="M946" s="205"/>
      <c r="N946" s="206"/>
      <c r="O946" s="206"/>
      <c r="P946" s="206"/>
      <c r="Q946" s="206"/>
      <c r="R946" s="206"/>
      <c r="S946" s="206"/>
      <c r="T946" s="207"/>
      <c r="AT946" s="208" t="s">
        <v>167</v>
      </c>
      <c r="AU946" s="208" t="s">
        <v>81</v>
      </c>
      <c r="AV946" s="11" t="s">
        <v>81</v>
      </c>
      <c r="AW946" s="11" t="s">
        <v>4</v>
      </c>
      <c r="AX946" s="11" t="s">
        <v>22</v>
      </c>
      <c r="AY946" s="208" t="s">
        <v>154</v>
      </c>
    </row>
    <row r="947" spans="2:65" s="1" customFormat="1" ht="22.5" customHeight="1">
      <c r="B947" s="34"/>
      <c r="C947" s="182" t="s">
        <v>1439</v>
      </c>
      <c r="D947" s="182" t="s">
        <v>156</v>
      </c>
      <c r="E947" s="183" t="s">
        <v>1440</v>
      </c>
      <c r="F947" s="184" t="s">
        <v>1441</v>
      </c>
      <c r="G947" s="185" t="s">
        <v>239</v>
      </c>
      <c r="H947" s="186">
        <v>88.671</v>
      </c>
      <c r="I947" s="187"/>
      <c r="J947" s="188">
        <f>ROUND(I947*H947,2)</f>
        <v>0</v>
      </c>
      <c r="K947" s="184" t="s">
        <v>160</v>
      </c>
      <c r="L947" s="54"/>
      <c r="M947" s="189" t="s">
        <v>20</v>
      </c>
      <c r="N947" s="190" t="s">
        <v>44</v>
      </c>
      <c r="O947" s="35"/>
      <c r="P947" s="191">
        <f>O947*H947</f>
        <v>0</v>
      </c>
      <c r="Q947" s="191">
        <v>0</v>
      </c>
      <c r="R947" s="191">
        <f>Q947*H947</f>
        <v>0</v>
      </c>
      <c r="S947" s="191">
        <v>0</v>
      </c>
      <c r="T947" s="192">
        <f>S947*H947</f>
        <v>0</v>
      </c>
      <c r="AR947" s="17" t="s">
        <v>161</v>
      </c>
      <c r="AT947" s="17" t="s">
        <v>156</v>
      </c>
      <c r="AU947" s="17" t="s">
        <v>81</v>
      </c>
      <c r="AY947" s="17" t="s">
        <v>154</v>
      </c>
      <c r="BE947" s="193">
        <f>IF(N947="základní",J947,0)</f>
        <v>0</v>
      </c>
      <c r="BF947" s="193">
        <f>IF(N947="snížená",J947,0)</f>
        <v>0</v>
      </c>
      <c r="BG947" s="193">
        <f>IF(N947="zákl. přenesená",J947,0)</f>
        <v>0</v>
      </c>
      <c r="BH947" s="193">
        <f>IF(N947="sníž. přenesená",J947,0)</f>
        <v>0</v>
      </c>
      <c r="BI947" s="193">
        <f>IF(N947="nulová",J947,0)</f>
        <v>0</v>
      </c>
      <c r="BJ947" s="17" t="s">
        <v>22</v>
      </c>
      <c r="BK947" s="193">
        <f>ROUND(I947*H947,2)</f>
        <v>0</v>
      </c>
      <c r="BL947" s="17" t="s">
        <v>161</v>
      </c>
      <c r="BM947" s="17" t="s">
        <v>1442</v>
      </c>
    </row>
    <row r="948" spans="2:47" s="1" customFormat="1" ht="13.5">
      <c r="B948" s="34"/>
      <c r="C948" s="56"/>
      <c r="D948" s="194" t="s">
        <v>163</v>
      </c>
      <c r="E948" s="56"/>
      <c r="F948" s="195" t="s">
        <v>1443</v>
      </c>
      <c r="G948" s="56"/>
      <c r="H948" s="56"/>
      <c r="I948" s="152"/>
      <c r="J948" s="56"/>
      <c r="K948" s="56"/>
      <c r="L948" s="54"/>
      <c r="M948" s="71"/>
      <c r="N948" s="35"/>
      <c r="O948" s="35"/>
      <c r="P948" s="35"/>
      <c r="Q948" s="35"/>
      <c r="R948" s="35"/>
      <c r="S948" s="35"/>
      <c r="T948" s="72"/>
      <c r="AT948" s="17" t="s">
        <v>163</v>
      </c>
      <c r="AU948" s="17" t="s">
        <v>81</v>
      </c>
    </row>
    <row r="949" spans="2:47" s="1" customFormat="1" ht="67.5">
      <c r="B949" s="34"/>
      <c r="C949" s="56"/>
      <c r="D949" s="194" t="s">
        <v>165</v>
      </c>
      <c r="E949" s="56"/>
      <c r="F949" s="196" t="s">
        <v>1444</v>
      </c>
      <c r="G949" s="56"/>
      <c r="H949" s="56"/>
      <c r="I949" s="152"/>
      <c r="J949" s="56"/>
      <c r="K949" s="56"/>
      <c r="L949" s="54"/>
      <c r="M949" s="71"/>
      <c r="N949" s="35"/>
      <c r="O949" s="35"/>
      <c r="P949" s="35"/>
      <c r="Q949" s="35"/>
      <c r="R949" s="35"/>
      <c r="S949" s="35"/>
      <c r="T949" s="72"/>
      <c r="AT949" s="17" t="s">
        <v>165</v>
      </c>
      <c r="AU949" s="17" t="s">
        <v>81</v>
      </c>
    </row>
    <row r="950" spans="2:63" s="10" customFormat="1" ht="29.85" customHeight="1">
      <c r="B950" s="165"/>
      <c r="C950" s="166"/>
      <c r="D950" s="179" t="s">
        <v>72</v>
      </c>
      <c r="E950" s="180" t="s">
        <v>1445</v>
      </c>
      <c r="F950" s="180" t="s">
        <v>1446</v>
      </c>
      <c r="G950" s="166"/>
      <c r="H950" s="166"/>
      <c r="I950" s="169"/>
      <c r="J950" s="181">
        <f>BK950</f>
        <v>0</v>
      </c>
      <c r="K950" s="166"/>
      <c r="L950" s="171"/>
      <c r="M950" s="172"/>
      <c r="N950" s="173"/>
      <c r="O950" s="173"/>
      <c r="P950" s="174">
        <f>SUM(P951:P953)</f>
        <v>0</v>
      </c>
      <c r="Q950" s="173"/>
      <c r="R950" s="174">
        <f>SUM(R951:R953)</f>
        <v>0</v>
      </c>
      <c r="S950" s="173"/>
      <c r="T950" s="175">
        <f>SUM(T951:T953)</f>
        <v>0</v>
      </c>
      <c r="AR950" s="176" t="s">
        <v>22</v>
      </c>
      <c r="AT950" s="177" t="s">
        <v>72</v>
      </c>
      <c r="AU950" s="177" t="s">
        <v>22</v>
      </c>
      <c r="AY950" s="176" t="s">
        <v>154</v>
      </c>
      <c r="BK950" s="178">
        <f>SUM(BK951:BK953)</f>
        <v>0</v>
      </c>
    </row>
    <row r="951" spans="2:65" s="1" customFormat="1" ht="22.5" customHeight="1">
      <c r="B951" s="34"/>
      <c r="C951" s="182" t="s">
        <v>1447</v>
      </c>
      <c r="D951" s="182" t="s">
        <v>156</v>
      </c>
      <c r="E951" s="183" t="s">
        <v>1448</v>
      </c>
      <c r="F951" s="184" t="s">
        <v>1449</v>
      </c>
      <c r="G951" s="185" t="s">
        <v>239</v>
      </c>
      <c r="H951" s="186">
        <v>299.997</v>
      </c>
      <c r="I951" s="187"/>
      <c r="J951" s="188">
        <f>ROUND(I951*H951,2)</f>
        <v>0</v>
      </c>
      <c r="K951" s="184" t="s">
        <v>160</v>
      </c>
      <c r="L951" s="54"/>
      <c r="M951" s="189" t="s">
        <v>20</v>
      </c>
      <c r="N951" s="190" t="s">
        <v>44</v>
      </c>
      <c r="O951" s="35"/>
      <c r="P951" s="191">
        <f>O951*H951</f>
        <v>0</v>
      </c>
      <c r="Q951" s="191">
        <v>0</v>
      </c>
      <c r="R951" s="191">
        <f>Q951*H951</f>
        <v>0</v>
      </c>
      <c r="S951" s="191">
        <v>0</v>
      </c>
      <c r="T951" s="192">
        <f>S951*H951</f>
        <v>0</v>
      </c>
      <c r="AR951" s="17" t="s">
        <v>161</v>
      </c>
      <c r="AT951" s="17" t="s">
        <v>156</v>
      </c>
      <c r="AU951" s="17" t="s">
        <v>81</v>
      </c>
      <c r="AY951" s="17" t="s">
        <v>154</v>
      </c>
      <c r="BE951" s="193">
        <f>IF(N951="základní",J951,0)</f>
        <v>0</v>
      </c>
      <c r="BF951" s="193">
        <f>IF(N951="snížená",J951,0)</f>
        <v>0</v>
      </c>
      <c r="BG951" s="193">
        <f>IF(N951="zákl. přenesená",J951,0)</f>
        <v>0</v>
      </c>
      <c r="BH951" s="193">
        <f>IF(N951="sníž. přenesená",J951,0)</f>
        <v>0</v>
      </c>
      <c r="BI951" s="193">
        <f>IF(N951="nulová",J951,0)</f>
        <v>0</v>
      </c>
      <c r="BJ951" s="17" t="s">
        <v>22</v>
      </c>
      <c r="BK951" s="193">
        <f>ROUND(I951*H951,2)</f>
        <v>0</v>
      </c>
      <c r="BL951" s="17" t="s">
        <v>161</v>
      </c>
      <c r="BM951" s="17" t="s">
        <v>1450</v>
      </c>
    </row>
    <row r="952" spans="2:47" s="1" customFormat="1" ht="27">
      <c r="B952" s="34"/>
      <c r="C952" s="56"/>
      <c r="D952" s="194" t="s">
        <v>163</v>
      </c>
      <c r="E952" s="56"/>
      <c r="F952" s="195" t="s">
        <v>1451</v>
      </c>
      <c r="G952" s="56"/>
      <c r="H952" s="56"/>
      <c r="I952" s="152"/>
      <c r="J952" s="56"/>
      <c r="K952" s="56"/>
      <c r="L952" s="54"/>
      <c r="M952" s="71"/>
      <c r="N952" s="35"/>
      <c r="O952" s="35"/>
      <c r="P952" s="35"/>
      <c r="Q952" s="35"/>
      <c r="R952" s="35"/>
      <c r="S952" s="35"/>
      <c r="T952" s="72"/>
      <c r="AT952" s="17" t="s">
        <v>163</v>
      </c>
      <c r="AU952" s="17" t="s">
        <v>81</v>
      </c>
    </row>
    <row r="953" spans="2:47" s="1" customFormat="1" ht="81">
      <c r="B953" s="34"/>
      <c r="C953" s="56"/>
      <c r="D953" s="194" t="s">
        <v>165</v>
      </c>
      <c r="E953" s="56"/>
      <c r="F953" s="196" t="s">
        <v>1452</v>
      </c>
      <c r="G953" s="56"/>
      <c r="H953" s="56"/>
      <c r="I953" s="152"/>
      <c r="J953" s="56"/>
      <c r="K953" s="56"/>
      <c r="L953" s="54"/>
      <c r="M953" s="71"/>
      <c r="N953" s="35"/>
      <c r="O953" s="35"/>
      <c r="P953" s="35"/>
      <c r="Q953" s="35"/>
      <c r="R953" s="35"/>
      <c r="S953" s="35"/>
      <c r="T953" s="72"/>
      <c r="AT953" s="17" t="s">
        <v>165</v>
      </c>
      <c r="AU953" s="17" t="s">
        <v>81</v>
      </c>
    </row>
    <row r="954" spans="2:63" s="10" customFormat="1" ht="37.35" customHeight="1">
      <c r="B954" s="165"/>
      <c r="C954" s="166"/>
      <c r="D954" s="167" t="s">
        <v>72</v>
      </c>
      <c r="E954" s="168" t="s">
        <v>1453</v>
      </c>
      <c r="F954" s="168" t="s">
        <v>1454</v>
      </c>
      <c r="G954" s="166"/>
      <c r="H954" s="166"/>
      <c r="I954" s="169"/>
      <c r="J954" s="170">
        <f>BK954</f>
        <v>0</v>
      </c>
      <c r="K954" s="166"/>
      <c r="L954" s="171"/>
      <c r="M954" s="172"/>
      <c r="N954" s="173"/>
      <c r="O954" s="173"/>
      <c r="P954" s="174">
        <f>P955+P1069+P1156+P1221+P1258+P1294+P1341+P1389+P1440+P1476+P1495+P1518+P1547+P1581</f>
        <v>0</v>
      </c>
      <c r="Q954" s="173"/>
      <c r="R954" s="174">
        <f>R955+R1069+R1156+R1221+R1258+R1294+R1341+R1389+R1440+R1476+R1495+R1518+R1547+R1581</f>
        <v>13.575467168398</v>
      </c>
      <c r="S954" s="173"/>
      <c r="T954" s="175">
        <f>T955+T1069+T1156+T1221+T1258+T1294+T1341+T1389+T1440+T1476+T1495+T1518+T1547+T1581</f>
        <v>1.6698604</v>
      </c>
      <c r="AR954" s="176" t="s">
        <v>81</v>
      </c>
      <c r="AT954" s="177" t="s">
        <v>72</v>
      </c>
      <c r="AU954" s="177" t="s">
        <v>73</v>
      </c>
      <c r="AY954" s="176" t="s">
        <v>154</v>
      </c>
      <c r="BK954" s="178">
        <f>BK955+BK1069+BK1156+BK1221+BK1258+BK1294+BK1341+BK1389+BK1440+BK1476+BK1495+BK1518+BK1547+BK1581</f>
        <v>0</v>
      </c>
    </row>
    <row r="955" spans="2:63" s="10" customFormat="1" ht="19.9" customHeight="1">
      <c r="B955" s="165"/>
      <c r="C955" s="166"/>
      <c r="D955" s="179" t="s">
        <v>72</v>
      </c>
      <c r="E955" s="180" t="s">
        <v>1455</v>
      </c>
      <c r="F955" s="180" t="s">
        <v>1456</v>
      </c>
      <c r="G955" s="166"/>
      <c r="H955" s="166"/>
      <c r="I955" s="169"/>
      <c r="J955" s="181">
        <f>BK955</f>
        <v>0</v>
      </c>
      <c r="K955" s="166"/>
      <c r="L955" s="171"/>
      <c r="M955" s="172"/>
      <c r="N955" s="173"/>
      <c r="O955" s="173"/>
      <c r="P955" s="174">
        <f>SUM(P956:P1068)</f>
        <v>0</v>
      </c>
      <c r="Q955" s="173"/>
      <c r="R955" s="174">
        <f>SUM(R956:R1068)</f>
        <v>0.682004385143</v>
      </c>
      <c r="S955" s="173"/>
      <c r="T955" s="175">
        <f>SUM(T956:T1068)</f>
        <v>0</v>
      </c>
      <c r="AR955" s="176" t="s">
        <v>81</v>
      </c>
      <c r="AT955" s="177" t="s">
        <v>72</v>
      </c>
      <c r="AU955" s="177" t="s">
        <v>22</v>
      </c>
      <c r="AY955" s="176" t="s">
        <v>154</v>
      </c>
      <c r="BK955" s="178">
        <f>SUM(BK956:BK1068)</f>
        <v>0</v>
      </c>
    </row>
    <row r="956" spans="2:65" s="1" customFormat="1" ht="22.5" customHeight="1">
      <c r="B956" s="34"/>
      <c r="C956" s="182" t="s">
        <v>1457</v>
      </c>
      <c r="D956" s="182" t="s">
        <v>156</v>
      </c>
      <c r="E956" s="183" t="s">
        <v>1458</v>
      </c>
      <c r="F956" s="184" t="s">
        <v>1459</v>
      </c>
      <c r="G956" s="185" t="s">
        <v>159</v>
      </c>
      <c r="H956" s="186">
        <v>52.842</v>
      </c>
      <c r="I956" s="187"/>
      <c r="J956" s="188">
        <f>ROUND(I956*H956,2)</f>
        <v>0</v>
      </c>
      <c r="K956" s="184" t="s">
        <v>160</v>
      </c>
      <c r="L956" s="54"/>
      <c r="M956" s="189" t="s">
        <v>20</v>
      </c>
      <c r="N956" s="190" t="s">
        <v>44</v>
      </c>
      <c r="O956" s="35"/>
      <c r="P956" s="191">
        <f>O956*H956</f>
        <v>0</v>
      </c>
      <c r="Q956" s="191">
        <v>0</v>
      </c>
      <c r="R956" s="191">
        <f>Q956*H956</f>
        <v>0</v>
      </c>
      <c r="S956" s="191">
        <v>0</v>
      </c>
      <c r="T956" s="192">
        <f>S956*H956</f>
        <v>0</v>
      </c>
      <c r="AR956" s="17" t="s">
        <v>269</v>
      </c>
      <c r="AT956" s="17" t="s">
        <v>156</v>
      </c>
      <c r="AU956" s="17" t="s">
        <v>81</v>
      </c>
      <c r="AY956" s="17" t="s">
        <v>154</v>
      </c>
      <c r="BE956" s="193">
        <f>IF(N956="základní",J956,0)</f>
        <v>0</v>
      </c>
      <c r="BF956" s="193">
        <f>IF(N956="snížená",J956,0)</f>
        <v>0</v>
      </c>
      <c r="BG956" s="193">
        <f>IF(N956="zákl. přenesená",J956,0)</f>
        <v>0</v>
      </c>
      <c r="BH956" s="193">
        <f>IF(N956="sníž. přenesená",J956,0)</f>
        <v>0</v>
      </c>
      <c r="BI956" s="193">
        <f>IF(N956="nulová",J956,0)</f>
        <v>0</v>
      </c>
      <c r="BJ956" s="17" t="s">
        <v>22</v>
      </c>
      <c r="BK956" s="193">
        <f>ROUND(I956*H956,2)</f>
        <v>0</v>
      </c>
      <c r="BL956" s="17" t="s">
        <v>269</v>
      </c>
      <c r="BM956" s="17" t="s">
        <v>1460</v>
      </c>
    </row>
    <row r="957" spans="2:47" s="1" customFormat="1" ht="27">
      <c r="B957" s="34"/>
      <c r="C957" s="56"/>
      <c r="D957" s="194" t="s">
        <v>163</v>
      </c>
      <c r="E957" s="56"/>
      <c r="F957" s="195" t="s">
        <v>1461</v>
      </c>
      <c r="G957" s="56"/>
      <c r="H957" s="56"/>
      <c r="I957" s="152"/>
      <c r="J957" s="56"/>
      <c r="K957" s="56"/>
      <c r="L957" s="54"/>
      <c r="M957" s="71"/>
      <c r="N957" s="35"/>
      <c r="O957" s="35"/>
      <c r="P957" s="35"/>
      <c r="Q957" s="35"/>
      <c r="R957" s="35"/>
      <c r="S957" s="35"/>
      <c r="T957" s="72"/>
      <c r="AT957" s="17" t="s">
        <v>163</v>
      </c>
      <c r="AU957" s="17" t="s">
        <v>81</v>
      </c>
    </row>
    <row r="958" spans="2:47" s="1" customFormat="1" ht="40.5">
      <c r="B958" s="34"/>
      <c r="C958" s="56"/>
      <c r="D958" s="194" t="s">
        <v>165</v>
      </c>
      <c r="E958" s="56"/>
      <c r="F958" s="196" t="s">
        <v>1462</v>
      </c>
      <c r="G958" s="56"/>
      <c r="H958" s="56"/>
      <c r="I958" s="152"/>
      <c r="J958" s="56"/>
      <c r="K958" s="56"/>
      <c r="L958" s="54"/>
      <c r="M958" s="71"/>
      <c r="N958" s="35"/>
      <c r="O958" s="35"/>
      <c r="P958" s="35"/>
      <c r="Q958" s="35"/>
      <c r="R958" s="35"/>
      <c r="S958" s="35"/>
      <c r="T958" s="72"/>
      <c r="AT958" s="17" t="s">
        <v>165</v>
      </c>
      <c r="AU958" s="17" t="s">
        <v>81</v>
      </c>
    </row>
    <row r="959" spans="2:51" s="11" customFormat="1" ht="13.5">
      <c r="B959" s="197"/>
      <c r="C959" s="198"/>
      <c r="D959" s="194" t="s">
        <v>167</v>
      </c>
      <c r="E959" s="209" t="s">
        <v>20</v>
      </c>
      <c r="F959" s="210" t="s">
        <v>1463</v>
      </c>
      <c r="G959" s="198"/>
      <c r="H959" s="211">
        <v>6.24</v>
      </c>
      <c r="I959" s="203"/>
      <c r="J959" s="198"/>
      <c r="K959" s="198"/>
      <c r="L959" s="204"/>
      <c r="M959" s="205"/>
      <c r="N959" s="206"/>
      <c r="O959" s="206"/>
      <c r="P959" s="206"/>
      <c r="Q959" s="206"/>
      <c r="R959" s="206"/>
      <c r="S959" s="206"/>
      <c r="T959" s="207"/>
      <c r="AT959" s="208" t="s">
        <v>167</v>
      </c>
      <c r="AU959" s="208" t="s">
        <v>81</v>
      </c>
      <c r="AV959" s="11" t="s">
        <v>81</v>
      </c>
      <c r="AW959" s="11" t="s">
        <v>169</v>
      </c>
      <c r="AX959" s="11" t="s">
        <v>73</v>
      </c>
      <c r="AY959" s="208" t="s">
        <v>154</v>
      </c>
    </row>
    <row r="960" spans="2:51" s="11" customFormat="1" ht="13.5">
      <c r="B960" s="197"/>
      <c r="C960" s="198"/>
      <c r="D960" s="194" t="s">
        <v>167</v>
      </c>
      <c r="E960" s="209" t="s">
        <v>20</v>
      </c>
      <c r="F960" s="210" t="s">
        <v>1464</v>
      </c>
      <c r="G960" s="198"/>
      <c r="H960" s="211">
        <v>6.9015</v>
      </c>
      <c r="I960" s="203"/>
      <c r="J960" s="198"/>
      <c r="K960" s="198"/>
      <c r="L960" s="204"/>
      <c r="M960" s="205"/>
      <c r="N960" s="206"/>
      <c r="O960" s="206"/>
      <c r="P960" s="206"/>
      <c r="Q960" s="206"/>
      <c r="R960" s="206"/>
      <c r="S960" s="206"/>
      <c r="T960" s="207"/>
      <c r="AT960" s="208" t="s">
        <v>167</v>
      </c>
      <c r="AU960" s="208" t="s">
        <v>81</v>
      </c>
      <c r="AV960" s="11" t="s">
        <v>81</v>
      </c>
      <c r="AW960" s="11" t="s">
        <v>169</v>
      </c>
      <c r="AX960" s="11" t="s">
        <v>73</v>
      </c>
      <c r="AY960" s="208" t="s">
        <v>154</v>
      </c>
    </row>
    <row r="961" spans="2:51" s="11" customFormat="1" ht="13.5">
      <c r="B961" s="197"/>
      <c r="C961" s="198"/>
      <c r="D961" s="194" t="s">
        <v>167</v>
      </c>
      <c r="E961" s="209" t="s">
        <v>20</v>
      </c>
      <c r="F961" s="210" t="s">
        <v>1465</v>
      </c>
      <c r="G961" s="198"/>
      <c r="H961" s="211">
        <v>22.95</v>
      </c>
      <c r="I961" s="203"/>
      <c r="J961" s="198"/>
      <c r="K961" s="198"/>
      <c r="L961" s="204"/>
      <c r="M961" s="205"/>
      <c r="N961" s="206"/>
      <c r="O961" s="206"/>
      <c r="P961" s="206"/>
      <c r="Q961" s="206"/>
      <c r="R961" s="206"/>
      <c r="S961" s="206"/>
      <c r="T961" s="207"/>
      <c r="AT961" s="208" t="s">
        <v>167</v>
      </c>
      <c r="AU961" s="208" t="s">
        <v>81</v>
      </c>
      <c r="AV961" s="11" t="s">
        <v>81</v>
      </c>
      <c r="AW961" s="11" t="s">
        <v>169</v>
      </c>
      <c r="AX961" s="11" t="s">
        <v>73</v>
      </c>
      <c r="AY961" s="208" t="s">
        <v>154</v>
      </c>
    </row>
    <row r="962" spans="2:51" s="11" customFormat="1" ht="13.5">
      <c r="B962" s="197"/>
      <c r="C962" s="198"/>
      <c r="D962" s="199" t="s">
        <v>167</v>
      </c>
      <c r="E962" s="200" t="s">
        <v>20</v>
      </c>
      <c r="F962" s="201" t="s">
        <v>1103</v>
      </c>
      <c r="G962" s="198"/>
      <c r="H962" s="202">
        <v>16.75</v>
      </c>
      <c r="I962" s="203"/>
      <c r="J962" s="198"/>
      <c r="K962" s="198"/>
      <c r="L962" s="204"/>
      <c r="M962" s="205"/>
      <c r="N962" s="206"/>
      <c r="O962" s="206"/>
      <c r="P962" s="206"/>
      <c r="Q962" s="206"/>
      <c r="R962" s="206"/>
      <c r="S962" s="206"/>
      <c r="T962" s="207"/>
      <c r="AT962" s="208" t="s">
        <v>167</v>
      </c>
      <c r="AU962" s="208" t="s">
        <v>81</v>
      </c>
      <c r="AV962" s="11" t="s">
        <v>81</v>
      </c>
      <c r="AW962" s="11" t="s">
        <v>169</v>
      </c>
      <c r="AX962" s="11" t="s">
        <v>73</v>
      </c>
      <c r="AY962" s="208" t="s">
        <v>154</v>
      </c>
    </row>
    <row r="963" spans="2:65" s="1" customFormat="1" ht="22.5" customHeight="1">
      <c r="B963" s="34"/>
      <c r="C963" s="224" t="s">
        <v>1466</v>
      </c>
      <c r="D963" s="224" t="s">
        <v>261</v>
      </c>
      <c r="E963" s="225" t="s">
        <v>1467</v>
      </c>
      <c r="F963" s="226" t="s">
        <v>1468</v>
      </c>
      <c r="G963" s="227" t="s">
        <v>239</v>
      </c>
      <c r="H963" s="228">
        <v>0.016</v>
      </c>
      <c r="I963" s="229"/>
      <c r="J963" s="230">
        <f>ROUND(I963*H963,2)</f>
        <v>0</v>
      </c>
      <c r="K963" s="226" t="s">
        <v>160</v>
      </c>
      <c r="L963" s="231"/>
      <c r="M963" s="232" t="s">
        <v>20</v>
      </c>
      <c r="N963" s="233" t="s">
        <v>44</v>
      </c>
      <c r="O963" s="35"/>
      <c r="P963" s="191">
        <f>O963*H963</f>
        <v>0</v>
      </c>
      <c r="Q963" s="191">
        <v>1</v>
      </c>
      <c r="R963" s="191">
        <f>Q963*H963</f>
        <v>0.016</v>
      </c>
      <c r="S963" s="191">
        <v>0</v>
      </c>
      <c r="T963" s="192">
        <f>S963*H963</f>
        <v>0</v>
      </c>
      <c r="AR963" s="17" t="s">
        <v>382</v>
      </c>
      <c r="AT963" s="17" t="s">
        <v>261</v>
      </c>
      <c r="AU963" s="17" t="s">
        <v>81</v>
      </c>
      <c r="AY963" s="17" t="s">
        <v>154</v>
      </c>
      <c r="BE963" s="193">
        <f>IF(N963="základní",J963,0)</f>
        <v>0</v>
      </c>
      <c r="BF963" s="193">
        <f>IF(N963="snížená",J963,0)</f>
        <v>0</v>
      </c>
      <c r="BG963" s="193">
        <f>IF(N963="zákl. přenesená",J963,0)</f>
        <v>0</v>
      </c>
      <c r="BH963" s="193">
        <f>IF(N963="sníž. přenesená",J963,0)</f>
        <v>0</v>
      </c>
      <c r="BI963" s="193">
        <f>IF(N963="nulová",J963,0)</f>
        <v>0</v>
      </c>
      <c r="BJ963" s="17" t="s">
        <v>22</v>
      </c>
      <c r="BK963" s="193">
        <f>ROUND(I963*H963,2)</f>
        <v>0</v>
      </c>
      <c r="BL963" s="17" t="s">
        <v>269</v>
      </c>
      <c r="BM963" s="17" t="s">
        <v>1469</v>
      </c>
    </row>
    <row r="964" spans="2:47" s="1" customFormat="1" ht="27">
      <c r="B964" s="34"/>
      <c r="C964" s="56"/>
      <c r="D964" s="194" t="s">
        <v>163</v>
      </c>
      <c r="E964" s="56"/>
      <c r="F964" s="195" t="s">
        <v>1470</v>
      </c>
      <c r="G964" s="56"/>
      <c r="H964" s="56"/>
      <c r="I964" s="152"/>
      <c r="J964" s="56"/>
      <c r="K964" s="56"/>
      <c r="L964" s="54"/>
      <c r="M964" s="71"/>
      <c r="N964" s="35"/>
      <c r="O964" s="35"/>
      <c r="P964" s="35"/>
      <c r="Q964" s="35"/>
      <c r="R964" s="35"/>
      <c r="S964" s="35"/>
      <c r="T964" s="72"/>
      <c r="AT964" s="17" t="s">
        <v>163</v>
      </c>
      <c r="AU964" s="17" t="s">
        <v>81</v>
      </c>
    </row>
    <row r="965" spans="2:47" s="1" customFormat="1" ht="27">
      <c r="B965" s="34"/>
      <c r="C965" s="56"/>
      <c r="D965" s="194" t="s">
        <v>615</v>
      </c>
      <c r="E965" s="56"/>
      <c r="F965" s="196" t="s">
        <v>1471</v>
      </c>
      <c r="G965" s="56"/>
      <c r="H965" s="56"/>
      <c r="I965" s="152"/>
      <c r="J965" s="56"/>
      <c r="K965" s="56"/>
      <c r="L965" s="54"/>
      <c r="M965" s="71"/>
      <c r="N965" s="35"/>
      <c r="O965" s="35"/>
      <c r="P965" s="35"/>
      <c r="Q965" s="35"/>
      <c r="R965" s="35"/>
      <c r="S965" s="35"/>
      <c r="T965" s="72"/>
      <c r="AT965" s="17" t="s">
        <v>615</v>
      </c>
      <c r="AU965" s="17" t="s">
        <v>81</v>
      </c>
    </row>
    <row r="966" spans="2:51" s="11" customFormat="1" ht="13.5">
      <c r="B966" s="197"/>
      <c r="C966" s="198"/>
      <c r="D966" s="199" t="s">
        <v>167</v>
      </c>
      <c r="E966" s="198"/>
      <c r="F966" s="201" t="s">
        <v>1472</v>
      </c>
      <c r="G966" s="198"/>
      <c r="H966" s="202">
        <v>0.016</v>
      </c>
      <c r="I966" s="203"/>
      <c r="J966" s="198"/>
      <c r="K966" s="198"/>
      <c r="L966" s="204"/>
      <c r="M966" s="205"/>
      <c r="N966" s="206"/>
      <c r="O966" s="206"/>
      <c r="P966" s="206"/>
      <c r="Q966" s="206"/>
      <c r="R966" s="206"/>
      <c r="S966" s="206"/>
      <c r="T966" s="207"/>
      <c r="AT966" s="208" t="s">
        <v>167</v>
      </c>
      <c r="AU966" s="208" t="s">
        <v>81</v>
      </c>
      <c r="AV966" s="11" t="s">
        <v>81</v>
      </c>
      <c r="AW966" s="11" t="s">
        <v>4</v>
      </c>
      <c r="AX966" s="11" t="s">
        <v>22</v>
      </c>
      <c r="AY966" s="208" t="s">
        <v>154</v>
      </c>
    </row>
    <row r="967" spans="2:65" s="1" customFormat="1" ht="22.5" customHeight="1">
      <c r="B967" s="34"/>
      <c r="C967" s="182" t="s">
        <v>1473</v>
      </c>
      <c r="D967" s="182" t="s">
        <v>156</v>
      </c>
      <c r="E967" s="183" t="s">
        <v>1474</v>
      </c>
      <c r="F967" s="184" t="s">
        <v>1475</v>
      </c>
      <c r="G967" s="185" t="s">
        <v>159</v>
      </c>
      <c r="H967" s="186">
        <v>42.035</v>
      </c>
      <c r="I967" s="187"/>
      <c r="J967" s="188">
        <f>ROUND(I967*H967,2)</f>
        <v>0</v>
      </c>
      <c r="K967" s="184" t="s">
        <v>160</v>
      </c>
      <c r="L967" s="54"/>
      <c r="M967" s="189" t="s">
        <v>20</v>
      </c>
      <c r="N967" s="190" t="s">
        <v>44</v>
      </c>
      <c r="O967" s="35"/>
      <c r="P967" s="191">
        <f>O967*H967</f>
        <v>0</v>
      </c>
      <c r="Q967" s="191">
        <v>0</v>
      </c>
      <c r="R967" s="191">
        <f>Q967*H967</f>
        <v>0</v>
      </c>
      <c r="S967" s="191">
        <v>0</v>
      </c>
      <c r="T967" s="192">
        <f>S967*H967</f>
        <v>0</v>
      </c>
      <c r="AR967" s="17" t="s">
        <v>269</v>
      </c>
      <c r="AT967" s="17" t="s">
        <v>156</v>
      </c>
      <c r="AU967" s="17" t="s">
        <v>81</v>
      </c>
      <c r="AY967" s="17" t="s">
        <v>154</v>
      </c>
      <c r="BE967" s="193">
        <f>IF(N967="základní",J967,0)</f>
        <v>0</v>
      </c>
      <c r="BF967" s="193">
        <f>IF(N967="snížená",J967,0)</f>
        <v>0</v>
      </c>
      <c r="BG967" s="193">
        <f>IF(N967="zákl. přenesená",J967,0)</f>
        <v>0</v>
      </c>
      <c r="BH967" s="193">
        <f>IF(N967="sníž. přenesená",J967,0)</f>
        <v>0</v>
      </c>
      <c r="BI967" s="193">
        <f>IF(N967="nulová",J967,0)</f>
        <v>0</v>
      </c>
      <c r="BJ967" s="17" t="s">
        <v>22</v>
      </c>
      <c r="BK967" s="193">
        <f>ROUND(I967*H967,2)</f>
        <v>0</v>
      </c>
      <c r="BL967" s="17" t="s">
        <v>269</v>
      </c>
      <c r="BM967" s="17" t="s">
        <v>1476</v>
      </c>
    </row>
    <row r="968" spans="2:47" s="1" customFormat="1" ht="27">
      <c r="B968" s="34"/>
      <c r="C968" s="56"/>
      <c r="D968" s="194" t="s">
        <v>163</v>
      </c>
      <c r="E968" s="56"/>
      <c r="F968" s="195" t="s">
        <v>1477</v>
      </c>
      <c r="G968" s="56"/>
      <c r="H968" s="56"/>
      <c r="I968" s="152"/>
      <c r="J968" s="56"/>
      <c r="K968" s="56"/>
      <c r="L968" s="54"/>
      <c r="M968" s="71"/>
      <c r="N968" s="35"/>
      <c r="O968" s="35"/>
      <c r="P968" s="35"/>
      <c r="Q968" s="35"/>
      <c r="R968" s="35"/>
      <c r="S968" s="35"/>
      <c r="T968" s="72"/>
      <c r="AT968" s="17" t="s">
        <v>163</v>
      </c>
      <c r="AU968" s="17" t="s">
        <v>81</v>
      </c>
    </row>
    <row r="969" spans="2:47" s="1" customFormat="1" ht="40.5">
      <c r="B969" s="34"/>
      <c r="C969" s="56"/>
      <c r="D969" s="194" t="s">
        <v>165</v>
      </c>
      <c r="E969" s="56"/>
      <c r="F969" s="196" t="s">
        <v>1462</v>
      </c>
      <c r="G969" s="56"/>
      <c r="H969" s="56"/>
      <c r="I969" s="152"/>
      <c r="J969" s="56"/>
      <c r="K969" s="56"/>
      <c r="L969" s="54"/>
      <c r="M969" s="71"/>
      <c r="N969" s="35"/>
      <c r="O969" s="35"/>
      <c r="P969" s="35"/>
      <c r="Q969" s="35"/>
      <c r="R969" s="35"/>
      <c r="S969" s="35"/>
      <c r="T969" s="72"/>
      <c r="AT969" s="17" t="s">
        <v>165</v>
      </c>
      <c r="AU969" s="17" t="s">
        <v>81</v>
      </c>
    </row>
    <row r="970" spans="2:51" s="11" customFormat="1" ht="13.5">
      <c r="B970" s="197"/>
      <c r="C970" s="198"/>
      <c r="D970" s="194" t="s">
        <v>167</v>
      </c>
      <c r="E970" s="209" t="s">
        <v>20</v>
      </c>
      <c r="F970" s="210" t="s">
        <v>1478</v>
      </c>
      <c r="G970" s="198"/>
      <c r="H970" s="211">
        <v>24.0978</v>
      </c>
      <c r="I970" s="203"/>
      <c r="J970" s="198"/>
      <c r="K970" s="198"/>
      <c r="L970" s="204"/>
      <c r="M970" s="205"/>
      <c r="N970" s="206"/>
      <c r="O970" s="206"/>
      <c r="P970" s="206"/>
      <c r="Q970" s="206"/>
      <c r="R970" s="206"/>
      <c r="S970" s="206"/>
      <c r="T970" s="207"/>
      <c r="AT970" s="208" t="s">
        <v>167</v>
      </c>
      <c r="AU970" s="208" t="s">
        <v>81</v>
      </c>
      <c r="AV970" s="11" t="s">
        <v>81</v>
      </c>
      <c r="AW970" s="11" t="s">
        <v>169</v>
      </c>
      <c r="AX970" s="11" t="s">
        <v>73</v>
      </c>
      <c r="AY970" s="208" t="s">
        <v>154</v>
      </c>
    </row>
    <row r="971" spans="2:51" s="11" customFormat="1" ht="13.5">
      <c r="B971" s="197"/>
      <c r="C971" s="198"/>
      <c r="D971" s="194" t="s">
        <v>167</v>
      </c>
      <c r="E971" s="209" t="s">
        <v>20</v>
      </c>
      <c r="F971" s="210" t="s">
        <v>1479</v>
      </c>
      <c r="G971" s="198"/>
      <c r="H971" s="211">
        <v>2.5728</v>
      </c>
      <c r="I971" s="203"/>
      <c r="J971" s="198"/>
      <c r="K971" s="198"/>
      <c r="L971" s="204"/>
      <c r="M971" s="205"/>
      <c r="N971" s="206"/>
      <c r="O971" s="206"/>
      <c r="P971" s="206"/>
      <c r="Q971" s="206"/>
      <c r="R971" s="206"/>
      <c r="S971" s="206"/>
      <c r="T971" s="207"/>
      <c r="AT971" s="208" t="s">
        <v>167</v>
      </c>
      <c r="AU971" s="208" t="s">
        <v>81</v>
      </c>
      <c r="AV971" s="11" t="s">
        <v>81</v>
      </c>
      <c r="AW971" s="11" t="s">
        <v>169</v>
      </c>
      <c r="AX971" s="11" t="s">
        <v>73</v>
      </c>
      <c r="AY971" s="208" t="s">
        <v>154</v>
      </c>
    </row>
    <row r="972" spans="2:51" s="11" customFormat="1" ht="13.5">
      <c r="B972" s="197"/>
      <c r="C972" s="198"/>
      <c r="D972" s="194" t="s">
        <v>167</v>
      </c>
      <c r="E972" s="209" t="s">
        <v>20</v>
      </c>
      <c r="F972" s="210" t="s">
        <v>1480</v>
      </c>
      <c r="G972" s="198"/>
      <c r="H972" s="211">
        <v>4.624</v>
      </c>
      <c r="I972" s="203"/>
      <c r="J972" s="198"/>
      <c r="K972" s="198"/>
      <c r="L972" s="204"/>
      <c r="M972" s="205"/>
      <c r="N972" s="206"/>
      <c r="O972" s="206"/>
      <c r="P972" s="206"/>
      <c r="Q972" s="206"/>
      <c r="R972" s="206"/>
      <c r="S972" s="206"/>
      <c r="T972" s="207"/>
      <c r="AT972" s="208" t="s">
        <v>167</v>
      </c>
      <c r="AU972" s="208" t="s">
        <v>81</v>
      </c>
      <c r="AV972" s="11" t="s">
        <v>81</v>
      </c>
      <c r="AW972" s="11" t="s">
        <v>169</v>
      </c>
      <c r="AX972" s="11" t="s">
        <v>73</v>
      </c>
      <c r="AY972" s="208" t="s">
        <v>154</v>
      </c>
    </row>
    <row r="973" spans="2:51" s="11" customFormat="1" ht="13.5">
      <c r="B973" s="197"/>
      <c r="C973" s="198"/>
      <c r="D973" s="199" t="s">
        <v>167</v>
      </c>
      <c r="E973" s="200" t="s">
        <v>20</v>
      </c>
      <c r="F973" s="201" t="s">
        <v>1481</v>
      </c>
      <c r="G973" s="198"/>
      <c r="H973" s="202">
        <v>10.74</v>
      </c>
      <c r="I973" s="203"/>
      <c r="J973" s="198"/>
      <c r="K973" s="198"/>
      <c r="L973" s="204"/>
      <c r="M973" s="205"/>
      <c r="N973" s="206"/>
      <c r="O973" s="206"/>
      <c r="P973" s="206"/>
      <c r="Q973" s="206"/>
      <c r="R973" s="206"/>
      <c r="S973" s="206"/>
      <c r="T973" s="207"/>
      <c r="AT973" s="208" t="s">
        <v>167</v>
      </c>
      <c r="AU973" s="208" t="s">
        <v>81</v>
      </c>
      <c r="AV973" s="11" t="s">
        <v>81</v>
      </c>
      <c r="AW973" s="11" t="s">
        <v>169</v>
      </c>
      <c r="AX973" s="11" t="s">
        <v>73</v>
      </c>
      <c r="AY973" s="208" t="s">
        <v>154</v>
      </c>
    </row>
    <row r="974" spans="2:65" s="1" customFormat="1" ht="22.5" customHeight="1">
      <c r="B974" s="34"/>
      <c r="C974" s="224" t="s">
        <v>1482</v>
      </c>
      <c r="D974" s="224" t="s">
        <v>261</v>
      </c>
      <c r="E974" s="225" t="s">
        <v>1467</v>
      </c>
      <c r="F974" s="226" t="s">
        <v>1468</v>
      </c>
      <c r="G974" s="227" t="s">
        <v>239</v>
      </c>
      <c r="H974" s="228">
        <v>0.015</v>
      </c>
      <c r="I974" s="229"/>
      <c r="J974" s="230">
        <f>ROUND(I974*H974,2)</f>
        <v>0</v>
      </c>
      <c r="K974" s="226" t="s">
        <v>160</v>
      </c>
      <c r="L974" s="231"/>
      <c r="M974" s="232" t="s">
        <v>20</v>
      </c>
      <c r="N974" s="233" t="s">
        <v>44</v>
      </c>
      <c r="O974" s="35"/>
      <c r="P974" s="191">
        <f>O974*H974</f>
        <v>0</v>
      </c>
      <c r="Q974" s="191">
        <v>1</v>
      </c>
      <c r="R974" s="191">
        <f>Q974*H974</f>
        <v>0.015</v>
      </c>
      <c r="S974" s="191">
        <v>0</v>
      </c>
      <c r="T974" s="192">
        <f>S974*H974</f>
        <v>0</v>
      </c>
      <c r="AR974" s="17" t="s">
        <v>382</v>
      </c>
      <c r="AT974" s="17" t="s">
        <v>261</v>
      </c>
      <c r="AU974" s="17" t="s">
        <v>81</v>
      </c>
      <c r="AY974" s="17" t="s">
        <v>154</v>
      </c>
      <c r="BE974" s="193">
        <f>IF(N974="základní",J974,0)</f>
        <v>0</v>
      </c>
      <c r="BF974" s="193">
        <f>IF(N974="snížená",J974,0)</f>
        <v>0</v>
      </c>
      <c r="BG974" s="193">
        <f>IF(N974="zákl. přenesená",J974,0)</f>
        <v>0</v>
      </c>
      <c r="BH974" s="193">
        <f>IF(N974="sníž. přenesená",J974,0)</f>
        <v>0</v>
      </c>
      <c r="BI974" s="193">
        <f>IF(N974="nulová",J974,0)</f>
        <v>0</v>
      </c>
      <c r="BJ974" s="17" t="s">
        <v>22</v>
      </c>
      <c r="BK974" s="193">
        <f>ROUND(I974*H974,2)</f>
        <v>0</v>
      </c>
      <c r="BL974" s="17" t="s">
        <v>269</v>
      </c>
      <c r="BM974" s="17" t="s">
        <v>1483</v>
      </c>
    </row>
    <row r="975" spans="2:47" s="1" customFormat="1" ht="27">
      <c r="B975" s="34"/>
      <c r="C975" s="56"/>
      <c r="D975" s="194" t="s">
        <v>163</v>
      </c>
      <c r="E975" s="56"/>
      <c r="F975" s="195" t="s">
        <v>1470</v>
      </c>
      <c r="G975" s="56"/>
      <c r="H975" s="56"/>
      <c r="I975" s="152"/>
      <c r="J975" s="56"/>
      <c r="K975" s="56"/>
      <c r="L975" s="54"/>
      <c r="M975" s="71"/>
      <c r="N975" s="35"/>
      <c r="O975" s="35"/>
      <c r="P975" s="35"/>
      <c r="Q975" s="35"/>
      <c r="R975" s="35"/>
      <c r="S975" s="35"/>
      <c r="T975" s="72"/>
      <c r="AT975" s="17" t="s">
        <v>163</v>
      </c>
      <c r="AU975" s="17" t="s">
        <v>81</v>
      </c>
    </row>
    <row r="976" spans="2:47" s="1" customFormat="1" ht="27">
      <c r="B976" s="34"/>
      <c r="C976" s="56"/>
      <c r="D976" s="194" t="s">
        <v>615</v>
      </c>
      <c r="E976" s="56"/>
      <c r="F976" s="196" t="s">
        <v>1471</v>
      </c>
      <c r="G976" s="56"/>
      <c r="H976" s="56"/>
      <c r="I976" s="152"/>
      <c r="J976" s="56"/>
      <c r="K976" s="56"/>
      <c r="L976" s="54"/>
      <c r="M976" s="71"/>
      <c r="N976" s="35"/>
      <c r="O976" s="35"/>
      <c r="P976" s="35"/>
      <c r="Q976" s="35"/>
      <c r="R976" s="35"/>
      <c r="S976" s="35"/>
      <c r="T976" s="72"/>
      <c r="AT976" s="17" t="s">
        <v>615</v>
      </c>
      <c r="AU976" s="17" t="s">
        <v>81</v>
      </c>
    </row>
    <row r="977" spans="2:51" s="11" customFormat="1" ht="13.5">
      <c r="B977" s="197"/>
      <c r="C977" s="198"/>
      <c r="D977" s="199" t="s">
        <v>167</v>
      </c>
      <c r="E977" s="198"/>
      <c r="F977" s="201" t="s">
        <v>1484</v>
      </c>
      <c r="G977" s="198"/>
      <c r="H977" s="202">
        <v>0.015</v>
      </c>
      <c r="I977" s="203"/>
      <c r="J977" s="198"/>
      <c r="K977" s="198"/>
      <c r="L977" s="204"/>
      <c r="M977" s="205"/>
      <c r="N977" s="206"/>
      <c r="O977" s="206"/>
      <c r="P977" s="206"/>
      <c r="Q977" s="206"/>
      <c r="R977" s="206"/>
      <c r="S977" s="206"/>
      <c r="T977" s="207"/>
      <c r="AT977" s="208" t="s">
        <v>167</v>
      </c>
      <c r="AU977" s="208" t="s">
        <v>81</v>
      </c>
      <c r="AV977" s="11" t="s">
        <v>81</v>
      </c>
      <c r="AW977" s="11" t="s">
        <v>4</v>
      </c>
      <c r="AX977" s="11" t="s">
        <v>22</v>
      </c>
      <c r="AY977" s="208" t="s">
        <v>154</v>
      </c>
    </row>
    <row r="978" spans="2:65" s="1" customFormat="1" ht="22.5" customHeight="1">
      <c r="B978" s="34"/>
      <c r="C978" s="182" t="s">
        <v>1485</v>
      </c>
      <c r="D978" s="182" t="s">
        <v>156</v>
      </c>
      <c r="E978" s="183" t="s">
        <v>1486</v>
      </c>
      <c r="F978" s="184" t="s">
        <v>1487</v>
      </c>
      <c r="G978" s="185" t="s">
        <v>159</v>
      </c>
      <c r="H978" s="186">
        <v>52.842</v>
      </c>
      <c r="I978" s="187"/>
      <c r="J978" s="188">
        <f>ROUND(I978*H978,2)</f>
        <v>0</v>
      </c>
      <c r="K978" s="184" t="s">
        <v>160</v>
      </c>
      <c r="L978" s="54"/>
      <c r="M978" s="189" t="s">
        <v>20</v>
      </c>
      <c r="N978" s="190" t="s">
        <v>44</v>
      </c>
      <c r="O978" s="35"/>
      <c r="P978" s="191">
        <f>O978*H978</f>
        <v>0</v>
      </c>
      <c r="Q978" s="191">
        <v>0.00039825</v>
      </c>
      <c r="R978" s="191">
        <f>Q978*H978</f>
        <v>0.0210443265</v>
      </c>
      <c r="S978" s="191">
        <v>0</v>
      </c>
      <c r="T978" s="192">
        <f>S978*H978</f>
        <v>0</v>
      </c>
      <c r="AR978" s="17" t="s">
        <v>269</v>
      </c>
      <c r="AT978" s="17" t="s">
        <v>156</v>
      </c>
      <c r="AU978" s="17" t="s">
        <v>81</v>
      </c>
      <c r="AY978" s="17" t="s">
        <v>154</v>
      </c>
      <c r="BE978" s="193">
        <f>IF(N978="základní",J978,0)</f>
        <v>0</v>
      </c>
      <c r="BF978" s="193">
        <f>IF(N978="snížená",J978,0)</f>
        <v>0</v>
      </c>
      <c r="BG978" s="193">
        <f>IF(N978="zákl. přenesená",J978,0)</f>
        <v>0</v>
      </c>
      <c r="BH978" s="193">
        <f>IF(N978="sníž. přenesená",J978,0)</f>
        <v>0</v>
      </c>
      <c r="BI978" s="193">
        <f>IF(N978="nulová",J978,0)</f>
        <v>0</v>
      </c>
      <c r="BJ978" s="17" t="s">
        <v>22</v>
      </c>
      <c r="BK978" s="193">
        <f>ROUND(I978*H978,2)</f>
        <v>0</v>
      </c>
      <c r="BL978" s="17" t="s">
        <v>269</v>
      </c>
      <c r="BM978" s="17" t="s">
        <v>1488</v>
      </c>
    </row>
    <row r="979" spans="2:47" s="1" customFormat="1" ht="13.5">
      <c r="B979" s="34"/>
      <c r="C979" s="56"/>
      <c r="D979" s="194" t="s">
        <v>163</v>
      </c>
      <c r="E979" s="56"/>
      <c r="F979" s="195" t="s">
        <v>1489</v>
      </c>
      <c r="G979" s="56"/>
      <c r="H979" s="56"/>
      <c r="I979" s="152"/>
      <c r="J979" s="56"/>
      <c r="K979" s="56"/>
      <c r="L979" s="54"/>
      <c r="M979" s="71"/>
      <c r="N979" s="35"/>
      <c r="O979" s="35"/>
      <c r="P979" s="35"/>
      <c r="Q979" s="35"/>
      <c r="R979" s="35"/>
      <c r="S979" s="35"/>
      <c r="T979" s="72"/>
      <c r="AT979" s="17" t="s">
        <v>163</v>
      </c>
      <c r="AU979" s="17" t="s">
        <v>81</v>
      </c>
    </row>
    <row r="980" spans="2:47" s="1" customFormat="1" ht="40.5">
      <c r="B980" s="34"/>
      <c r="C980" s="56"/>
      <c r="D980" s="194" t="s">
        <v>165</v>
      </c>
      <c r="E980" s="56"/>
      <c r="F980" s="196" t="s">
        <v>1490</v>
      </c>
      <c r="G980" s="56"/>
      <c r="H980" s="56"/>
      <c r="I980" s="152"/>
      <c r="J980" s="56"/>
      <c r="K980" s="56"/>
      <c r="L980" s="54"/>
      <c r="M980" s="71"/>
      <c r="N980" s="35"/>
      <c r="O980" s="35"/>
      <c r="P980" s="35"/>
      <c r="Q980" s="35"/>
      <c r="R980" s="35"/>
      <c r="S980" s="35"/>
      <c r="T980" s="72"/>
      <c r="AT980" s="17" t="s">
        <v>165</v>
      </c>
      <c r="AU980" s="17" t="s">
        <v>81</v>
      </c>
    </row>
    <row r="981" spans="2:51" s="11" customFormat="1" ht="13.5">
      <c r="B981" s="197"/>
      <c r="C981" s="198"/>
      <c r="D981" s="194" t="s">
        <v>167</v>
      </c>
      <c r="E981" s="209" t="s">
        <v>20</v>
      </c>
      <c r="F981" s="210" t="s">
        <v>1463</v>
      </c>
      <c r="G981" s="198"/>
      <c r="H981" s="211">
        <v>6.24</v>
      </c>
      <c r="I981" s="203"/>
      <c r="J981" s="198"/>
      <c r="K981" s="198"/>
      <c r="L981" s="204"/>
      <c r="M981" s="205"/>
      <c r="N981" s="206"/>
      <c r="O981" s="206"/>
      <c r="P981" s="206"/>
      <c r="Q981" s="206"/>
      <c r="R981" s="206"/>
      <c r="S981" s="206"/>
      <c r="T981" s="207"/>
      <c r="AT981" s="208" t="s">
        <v>167</v>
      </c>
      <c r="AU981" s="208" t="s">
        <v>81</v>
      </c>
      <c r="AV981" s="11" t="s">
        <v>81</v>
      </c>
      <c r="AW981" s="11" t="s">
        <v>169</v>
      </c>
      <c r="AX981" s="11" t="s">
        <v>73</v>
      </c>
      <c r="AY981" s="208" t="s">
        <v>154</v>
      </c>
    </row>
    <row r="982" spans="2:51" s="11" customFormat="1" ht="13.5">
      <c r="B982" s="197"/>
      <c r="C982" s="198"/>
      <c r="D982" s="194" t="s">
        <v>167</v>
      </c>
      <c r="E982" s="209" t="s">
        <v>20</v>
      </c>
      <c r="F982" s="210" t="s">
        <v>1464</v>
      </c>
      <c r="G982" s="198"/>
      <c r="H982" s="211">
        <v>6.9015</v>
      </c>
      <c r="I982" s="203"/>
      <c r="J982" s="198"/>
      <c r="K982" s="198"/>
      <c r="L982" s="204"/>
      <c r="M982" s="205"/>
      <c r="N982" s="206"/>
      <c r="O982" s="206"/>
      <c r="P982" s="206"/>
      <c r="Q982" s="206"/>
      <c r="R982" s="206"/>
      <c r="S982" s="206"/>
      <c r="T982" s="207"/>
      <c r="AT982" s="208" t="s">
        <v>167</v>
      </c>
      <c r="AU982" s="208" t="s">
        <v>81</v>
      </c>
      <c r="AV982" s="11" t="s">
        <v>81</v>
      </c>
      <c r="AW982" s="11" t="s">
        <v>169</v>
      </c>
      <c r="AX982" s="11" t="s">
        <v>73</v>
      </c>
      <c r="AY982" s="208" t="s">
        <v>154</v>
      </c>
    </row>
    <row r="983" spans="2:51" s="11" customFormat="1" ht="13.5">
      <c r="B983" s="197"/>
      <c r="C983" s="198"/>
      <c r="D983" s="194" t="s">
        <v>167</v>
      </c>
      <c r="E983" s="209" t="s">
        <v>20</v>
      </c>
      <c r="F983" s="210" t="s">
        <v>1465</v>
      </c>
      <c r="G983" s="198"/>
      <c r="H983" s="211">
        <v>22.95</v>
      </c>
      <c r="I983" s="203"/>
      <c r="J983" s="198"/>
      <c r="K983" s="198"/>
      <c r="L983" s="204"/>
      <c r="M983" s="205"/>
      <c r="N983" s="206"/>
      <c r="O983" s="206"/>
      <c r="P983" s="206"/>
      <c r="Q983" s="206"/>
      <c r="R983" s="206"/>
      <c r="S983" s="206"/>
      <c r="T983" s="207"/>
      <c r="AT983" s="208" t="s">
        <v>167</v>
      </c>
      <c r="AU983" s="208" t="s">
        <v>81</v>
      </c>
      <c r="AV983" s="11" t="s">
        <v>81</v>
      </c>
      <c r="AW983" s="11" t="s">
        <v>169</v>
      </c>
      <c r="AX983" s="11" t="s">
        <v>73</v>
      </c>
      <c r="AY983" s="208" t="s">
        <v>154</v>
      </c>
    </row>
    <row r="984" spans="2:51" s="11" customFormat="1" ht="13.5">
      <c r="B984" s="197"/>
      <c r="C984" s="198"/>
      <c r="D984" s="199" t="s">
        <v>167</v>
      </c>
      <c r="E984" s="200" t="s">
        <v>20</v>
      </c>
      <c r="F984" s="201" t="s">
        <v>1103</v>
      </c>
      <c r="G984" s="198"/>
      <c r="H984" s="202">
        <v>16.75</v>
      </c>
      <c r="I984" s="203"/>
      <c r="J984" s="198"/>
      <c r="K984" s="198"/>
      <c r="L984" s="204"/>
      <c r="M984" s="205"/>
      <c r="N984" s="206"/>
      <c r="O984" s="206"/>
      <c r="P984" s="206"/>
      <c r="Q984" s="206"/>
      <c r="R984" s="206"/>
      <c r="S984" s="206"/>
      <c r="T984" s="207"/>
      <c r="AT984" s="208" t="s">
        <v>167</v>
      </c>
      <c r="AU984" s="208" t="s">
        <v>81</v>
      </c>
      <c r="AV984" s="11" t="s">
        <v>81</v>
      </c>
      <c r="AW984" s="11" t="s">
        <v>169</v>
      </c>
      <c r="AX984" s="11" t="s">
        <v>73</v>
      </c>
      <c r="AY984" s="208" t="s">
        <v>154</v>
      </c>
    </row>
    <row r="985" spans="2:65" s="1" customFormat="1" ht="22.5" customHeight="1">
      <c r="B985" s="34"/>
      <c r="C985" s="224" t="s">
        <v>1491</v>
      </c>
      <c r="D985" s="224" t="s">
        <v>261</v>
      </c>
      <c r="E985" s="225" t="s">
        <v>1492</v>
      </c>
      <c r="F985" s="226" t="s">
        <v>1493</v>
      </c>
      <c r="G985" s="227" t="s">
        <v>159</v>
      </c>
      <c r="H985" s="228">
        <v>60.768</v>
      </c>
      <c r="I985" s="229"/>
      <c r="J985" s="230">
        <f>ROUND(I985*H985,2)</f>
        <v>0</v>
      </c>
      <c r="K985" s="226" t="s">
        <v>160</v>
      </c>
      <c r="L985" s="231"/>
      <c r="M985" s="232" t="s">
        <v>20</v>
      </c>
      <c r="N985" s="233" t="s">
        <v>44</v>
      </c>
      <c r="O985" s="35"/>
      <c r="P985" s="191">
        <f>O985*H985</f>
        <v>0</v>
      </c>
      <c r="Q985" s="191">
        <v>0.00388</v>
      </c>
      <c r="R985" s="191">
        <f>Q985*H985</f>
        <v>0.23577984000000002</v>
      </c>
      <c r="S985" s="191">
        <v>0</v>
      </c>
      <c r="T985" s="192">
        <f>S985*H985</f>
        <v>0</v>
      </c>
      <c r="AR985" s="17" t="s">
        <v>382</v>
      </c>
      <c r="AT985" s="17" t="s">
        <v>261</v>
      </c>
      <c r="AU985" s="17" t="s">
        <v>81</v>
      </c>
      <c r="AY985" s="17" t="s">
        <v>154</v>
      </c>
      <c r="BE985" s="193">
        <f>IF(N985="základní",J985,0)</f>
        <v>0</v>
      </c>
      <c r="BF985" s="193">
        <f>IF(N985="snížená",J985,0)</f>
        <v>0</v>
      </c>
      <c r="BG985" s="193">
        <f>IF(N985="zákl. přenesená",J985,0)</f>
        <v>0</v>
      </c>
      <c r="BH985" s="193">
        <f>IF(N985="sníž. přenesená",J985,0)</f>
        <v>0</v>
      </c>
      <c r="BI985" s="193">
        <f>IF(N985="nulová",J985,0)</f>
        <v>0</v>
      </c>
      <c r="BJ985" s="17" t="s">
        <v>22</v>
      </c>
      <c r="BK985" s="193">
        <f>ROUND(I985*H985,2)</f>
        <v>0</v>
      </c>
      <c r="BL985" s="17" t="s">
        <v>269</v>
      </c>
      <c r="BM985" s="17" t="s">
        <v>1494</v>
      </c>
    </row>
    <row r="986" spans="2:47" s="1" customFormat="1" ht="13.5">
      <c r="B986" s="34"/>
      <c r="C986" s="56"/>
      <c r="D986" s="194" t="s">
        <v>163</v>
      </c>
      <c r="E986" s="56"/>
      <c r="F986" s="195" t="s">
        <v>1495</v>
      </c>
      <c r="G986" s="56"/>
      <c r="H986" s="56"/>
      <c r="I986" s="152"/>
      <c r="J986" s="56"/>
      <c r="K986" s="56"/>
      <c r="L986" s="54"/>
      <c r="M986" s="71"/>
      <c r="N986" s="35"/>
      <c r="O986" s="35"/>
      <c r="P986" s="35"/>
      <c r="Q986" s="35"/>
      <c r="R986" s="35"/>
      <c r="S986" s="35"/>
      <c r="T986" s="72"/>
      <c r="AT986" s="17" t="s">
        <v>163</v>
      </c>
      <c r="AU986" s="17" t="s">
        <v>81</v>
      </c>
    </row>
    <row r="987" spans="2:51" s="11" customFormat="1" ht="13.5">
      <c r="B987" s="197"/>
      <c r="C987" s="198"/>
      <c r="D987" s="199" t="s">
        <v>167</v>
      </c>
      <c r="E987" s="198"/>
      <c r="F987" s="201" t="s">
        <v>1496</v>
      </c>
      <c r="G987" s="198"/>
      <c r="H987" s="202">
        <v>60.768</v>
      </c>
      <c r="I987" s="203"/>
      <c r="J987" s="198"/>
      <c r="K987" s="198"/>
      <c r="L987" s="204"/>
      <c r="M987" s="205"/>
      <c r="N987" s="206"/>
      <c r="O987" s="206"/>
      <c r="P987" s="206"/>
      <c r="Q987" s="206"/>
      <c r="R987" s="206"/>
      <c r="S987" s="206"/>
      <c r="T987" s="207"/>
      <c r="AT987" s="208" t="s">
        <v>167</v>
      </c>
      <c r="AU987" s="208" t="s">
        <v>81</v>
      </c>
      <c r="AV987" s="11" t="s">
        <v>81</v>
      </c>
      <c r="AW987" s="11" t="s">
        <v>4</v>
      </c>
      <c r="AX987" s="11" t="s">
        <v>22</v>
      </c>
      <c r="AY987" s="208" t="s">
        <v>154</v>
      </c>
    </row>
    <row r="988" spans="2:65" s="1" customFormat="1" ht="22.5" customHeight="1">
      <c r="B988" s="34"/>
      <c r="C988" s="182" t="s">
        <v>1497</v>
      </c>
      <c r="D988" s="182" t="s">
        <v>156</v>
      </c>
      <c r="E988" s="183" t="s">
        <v>1498</v>
      </c>
      <c r="F988" s="184" t="s">
        <v>1499</v>
      </c>
      <c r="G988" s="185" t="s">
        <v>159</v>
      </c>
      <c r="H988" s="186">
        <v>42.035</v>
      </c>
      <c r="I988" s="187"/>
      <c r="J988" s="188">
        <f>ROUND(I988*H988,2)</f>
        <v>0</v>
      </c>
      <c r="K988" s="184" t="s">
        <v>160</v>
      </c>
      <c r="L988" s="54"/>
      <c r="M988" s="189" t="s">
        <v>20</v>
      </c>
      <c r="N988" s="190" t="s">
        <v>44</v>
      </c>
      <c r="O988" s="35"/>
      <c r="P988" s="191">
        <f>O988*H988</f>
        <v>0</v>
      </c>
      <c r="Q988" s="191">
        <v>0.00039825</v>
      </c>
      <c r="R988" s="191">
        <f>Q988*H988</f>
        <v>0.01674043875</v>
      </c>
      <c r="S988" s="191">
        <v>0</v>
      </c>
      <c r="T988" s="192">
        <f>S988*H988</f>
        <v>0</v>
      </c>
      <c r="AR988" s="17" t="s">
        <v>269</v>
      </c>
      <c r="AT988" s="17" t="s">
        <v>156</v>
      </c>
      <c r="AU988" s="17" t="s">
        <v>81</v>
      </c>
      <c r="AY988" s="17" t="s">
        <v>154</v>
      </c>
      <c r="BE988" s="193">
        <f>IF(N988="základní",J988,0)</f>
        <v>0</v>
      </c>
      <c r="BF988" s="193">
        <f>IF(N988="snížená",J988,0)</f>
        <v>0</v>
      </c>
      <c r="BG988" s="193">
        <f>IF(N988="zákl. přenesená",J988,0)</f>
        <v>0</v>
      </c>
      <c r="BH988" s="193">
        <f>IF(N988="sníž. přenesená",J988,0)</f>
        <v>0</v>
      </c>
      <c r="BI988" s="193">
        <f>IF(N988="nulová",J988,0)</f>
        <v>0</v>
      </c>
      <c r="BJ988" s="17" t="s">
        <v>22</v>
      </c>
      <c r="BK988" s="193">
        <f>ROUND(I988*H988,2)</f>
        <v>0</v>
      </c>
      <c r="BL988" s="17" t="s">
        <v>269</v>
      </c>
      <c r="BM988" s="17" t="s">
        <v>1500</v>
      </c>
    </row>
    <row r="989" spans="2:47" s="1" customFormat="1" ht="13.5">
      <c r="B989" s="34"/>
      <c r="C989" s="56"/>
      <c r="D989" s="194" t="s">
        <v>163</v>
      </c>
      <c r="E989" s="56"/>
      <c r="F989" s="195" t="s">
        <v>1501</v>
      </c>
      <c r="G989" s="56"/>
      <c r="H989" s="56"/>
      <c r="I989" s="152"/>
      <c r="J989" s="56"/>
      <c r="K989" s="56"/>
      <c r="L989" s="54"/>
      <c r="M989" s="71"/>
      <c r="N989" s="35"/>
      <c r="O989" s="35"/>
      <c r="P989" s="35"/>
      <c r="Q989" s="35"/>
      <c r="R989" s="35"/>
      <c r="S989" s="35"/>
      <c r="T989" s="72"/>
      <c r="AT989" s="17" t="s">
        <v>163</v>
      </c>
      <c r="AU989" s="17" t="s">
        <v>81</v>
      </c>
    </row>
    <row r="990" spans="2:47" s="1" customFormat="1" ht="40.5">
      <c r="B990" s="34"/>
      <c r="C990" s="56"/>
      <c r="D990" s="194" t="s">
        <v>165</v>
      </c>
      <c r="E990" s="56"/>
      <c r="F990" s="196" t="s">
        <v>1490</v>
      </c>
      <c r="G990" s="56"/>
      <c r="H990" s="56"/>
      <c r="I990" s="152"/>
      <c r="J990" s="56"/>
      <c r="K990" s="56"/>
      <c r="L990" s="54"/>
      <c r="M990" s="71"/>
      <c r="N990" s="35"/>
      <c r="O990" s="35"/>
      <c r="P990" s="35"/>
      <c r="Q990" s="35"/>
      <c r="R990" s="35"/>
      <c r="S990" s="35"/>
      <c r="T990" s="72"/>
      <c r="AT990" s="17" t="s">
        <v>165</v>
      </c>
      <c r="AU990" s="17" t="s">
        <v>81</v>
      </c>
    </row>
    <row r="991" spans="2:51" s="11" customFormat="1" ht="13.5">
      <c r="B991" s="197"/>
      <c r="C991" s="198"/>
      <c r="D991" s="194" t="s">
        <v>167</v>
      </c>
      <c r="E991" s="209" t="s">
        <v>20</v>
      </c>
      <c r="F991" s="210" t="s">
        <v>1478</v>
      </c>
      <c r="G991" s="198"/>
      <c r="H991" s="211">
        <v>24.0978</v>
      </c>
      <c r="I991" s="203"/>
      <c r="J991" s="198"/>
      <c r="K991" s="198"/>
      <c r="L991" s="204"/>
      <c r="M991" s="205"/>
      <c r="N991" s="206"/>
      <c r="O991" s="206"/>
      <c r="P991" s="206"/>
      <c r="Q991" s="206"/>
      <c r="R991" s="206"/>
      <c r="S991" s="206"/>
      <c r="T991" s="207"/>
      <c r="AT991" s="208" t="s">
        <v>167</v>
      </c>
      <c r="AU991" s="208" t="s">
        <v>81</v>
      </c>
      <c r="AV991" s="11" t="s">
        <v>81</v>
      </c>
      <c r="AW991" s="11" t="s">
        <v>169</v>
      </c>
      <c r="AX991" s="11" t="s">
        <v>73</v>
      </c>
      <c r="AY991" s="208" t="s">
        <v>154</v>
      </c>
    </row>
    <row r="992" spans="2:51" s="11" customFormat="1" ht="13.5">
      <c r="B992" s="197"/>
      <c r="C992" s="198"/>
      <c r="D992" s="194" t="s">
        <v>167</v>
      </c>
      <c r="E992" s="209" t="s">
        <v>20</v>
      </c>
      <c r="F992" s="210" t="s">
        <v>1479</v>
      </c>
      <c r="G992" s="198"/>
      <c r="H992" s="211">
        <v>2.5728</v>
      </c>
      <c r="I992" s="203"/>
      <c r="J992" s="198"/>
      <c r="K992" s="198"/>
      <c r="L992" s="204"/>
      <c r="M992" s="205"/>
      <c r="N992" s="206"/>
      <c r="O992" s="206"/>
      <c r="P992" s="206"/>
      <c r="Q992" s="206"/>
      <c r="R992" s="206"/>
      <c r="S992" s="206"/>
      <c r="T992" s="207"/>
      <c r="AT992" s="208" t="s">
        <v>167</v>
      </c>
      <c r="AU992" s="208" t="s">
        <v>81</v>
      </c>
      <c r="AV992" s="11" t="s">
        <v>81</v>
      </c>
      <c r="AW992" s="11" t="s">
        <v>169</v>
      </c>
      <c r="AX992" s="11" t="s">
        <v>73</v>
      </c>
      <c r="AY992" s="208" t="s">
        <v>154</v>
      </c>
    </row>
    <row r="993" spans="2:51" s="11" customFormat="1" ht="13.5">
      <c r="B993" s="197"/>
      <c r="C993" s="198"/>
      <c r="D993" s="194" t="s">
        <v>167</v>
      </c>
      <c r="E993" s="209" t="s">
        <v>20</v>
      </c>
      <c r="F993" s="210" t="s">
        <v>1480</v>
      </c>
      <c r="G993" s="198"/>
      <c r="H993" s="211">
        <v>4.624</v>
      </c>
      <c r="I993" s="203"/>
      <c r="J993" s="198"/>
      <c r="K993" s="198"/>
      <c r="L993" s="204"/>
      <c r="M993" s="205"/>
      <c r="N993" s="206"/>
      <c r="O993" s="206"/>
      <c r="P993" s="206"/>
      <c r="Q993" s="206"/>
      <c r="R993" s="206"/>
      <c r="S993" s="206"/>
      <c r="T993" s="207"/>
      <c r="AT993" s="208" t="s">
        <v>167</v>
      </c>
      <c r="AU993" s="208" t="s">
        <v>81</v>
      </c>
      <c r="AV993" s="11" t="s">
        <v>81</v>
      </c>
      <c r="AW993" s="11" t="s">
        <v>169</v>
      </c>
      <c r="AX993" s="11" t="s">
        <v>73</v>
      </c>
      <c r="AY993" s="208" t="s">
        <v>154</v>
      </c>
    </row>
    <row r="994" spans="2:51" s="11" customFormat="1" ht="13.5">
      <c r="B994" s="197"/>
      <c r="C994" s="198"/>
      <c r="D994" s="199" t="s">
        <v>167</v>
      </c>
      <c r="E994" s="200" t="s">
        <v>20</v>
      </c>
      <c r="F994" s="201" t="s">
        <v>1481</v>
      </c>
      <c r="G994" s="198"/>
      <c r="H994" s="202">
        <v>10.74</v>
      </c>
      <c r="I994" s="203"/>
      <c r="J994" s="198"/>
      <c r="K994" s="198"/>
      <c r="L994" s="204"/>
      <c r="M994" s="205"/>
      <c r="N994" s="206"/>
      <c r="O994" s="206"/>
      <c r="P994" s="206"/>
      <c r="Q994" s="206"/>
      <c r="R994" s="206"/>
      <c r="S994" s="206"/>
      <c r="T994" s="207"/>
      <c r="AT994" s="208" t="s">
        <v>167</v>
      </c>
      <c r="AU994" s="208" t="s">
        <v>81</v>
      </c>
      <c r="AV994" s="11" t="s">
        <v>81</v>
      </c>
      <c r="AW994" s="11" t="s">
        <v>169</v>
      </c>
      <c r="AX994" s="11" t="s">
        <v>73</v>
      </c>
      <c r="AY994" s="208" t="s">
        <v>154</v>
      </c>
    </row>
    <row r="995" spans="2:65" s="1" customFormat="1" ht="22.5" customHeight="1">
      <c r="B995" s="34"/>
      <c r="C995" s="224" t="s">
        <v>1502</v>
      </c>
      <c r="D995" s="224" t="s">
        <v>261</v>
      </c>
      <c r="E995" s="225" t="s">
        <v>1492</v>
      </c>
      <c r="F995" s="226" t="s">
        <v>1493</v>
      </c>
      <c r="G995" s="227" t="s">
        <v>159</v>
      </c>
      <c r="H995" s="228">
        <v>50.442</v>
      </c>
      <c r="I995" s="229"/>
      <c r="J995" s="230">
        <f>ROUND(I995*H995,2)</f>
        <v>0</v>
      </c>
      <c r="K995" s="226" t="s">
        <v>160</v>
      </c>
      <c r="L995" s="231"/>
      <c r="M995" s="232" t="s">
        <v>20</v>
      </c>
      <c r="N995" s="233" t="s">
        <v>44</v>
      </c>
      <c r="O995" s="35"/>
      <c r="P995" s="191">
        <f>O995*H995</f>
        <v>0</v>
      </c>
      <c r="Q995" s="191">
        <v>0.00388</v>
      </c>
      <c r="R995" s="191">
        <f>Q995*H995</f>
        <v>0.19571496000000002</v>
      </c>
      <c r="S995" s="191">
        <v>0</v>
      </c>
      <c r="T995" s="192">
        <f>S995*H995</f>
        <v>0</v>
      </c>
      <c r="AR995" s="17" t="s">
        <v>382</v>
      </c>
      <c r="AT995" s="17" t="s">
        <v>261</v>
      </c>
      <c r="AU995" s="17" t="s">
        <v>81</v>
      </c>
      <c r="AY995" s="17" t="s">
        <v>154</v>
      </c>
      <c r="BE995" s="193">
        <f>IF(N995="základní",J995,0)</f>
        <v>0</v>
      </c>
      <c r="BF995" s="193">
        <f>IF(N995="snížená",J995,0)</f>
        <v>0</v>
      </c>
      <c r="BG995" s="193">
        <f>IF(N995="zákl. přenesená",J995,0)</f>
        <v>0</v>
      </c>
      <c r="BH995" s="193">
        <f>IF(N995="sníž. přenesená",J995,0)</f>
        <v>0</v>
      </c>
      <c r="BI995" s="193">
        <f>IF(N995="nulová",J995,0)</f>
        <v>0</v>
      </c>
      <c r="BJ995" s="17" t="s">
        <v>22</v>
      </c>
      <c r="BK995" s="193">
        <f>ROUND(I995*H995,2)</f>
        <v>0</v>
      </c>
      <c r="BL995" s="17" t="s">
        <v>269</v>
      </c>
      <c r="BM995" s="17" t="s">
        <v>1503</v>
      </c>
    </row>
    <row r="996" spans="2:47" s="1" customFormat="1" ht="13.5">
      <c r="B996" s="34"/>
      <c r="C996" s="56"/>
      <c r="D996" s="194" t="s">
        <v>163</v>
      </c>
      <c r="E996" s="56"/>
      <c r="F996" s="195" t="s">
        <v>1495</v>
      </c>
      <c r="G996" s="56"/>
      <c r="H996" s="56"/>
      <c r="I996" s="152"/>
      <c r="J996" s="56"/>
      <c r="K996" s="56"/>
      <c r="L996" s="54"/>
      <c r="M996" s="71"/>
      <c r="N996" s="35"/>
      <c r="O996" s="35"/>
      <c r="P996" s="35"/>
      <c r="Q996" s="35"/>
      <c r="R996" s="35"/>
      <c r="S996" s="35"/>
      <c r="T996" s="72"/>
      <c r="AT996" s="17" t="s">
        <v>163</v>
      </c>
      <c r="AU996" s="17" t="s">
        <v>81</v>
      </c>
    </row>
    <row r="997" spans="2:51" s="11" customFormat="1" ht="13.5">
      <c r="B997" s="197"/>
      <c r="C997" s="198"/>
      <c r="D997" s="199" t="s">
        <v>167</v>
      </c>
      <c r="E997" s="198"/>
      <c r="F997" s="201" t="s">
        <v>1504</v>
      </c>
      <c r="G997" s="198"/>
      <c r="H997" s="202">
        <v>50.442</v>
      </c>
      <c r="I997" s="203"/>
      <c r="J997" s="198"/>
      <c r="K997" s="198"/>
      <c r="L997" s="204"/>
      <c r="M997" s="205"/>
      <c r="N997" s="206"/>
      <c r="O997" s="206"/>
      <c r="P997" s="206"/>
      <c r="Q997" s="206"/>
      <c r="R997" s="206"/>
      <c r="S997" s="206"/>
      <c r="T997" s="207"/>
      <c r="AT997" s="208" t="s">
        <v>167</v>
      </c>
      <c r="AU997" s="208" t="s">
        <v>81</v>
      </c>
      <c r="AV997" s="11" t="s">
        <v>81</v>
      </c>
      <c r="AW997" s="11" t="s">
        <v>4</v>
      </c>
      <c r="AX997" s="11" t="s">
        <v>22</v>
      </c>
      <c r="AY997" s="208" t="s">
        <v>154</v>
      </c>
    </row>
    <row r="998" spans="2:65" s="1" customFormat="1" ht="31.5" customHeight="1">
      <c r="B998" s="34"/>
      <c r="C998" s="182" t="s">
        <v>1505</v>
      </c>
      <c r="D998" s="182" t="s">
        <v>156</v>
      </c>
      <c r="E998" s="183" t="s">
        <v>1506</v>
      </c>
      <c r="F998" s="184" t="s">
        <v>1507</v>
      </c>
      <c r="G998" s="185" t="s">
        <v>159</v>
      </c>
      <c r="H998" s="186">
        <v>35.399</v>
      </c>
      <c r="I998" s="187"/>
      <c r="J998" s="188">
        <f>ROUND(I998*H998,2)</f>
        <v>0</v>
      </c>
      <c r="K998" s="184" t="s">
        <v>160</v>
      </c>
      <c r="L998" s="54"/>
      <c r="M998" s="189" t="s">
        <v>20</v>
      </c>
      <c r="N998" s="190" t="s">
        <v>44</v>
      </c>
      <c r="O998" s="35"/>
      <c r="P998" s="191">
        <f>O998*H998</f>
        <v>0</v>
      </c>
      <c r="Q998" s="191">
        <v>0.000715</v>
      </c>
      <c r="R998" s="191">
        <f>Q998*H998</f>
        <v>0.025310285000000002</v>
      </c>
      <c r="S998" s="191">
        <v>0</v>
      </c>
      <c r="T998" s="192">
        <f>S998*H998</f>
        <v>0</v>
      </c>
      <c r="AR998" s="17" t="s">
        <v>269</v>
      </c>
      <c r="AT998" s="17" t="s">
        <v>156</v>
      </c>
      <c r="AU998" s="17" t="s">
        <v>81</v>
      </c>
      <c r="AY998" s="17" t="s">
        <v>154</v>
      </c>
      <c r="BE998" s="193">
        <f>IF(N998="základní",J998,0)</f>
        <v>0</v>
      </c>
      <c r="BF998" s="193">
        <f>IF(N998="snížená",J998,0)</f>
        <v>0</v>
      </c>
      <c r="BG998" s="193">
        <f>IF(N998="zákl. přenesená",J998,0)</f>
        <v>0</v>
      </c>
      <c r="BH998" s="193">
        <f>IF(N998="sníž. přenesená",J998,0)</f>
        <v>0</v>
      </c>
      <c r="BI998" s="193">
        <f>IF(N998="nulová",J998,0)</f>
        <v>0</v>
      </c>
      <c r="BJ998" s="17" t="s">
        <v>22</v>
      </c>
      <c r="BK998" s="193">
        <f>ROUND(I998*H998,2)</f>
        <v>0</v>
      </c>
      <c r="BL998" s="17" t="s">
        <v>269</v>
      </c>
      <c r="BM998" s="17" t="s">
        <v>1508</v>
      </c>
    </row>
    <row r="999" spans="2:47" s="1" customFormat="1" ht="27">
      <c r="B999" s="34"/>
      <c r="C999" s="56"/>
      <c r="D999" s="194" t="s">
        <v>163</v>
      </c>
      <c r="E999" s="56"/>
      <c r="F999" s="195" t="s">
        <v>1509</v>
      </c>
      <c r="G999" s="56"/>
      <c r="H999" s="56"/>
      <c r="I999" s="152"/>
      <c r="J999" s="56"/>
      <c r="K999" s="56"/>
      <c r="L999" s="54"/>
      <c r="M999" s="71"/>
      <c r="N999" s="35"/>
      <c r="O999" s="35"/>
      <c r="P999" s="35"/>
      <c r="Q999" s="35"/>
      <c r="R999" s="35"/>
      <c r="S999" s="35"/>
      <c r="T999" s="72"/>
      <c r="AT999" s="17" t="s">
        <v>163</v>
      </c>
      <c r="AU999" s="17" t="s">
        <v>81</v>
      </c>
    </row>
    <row r="1000" spans="2:47" s="1" customFormat="1" ht="54">
      <c r="B1000" s="34"/>
      <c r="C1000" s="56"/>
      <c r="D1000" s="194" t="s">
        <v>165</v>
      </c>
      <c r="E1000" s="56"/>
      <c r="F1000" s="196" t="s">
        <v>1510</v>
      </c>
      <c r="G1000" s="56"/>
      <c r="H1000" s="56"/>
      <c r="I1000" s="152"/>
      <c r="J1000" s="56"/>
      <c r="K1000" s="56"/>
      <c r="L1000" s="54"/>
      <c r="M1000" s="71"/>
      <c r="N1000" s="35"/>
      <c r="O1000" s="35"/>
      <c r="P1000" s="35"/>
      <c r="Q1000" s="35"/>
      <c r="R1000" s="35"/>
      <c r="S1000" s="35"/>
      <c r="T1000" s="72"/>
      <c r="AT1000" s="17" t="s">
        <v>165</v>
      </c>
      <c r="AU1000" s="17" t="s">
        <v>81</v>
      </c>
    </row>
    <row r="1001" spans="2:51" s="11" customFormat="1" ht="13.5">
      <c r="B1001" s="197"/>
      <c r="C1001" s="198"/>
      <c r="D1001" s="194" t="s">
        <v>167</v>
      </c>
      <c r="E1001" s="209" t="s">
        <v>20</v>
      </c>
      <c r="F1001" s="210" t="s">
        <v>1103</v>
      </c>
      <c r="G1001" s="198"/>
      <c r="H1001" s="211">
        <v>16.75</v>
      </c>
      <c r="I1001" s="203"/>
      <c r="J1001" s="198"/>
      <c r="K1001" s="198"/>
      <c r="L1001" s="204"/>
      <c r="M1001" s="205"/>
      <c r="N1001" s="206"/>
      <c r="O1001" s="206"/>
      <c r="P1001" s="206"/>
      <c r="Q1001" s="206"/>
      <c r="R1001" s="206"/>
      <c r="S1001" s="206"/>
      <c r="T1001" s="207"/>
      <c r="AT1001" s="208" t="s">
        <v>167</v>
      </c>
      <c r="AU1001" s="208" t="s">
        <v>81</v>
      </c>
      <c r="AV1001" s="11" t="s">
        <v>81</v>
      </c>
      <c r="AW1001" s="11" t="s">
        <v>169</v>
      </c>
      <c r="AX1001" s="11" t="s">
        <v>73</v>
      </c>
      <c r="AY1001" s="208" t="s">
        <v>154</v>
      </c>
    </row>
    <row r="1002" spans="2:51" s="11" customFormat="1" ht="13.5">
      <c r="B1002" s="197"/>
      <c r="C1002" s="198"/>
      <c r="D1002" s="199" t="s">
        <v>167</v>
      </c>
      <c r="E1002" s="200" t="s">
        <v>20</v>
      </c>
      <c r="F1002" s="201" t="s">
        <v>1511</v>
      </c>
      <c r="G1002" s="198"/>
      <c r="H1002" s="202">
        <v>18.649</v>
      </c>
      <c r="I1002" s="203"/>
      <c r="J1002" s="198"/>
      <c r="K1002" s="198"/>
      <c r="L1002" s="204"/>
      <c r="M1002" s="205"/>
      <c r="N1002" s="206"/>
      <c r="O1002" s="206"/>
      <c r="P1002" s="206"/>
      <c r="Q1002" s="206"/>
      <c r="R1002" s="206"/>
      <c r="S1002" s="206"/>
      <c r="T1002" s="207"/>
      <c r="AT1002" s="208" t="s">
        <v>167</v>
      </c>
      <c r="AU1002" s="208" t="s">
        <v>81</v>
      </c>
      <c r="AV1002" s="11" t="s">
        <v>81</v>
      </c>
      <c r="AW1002" s="11" t="s">
        <v>169</v>
      </c>
      <c r="AX1002" s="11" t="s">
        <v>73</v>
      </c>
      <c r="AY1002" s="208" t="s">
        <v>154</v>
      </c>
    </row>
    <row r="1003" spans="2:65" s="1" customFormat="1" ht="22.5" customHeight="1">
      <c r="B1003" s="34"/>
      <c r="C1003" s="182" t="s">
        <v>1512</v>
      </c>
      <c r="D1003" s="182" t="s">
        <v>156</v>
      </c>
      <c r="E1003" s="183" t="s">
        <v>1513</v>
      </c>
      <c r="F1003" s="184" t="s">
        <v>1514</v>
      </c>
      <c r="G1003" s="185" t="s">
        <v>159</v>
      </c>
      <c r="H1003" s="186">
        <v>28.019</v>
      </c>
      <c r="I1003" s="187"/>
      <c r="J1003" s="188">
        <f>ROUND(I1003*H1003,2)</f>
        <v>0</v>
      </c>
      <c r="K1003" s="184" t="s">
        <v>160</v>
      </c>
      <c r="L1003" s="54"/>
      <c r="M1003" s="189" t="s">
        <v>20</v>
      </c>
      <c r="N1003" s="190" t="s">
        <v>44</v>
      </c>
      <c r="O1003" s="35"/>
      <c r="P1003" s="191">
        <f>O1003*H1003</f>
        <v>0</v>
      </c>
      <c r="Q1003" s="191">
        <v>0.00054</v>
      </c>
      <c r="R1003" s="191">
        <f>Q1003*H1003</f>
        <v>0.01513026</v>
      </c>
      <c r="S1003" s="191">
        <v>0</v>
      </c>
      <c r="T1003" s="192">
        <f>S1003*H1003</f>
        <v>0</v>
      </c>
      <c r="AR1003" s="17" t="s">
        <v>269</v>
      </c>
      <c r="AT1003" s="17" t="s">
        <v>156</v>
      </c>
      <c r="AU1003" s="17" t="s">
        <v>81</v>
      </c>
      <c r="AY1003" s="17" t="s">
        <v>154</v>
      </c>
      <c r="BE1003" s="193">
        <f>IF(N1003="základní",J1003,0)</f>
        <v>0</v>
      </c>
      <c r="BF1003" s="193">
        <f>IF(N1003="snížená",J1003,0)</f>
        <v>0</v>
      </c>
      <c r="BG1003" s="193">
        <f>IF(N1003="zákl. přenesená",J1003,0)</f>
        <v>0</v>
      </c>
      <c r="BH1003" s="193">
        <f>IF(N1003="sníž. přenesená",J1003,0)</f>
        <v>0</v>
      </c>
      <c r="BI1003" s="193">
        <f>IF(N1003="nulová",J1003,0)</f>
        <v>0</v>
      </c>
      <c r="BJ1003" s="17" t="s">
        <v>22</v>
      </c>
      <c r="BK1003" s="193">
        <f>ROUND(I1003*H1003,2)</f>
        <v>0</v>
      </c>
      <c r="BL1003" s="17" t="s">
        <v>269</v>
      </c>
      <c r="BM1003" s="17" t="s">
        <v>1515</v>
      </c>
    </row>
    <row r="1004" spans="2:47" s="1" customFormat="1" ht="27">
      <c r="B1004" s="34"/>
      <c r="C1004" s="56"/>
      <c r="D1004" s="194" t="s">
        <v>163</v>
      </c>
      <c r="E1004" s="56"/>
      <c r="F1004" s="195" t="s">
        <v>1516</v>
      </c>
      <c r="G1004" s="56"/>
      <c r="H1004" s="56"/>
      <c r="I1004" s="152"/>
      <c r="J1004" s="56"/>
      <c r="K1004" s="56"/>
      <c r="L1004" s="54"/>
      <c r="M1004" s="71"/>
      <c r="N1004" s="35"/>
      <c r="O1004" s="35"/>
      <c r="P1004" s="35"/>
      <c r="Q1004" s="35"/>
      <c r="R1004" s="35"/>
      <c r="S1004" s="35"/>
      <c r="T1004" s="72"/>
      <c r="AT1004" s="17" t="s">
        <v>163</v>
      </c>
      <c r="AU1004" s="17" t="s">
        <v>81</v>
      </c>
    </row>
    <row r="1005" spans="2:47" s="1" customFormat="1" ht="54">
      <c r="B1005" s="34"/>
      <c r="C1005" s="56"/>
      <c r="D1005" s="194" t="s">
        <v>165</v>
      </c>
      <c r="E1005" s="56"/>
      <c r="F1005" s="196" t="s">
        <v>1517</v>
      </c>
      <c r="G1005" s="56"/>
      <c r="H1005" s="56"/>
      <c r="I1005" s="152"/>
      <c r="J1005" s="56"/>
      <c r="K1005" s="56"/>
      <c r="L1005" s="54"/>
      <c r="M1005" s="71"/>
      <c r="N1005" s="35"/>
      <c r="O1005" s="35"/>
      <c r="P1005" s="35"/>
      <c r="Q1005" s="35"/>
      <c r="R1005" s="35"/>
      <c r="S1005" s="35"/>
      <c r="T1005" s="72"/>
      <c r="AT1005" s="17" t="s">
        <v>165</v>
      </c>
      <c r="AU1005" s="17" t="s">
        <v>81</v>
      </c>
    </row>
    <row r="1006" spans="2:51" s="11" customFormat="1" ht="13.5">
      <c r="B1006" s="197"/>
      <c r="C1006" s="198"/>
      <c r="D1006" s="194" t="s">
        <v>167</v>
      </c>
      <c r="E1006" s="209" t="s">
        <v>20</v>
      </c>
      <c r="F1006" s="210" t="s">
        <v>439</v>
      </c>
      <c r="G1006" s="198"/>
      <c r="H1006" s="211">
        <v>9.6</v>
      </c>
      <c r="I1006" s="203"/>
      <c r="J1006" s="198"/>
      <c r="K1006" s="198"/>
      <c r="L1006" s="204"/>
      <c r="M1006" s="205"/>
      <c r="N1006" s="206"/>
      <c r="O1006" s="206"/>
      <c r="P1006" s="206"/>
      <c r="Q1006" s="206"/>
      <c r="R1006" s="206"/>
      <c r="S1006" s="206"/>
      <c r="T1006" s="207"/>
      <c r="AT1006" s="208" t="s">
        <v>167</v>
      </c>
      <c r="AU1006" s="208" t="s">
        <v>81</v>
      </c>
      <c r="AV1006" s="11" t="s">
        <v>81</v>
      </c>
      <c r="AW1006" s="11" t="s">
        <v>169</v>
      </c>
      <c r="AX1006" s="11" t="s">
        <v>73</v>
      </c>
      <c r="AY1006" s="208" t="s">
        <v>154</v>
      </c>
    </row>
    <row r="1007" spans="2:51" s="11" customFormat="1" ht="13.5">
      <c r="B1007" s="197"/>
      <c r="C1007" s="198"/>
      <c r="D1007" s="194" t="s">
        <v>167</v>
      </c>
      <c r="E1007" s="209" t="s">
        <v>20</v>
      </c>
      <c r="F1007" s="210" t="s">
        <v>440</v>
      </c>
      <c r="G1007" s="198"/>
      <c r="H1007" s="211">
        <v>4.455</v>
      </c>
      <c r="I1007" s="203"/>
      <c r="J1007" s="198"/>
      <c r="K1007" s="198"/>
      <c r="L1007" s="204"/>
      <c r="M1007" s="205"/>
      <c r="N1007" s="206"/>
      <c r="O1007" s="206"/>
      <c r="P1007" s="206"/>
      <c r="Q1007" s="206"/>
      <c r="R1007" s="206"/>
      <c r="S1007" s="206"/>
      <c r="T1007" s="207"/>
      <c r="AT1007" s="208" t="s">
        <v>167</v>
      </c>
      <c r="AU1007" s="208" t="s">
        <v>81</v>
      </c>
      <c r="AV1007" s="11" t="s">
        <v>81</v>
      </c>
      <c r="AW1007" s="11" t="s">
        <v>169</v>
      </c>
      <c r="AX1007" s="11" t="s">
        <v>73</v>
      </c>
      <c r="AY1007" s="208" t="s">
        <v>154</v>
      </c>
    </row>
    <row r="1008" spans="2:51" s="11" customFormat="1" ht="13.5">
      <c r="B1008" s="197"/>
      <c r="C1008" s="198"/>
      <c r="D1008" s="199" t="s">
        <v>167</v>
      </c>
      <c r="E1008" s="200" t="s">
        <v>20</v>
      </c>
      <c r="F1008" s="201" t="s">
        <v>1518</v>
      </c>
      <c r="G1008" s="198"/>
      <c r="H1008" s="202">
        <v>13.9639</v>
      </c>
      <c r="I1008" s="203"/>
      <c r="J1008" s="198"/>
      <c r="K1008" s="198"/>
      <c r="L1008" s="204"/>
      <c r="M1008" s="205"/>
      <c r="N1008" s="206"/>
      <c r="O1008" s="206"/>
      <c r="P1008" s="206"/>
      <c r="Q1008" s="206"/>
      <c r="R1008" s="206"/>
      <c r="S1008" s="206"/>
      <c r="T1008" s="207"/>
      <c r="AT1008" s="208" t="s">
        <v>167</v>
      </c>
      <c r="AU1008" s="208" t="s">
        <v>81</v>
      </c>
      <c r="AV1008" s="11" t="s">
        <v>81</v>
      </c>
      <c r="AW1008" s="11" t="s">
        <v>169</v>
      </c>
      <c r="AX1008" s="11" t="s">
        <v>73</v>
      </c>
      <c r="AY1008" s="208" t="s">
        <v>154</v>
      </c>
    </row>
    <row r="1009" spans="2:65" s="1" customFormat="1" ht="22.5" customHeight="1">
      <c r="B1009" s="34"/>
      <c r="C1009" s="182" t="s">
        <v>1519</v>
      </c>
      <c r="D1009" s="182" t="s">
        <v>156</v>
      </c>
      <c r="E1009" s="183" t="s">
        <v>1520</v>
      </c>
      <c r="F1009" s="184" t="s">
        <v>1521</v>
      </c>
      <c r="G1009" s="185" t="s">
        <v>292</v>
      </c>
      <c r="H1009" s="186">
        <v>6.3</v>
      </c>
      <c r="I1009" s="187"/>
      <c r="J1009" s="188">
        <f>ROUND(I1009*H1009,2)</f>
        <v>0</v>
      </c>
      <c r="K1009" s="184" t="s">
        <v>160</v>
      </c>
      <c r="L1009" s="54"/>
      <c r="M1009" s="189" t="s">
        <v>20</v>
      </c>
      <c r="N1009" s="190" t="s">
        <v>44</v>
      </c>
      <c r="O1009" s="35"/>
      <c r="P1009" s="191">
        <f>O1009*H1009</f>
        <v>0</v>
      </c>
      <c r="Q1009" s="191">
        <v>0.00020375</v>
      </c>
      <c r="R1009" s="191">
        <f>Q1009*H1009</f>
        <v>0.0012836249999999998</v>
      </c>
      <c r="S1009" s="191">
        <v>0</v>
      </c>
      <c r="T1009" s="192">
        <f>S1009*H1009</f>
        <v>0</v>
      </c>
      <c r="AR1009" s="17" t="s">
        <v>269</v>
      </c>
      <c r="AT1009" s="17" t="s">
        <v>156</v>
      </c>
      <c r="AU1009" s="17" t="s">
        <v>81</v>
      </c>
      <c r="AY1009" s="17" t="s">
        <v>154</v>
      </c>
      <c r="BE1009" s="193">
        <f>IF(N1009="základní",J1009,0)</f>
        <v>0</v>
      </c>
      <c r="BF1009" s="193">
        <f>IF(N1009="snížená",J1009,0)</f>
        <v>0</v>
      </c>
      <c r="BG1009" s="193">
        <f>IF(N1009="zákl. přenesená",J1009,0)</f>
        <v>0</v>
      </c>
      <c r="BH1009" s="193">
        <f>IF(N1009="sníž. přenesená",J1009,0)</f>
        <v>0</v>
      </c>
      <c r="BI1009" s="193">
        <f>IF(N1009="nulová",J1009,0)</f>
        <v>0</v>
      </c>
      <c r="BJ1009" s="17" t="s">
        <v>22</v>
      </c>
      <c r="BK1009" s="193">
        <f>ROUND(I1009*H1009,2)</f>
        <v>0</v>
      </c>
      <c r="BL1009" s="17" t="s">
        <v>269</v>
      </c>
      <c r="BM1009" s="17" t="s">
        <v>1522</v>
      </c>
    </row>
    <row r="1010" spans="2:47" s="1" customFormat="1" ht="13.5">
      <c r="B1010" s="34"/>
      <c r="C1010" s="56"/>
      <c r="D1010" s="194" t="s">
        <v>163</v>
      </c>
      <c r="E1010" s="56"/>
      <c r="F1010" s="195" t="s">
        <v>1523</v>
      </c>
      <c r="G1010" s="56"/>
      <c r="H1010" s="56"/>
      <c r="I1010" s="152"/>
      <c r="J1010" s="56"/>
      <c r="K1010" s="56"/>
      <c r="L1010" s="54"/>
      <c r="M1010" s="71"/>
      <c r="N1010" s="35"/>
      <c r="O1010" s="35"/>
      <c r="P1010" s="35"/>
      <c r="Q1010" s="35"/>
      <c r="R1010" s="35"/>
      <c r="S1010" s="35"/>
      <c r="T1010" s="72"/>
      <c r="AT1010" s="17" t="s">
        <v>163</v>
      </c>
      <c r="AU1010" s="17" t="s">
        <v>81</v>
      </c>
    </row>
    <row r="1011" spans="2:47" s="1" customFormat="1" ht="54">
      <c r="B1011" s="34"/>
      <c r="C1011" s="56"/>
      <c r="D1011" s="194" t="s">
        <v>165</v>
      </c>
      <c r="E1011" s="56"/>
      <c r="F1011" s="196" t="s">
        <v>1517</v>
      </c>
      <c r="G1011" s="56"/>
      <c r="H1011" s="56"/>
      <c r="I1011" s="152"/>
      <c r="J1011" s="56"/>
      <c r="K1011" s="56"/>
      <c r="L1011" s="54"/>
      <c r="M1011" s="71"/>
      <c r="N1011" s="35"/>
      <c r="O1011" s="35"/>
      <c r="P1011" s="35"/>
      <c r="Q1011" s="35"/>
      <c r="R1011" s="35"/>
      <c r="S1011" s="35"/>
      <c r="T1011" s="72"/>
      <c r="AT1011" s="17" t="s">
        <v>165</v>
      </c>
      <c r="AU1011" s="17" t="s">
        <v>81</v>
      </c>
    </row>
    <row r="1012" spans="2:51" s="11" customFormat="1" ht="13.5">
      <c r="B1012" s="197"/>
      <c r="C1012" s="198"/>
      <c r="D1012" s="194" t="s">
        <v>167</v>
      </c>
      <c r="E1012" s="209" t="s">
        <v>20</v>
      </c>
      <c r="F1012" s="210" t="s">
        <v>1524</v>
      </c>
      <c r="G1012" s="198"/>
      <c r="H1012" s="211">
        <v>3</v>
      </c>
      <c r="I1012" s="203"/>
      <c r="J1012" s="198"/>
      <c r="K1012" s="198"/>
      <c r="L1012" s="204"/>
      <c r="M1012" s="205"/>
      <c r="N1012" s="206"/>
      <c r="O1012" s="206"/>
      <c r="P1012" s="206"/>
      <c r="Q1012" s="206"/>
      <c r="R1012" s="206"/>
      <c r="S1012" s="206"/>
      <c r="T1012" s="207"/>
      <c r="AT1012" s="208" t="s">
        <v>167</v>
      </c>
      <c r="AU1012" s="208" t="s">
        <v>81</v>
      </c>
      <c r="AV1012" s="11" t="s">
        <v>81</v>
      </c>
      <c r="AW1012" s="11" t="s">
        <v>169</v>
      </c>
      <c r="AX1012" s="11" t="s">
        <v>73</v>
      </c>
      <c r="AY1012" s="208" t="s">
        <v>154</v>
      </c>
    </row>
    <row r="1013" spans="2:51" s="11" customFormat="1" ht="13.5">
      <c r="B1013" s="197"/>
      <c r="C1013" s="198"/>
      <c r="D1013" s="199" t="s">
        <v>167</v>
      </c>
      <c r="E1013" s="200" t="s">
        <v>20</v>
      </c>
      <c r="F1013" s="201" t="s">
        <v>1525</v>
      </c>
      <c r="G1013" s="198"/>
      <c r="H1013" s="202">
        <v>3.3</v>
      </c>
      <c r="I1013" s="203"/>
      <c r="J1013" s="198"/>
      <c r="K1013" s="198"/>
      <c r="L1013" s="204"/>
      <c r="M1013" s="205"/>
      <c r="N1013" s="206"/>
      <c r="O1013" s="206"/>
      <c r="P1013" s="206"/>
      <c r="Q1013" s="206"/>
      <c r="R1013" s="206"/>
      <c r="S1013" s="206"/>
      <c r="T1013" s="207"/>
      <c r="AT1013" s="208" t="s">
        <v>167</v>
      </c>
      <c r="AU1013" s="208" t="s">
        <v>81</v>
      </c>
      <c r="AV1013" s="11" t="s">
        <v>81</v>
      </c>
      <c r="AW1013" s="11" t="s">
        <v>169</v>
      </c>
      <c r="AX1013" s="11" t="s">
        <v>73</v>
      </c>
      <c r="AY1013" s="208" t="s">
        <v>154</v>
      </c>
    </row>
    <row r="1014" spans="2:65" s="1" customFormat="1" ht="22.5" customHeight="1">
      <c r="B1014" s="34"/>
      <c r="C1014" s="182" t="s">
        <v>1526</v>
      </c>
      <c r="D1014" s="182" t="s">
        <v>156</v>
      </c>
      <c r="E1014" s="183" t="s">
        <v>1527</v>
      </c>
      <c r="F1014" s="184" t="s">
        <v>1528</v>
      </c>
      <c r="G1014" s="185" t="s">
        <v>159</v>
      </c>
      <c r="H1014" s="186">
        <v>18.649</v>
      </c>
      <c r="I1014" s="187"/>
      <c r="J1014" s="188">
        <f>ROUND(I1014*H1014,2)</f>
        <v>0</v>
      </c>
      <c r="K1014" s="184" t="s">
        <v>160</v>
      </c>
      <c r="L1014" s="54"/>
      <c r="M1014" s="189" t="s">
        <v>20</v>
      </c>
      <c r="N1014" s="190" t="s">
        <v>44</v>
      </c>
      <c r="O1014" s="35"/>
      <c r="P1014" s="191">
        <f>O1014*H1014</f>
        <v>0</v>
      </c>
      <c r="Q1014" s="191">
        <v>3.2997E-05</v>
      </c>
      <c r="R1014" s="191">
        <f>Q1014*H1014</f>
        <v>0.000615361053</v>
      </c>
      <c r="S1014" s="191">
        <v>0</v>
      </c>
      <c r="T1014" s="192">
        <f>S1014*H1014</f>
        <v>0</v>
      </c>
      <c r="AR1014" s="17" t="s">
        <v>269</v>
      </c>
      <c r="AT1014" s="17" t="s">
        <v>156</v>
      </c>
      <c r="AU1014" s="17" t="s">
        <v>81</v>
      </c>
      <c r="AY1014" s="17" t="s">
        <v>154</v>
      </c>
      <c r="BE1014" s="193">
        <f>IF(N1014="základní",J1014,0)</f>
        <v>0</v>
      </c>
      <c r="BF1014" s="193">
        <f>IF(N1014="snížená",J1014,0)</f>
        <v>0</v>
      </c>
      <c r="BG1014" s="193">
        <f>IF(N1014="zákl. přenesená",J1014,0)</f>
        <v>0</v>
      </c>
      <c r="BH1014" s="193">
        <f>IF(N1014="sníž. přenesená",J1014,0)</f>
        <v>0</v>
      </c>
      <c r="BI1014" s="193">
        <f>IF(N1014="nulová",J1014,0)</f>
        <v>0</v>
      </c>
      <c r="BJ1014" s="17" t="s">
        <v>22</v>
      </c>
      <c r="BK1014" s="193">
        <f>ROUND(I1014*H1014,2)</f>
        <v>0</v>
      </c>
      <c r="BL1014" s="17" t="s">
        <v>269</v>
      </c>
      <c r="BM1014" s="17" t="s">
        <v>1529</v>
      </c>
    </row>
    <row r="1015" spans="2:47" s="1" customFormat="1" ht="27">
      <c r="B1015" s="34"/>
      <c r="C1015" s="56"/>
      <c r="D1015" s="194" t="s">
        <v>163</v>
      </c>
      <c r="E1015" s="56"/>
      <c r="F1015" s="195" t="s">
        <v>1530</v>
      </c>
      <c r="G1015" s="56"/>
      <c r="H1015" s="56"/>
      <c r="I1015" s="152"/>
      <c r="J1015" s="56"/>
      <c r="K1015" s="56"/>
      <c r="L1015" s="54"/>
      <c r="M1015" s="71"/>
      <c r="N1015" s="35"/>
      <c r="O1015" s="35"/>
      <c r="P1015" s="35"/>
      <c r="Q1015" s="35"/>
      <c r="R1015" s="35"/>
      <c r="S1015" s="35"/>
      <c r="T1015" s="72"/>
      <c r="AT1015" s="17" t="s">
        <v>163</v>
      </c>
      <c r="AU1015" s="17" t="s">
        <v>81</v>
      </c>
    </row>
    <row r="1016" spans="2:47" s="1" customFormat="1" ht="40.5">
      <c r="B1016" s="34"/>
      <c r="C1016" s="56"/>
      <c r="D1016" s="194" t="s">
        <v>165</v>
      </c>
      <c r="E1016" s="56"/>
      <c r="F1016" s="196" t="s">
        <v>1531</v>
      </c>
      <c r="G1016" s="56"/>
      <c r="H1016" s="56"/>
      <c r="I1016" s="152"/>
      <c r="J1016" s="56"/>
      <c r="K1016" s="56"/>
      <c r="L1016" s="54"/>
      <c r="M1016" s="71"/>
      <c r="N1016" s="35"/>
      <c r="O1016" s="35"/>
      <c r="P1016" s="35"/>
      <c r="Q1016" s="35"/>
      <c r="R1016" s="35"/>
      <c r="S1016" s="35"/>
      <c r="T1016" s="72"/>
      <c r="AT1016" s="17" t="s">
        <v>165</v>
      </c>
      <c r="AU1016" s="17" t="s">
        <v>81</v>
      </c>
    </row>
    <row r="1017" spans="2:51" s="11" customFormat="1" ht="13.5">
      <c r="B1017" s="197"/>
      <c r="C1017" s="198"/>
      <c r="D1017" s="199" t="s">
        <v>167</v>
      </c>
      <c r="E1017" s="200" t="s">
        <v>20</v>
      </c>
      <c r="F1017" s="201" t="s">
        <v>1511</v>
      </c>
      <c r="G1017" s="198"/>
      <c r="H1017" s="202">
        <v>18.649</v>
      </c>
      <c r="I1017" s="203"/>
      <c r="J1017" s="198"/>
      <c r="K1017" s="198"/>
      <c r="L1017" s="204"/>
      <c r="M1017" s="205"/>
      <c r="N1017" s="206"/>
      <c r="O1017" s="206"/>
      <c r="P1017" s="206"/>
      <c r="Q1017" s="206"/>
      <c r="R1017" s="206"/>
      <c r="S1017" s="206"/>
      <c r="T1017" s="207"/>
      <c r="AT1017" s="208" t="s">
        <v>167</v>
      </c>
      <c r="AU1017" s="208" t="s">
        <v>81</v>
      </c>
      <c r="AV1017" s="11" t="s">
        <v>81</v>
      </c>
      <c r="AW1017" s="11" t="s">
        <v>169</v>
      </c>
      <c r="AX1017" s="11" t="s">
        <v>73</v>
      </c>
      <c r="AY1017" s="208" t="s">
        <v>154</v>
      </c>
    </row>
    <row r="1018" spans="2:65" s="1" customFormat="1" ht="22.5" customHeight="1">
      <c r="B1018" s="34"/>
      <c r="C1018" s="182" t="s">
        <v>1532</v>
      </c>
      <c r="D1018" s="182" t="s">
        <v>156</v>
      </c>
      <c r="E1018" s="183" t="s">
        <v>1533</v>
      </c>
      <c r="F1018" s="184" t="s">
        <v>1534</v>
      </c>
      <c r="G1018" s="185" t="s">
        <v>159</v>
      </c>
      <c r="H1018" s="186">
        <v>2.312</v>
      </c>
      <c r="I1018" s="187"/>
      <c r="J1018" s="188">
        <f>ROUND(I1018*H1018,2)</f>
        <v>0</v>
      </c>
      <c r="K1018" s="184" t="s">
        <v>160</v>
      </c>
      <c r="L1018" s="54"/>
      <c r="M1018" s="189" t="s">
        <v>20</v>
      </c>
      <c r="N1018" s="190" t="s">
        <v>44</v>
      </c>
      <c r="O1018" s="35"/>
      <c r="P1018" s="191">
        <f>O1018*H1018</f>
        <v>0</v>
      </c>
      <c r="Q1018" s="191">
        <v>5.2995E-05</v>
      </c>
      <c r="R1018" s="191">
        <f>Q1018*H1018</f>
        <v>0.00012252444</v>
      </c>
      <c r="S1018" s="191">
        <v>0</v>
      </c>
      <c r="T1018" s="192">
        <f>S1018*H1018</f>
        <v>0</v>
      </c>
      <c r="AR1018" s="17" t="s">
        <v>269</v>
      </c>
      <c r="AT1018" s="17" t="s">
        <v>156</v>
      </c>
      <c r="AU1018" s="17" t="s">
        <v>81</v>
      </c>
      <c r="AY1018" s="17" t="s">
        <v>154</v>
      </c>
      <c r="BE1018" s="193">
        <f>IF(N1018="základní",J1018,0)</f>
        <v>0</v>
      </c>
      <c r="BF1018" s="193">
        <f>IF(N1018="snížená",J1018,0)</f>
        <v>0</v>
      </c>
      <c r="BG1018" s="193">
        <f>IF(N1018="zákl. přenesená",J1018,0)</f>
        <v>0</v>
      </c>
      <c r="BH1018" s="193">
        <f>IF(N1018="sníž. přenesená",J1018,0)</f>
        <v>0</v>
      </c>
      <c r="BI1018" s="193">
        <f>IF(N1018="nulová",J1018,0)</f>
        <v>0</v>
      </c>
      <c r="BJ1018" s="17" t="s">
        <v>22</v>
      </c>
      <c r="BK1018" s="193">
        <f>ROUND(I1018*H1018,2)</f>
        <v>0</v>
      </c>
      <c r="BL1018" s="17" t="s">
        <v>269</v>
      </c>
      <c r="BM1018" s="17" t="s">
        <v>1535</v>
      </c>
    </row>
    <row r="1019" spans="2:47" s="1" customFormat="1" ht="27">
      <c r="B1019" s="34"/>
      <c r="C1019" s="56"/>
      <c r="D1019" s="194" t="s">
        <v>163</v>
      </c>
      <c r="E1019" s="56"/>
      <c r="F1019" s="195" t="s">
        <v>1536</v>
      </c>
      <c r="G1019" s="56"/>
      <c r="H1019" s="56"/>
      <c r="I1019" s="152"/>
      <c r="J1019" s="56"/>
      <c r="K1019" s="56"/>
      <c r="L1019" s="54"/>
      <c r="M1019" s="71"/>
      <c r="N1019" s="35"/>
      <c r="O1019" s="35"/>
      <c r="P1019" s="35"/>
      <c r="Q1019" s="35"/>
      <c r="R1019" s="35"/>
      <c r="S1019" s="35"/>
      <c r="T1019" s="72"/>
      <c r="AT1019" s="17" t="s">
        <v>163</v>
      </c>
      <c r="AU1019" s="17" t="s">
        <v>81</v>
      </c>
    </row>
    <row r="1020" spans="2:47" s="1" customFormat="1" ht="40.5">
      <c r="B1020" s="34"/>
      <c r="C1020" s="56"/>
      <c r="D1020" s="194" t="s">
        <v>165</v>
      </c>
      <c r="E1020" s="56"/>
      <c r="F1020" s="196" t="s">
        <v>1531</v>
      </c>
      <c r="G1020" s="56"/>
      <c r="H1020" s="56"/>
      <c r="I1020" s="152"/>
      <c r="J1020" s="56"/>
      <c r="K1020" s="56"/>
      <c r="L1020" s="54"/>
      <c r="M1020" s="71"/>
      <c r="N1020" s="35"/>
      <c r="O1020" s="35"/>
      <c r="P1020" s="35"/>
      <c r="Q1020" s="35"/>
      <c r="R1020" s="35"/>
      <c r="S1020" s="35"/>
      <c r="T1020" s="72"/>
      <c r="AT1020" s="17" t="s">
        <v>165</v>
      </c>
      <c r="AU1020" s="17" t="s">
        <v>81</v>
      </c>
    </row>
    <row r="1021" spans="2:51" s="11" customFormat="1" ht="13.5">
      <c r="B1021" s="197"/>
      <c r="C1021" s="198"/>
      <c r="D1021" s="199" t="s">
        <v>167</v>
      </c>
      <c r="E1021" s="200" t="s">
        <v>20</v>
      </c>
      <c r="F1021" s="201" t="s">
        <v>1537</v>
      </c>
      <c r="G1021" s="198"/>
      <c r="H1021" s="202">
        <v>2.312</v>
      </c>
      <c r="I1021" s="203"/>
      <c r="J1021" s="198"/>
      <c r="K1021" s="198"/>
      <c r="L1021" s="204"/>
      <c r="M1021" s="205"/>
      <c r="N1021" s="206"/>
      <c r="O1021" s="206"/>
      <c r="P1021" s="206"/>
      <c r="Q1021" s="206"/>
      <c r="R1021" s="206"/>
      <c r="S1021" s="206"/>
      <c r="T1021" s="207"/>
      <c r="AT1021" s="208" t="s">
        <v>167</v>
      </c>
      <c r="AU1021" s="208" t="s">
        <v>81</v>
      </c>
      <c r="AV1021" s="11" t="s">
        <v>81</v>
      </c>
      <c r="AW1021" s="11" t="s">
        <v>169</v>
      </c>
      <c r="AX1021" s="11" t="s">
        <v>73</v>
      </c>
      <c r="AY1021" s="208" t="s">
        <v>154</v>
      </c>
    </row>
    <row r="1022" spans="2:65" s="1" customFormat="1" ht="22.5" customHeight="1">
      <c r="B1022" s="34"/>
      <c r="C1022" s="224" t="s">
        <v>1538</v>
      </c>
      <c r="D1022" s="224" t="s">
        <v>261</v>
      </c>
      <c r="E1022" s="225" t="s">
        <v>1539</v>
      </c>
      <c r="F1022" s="226" t="s">
        <v>1540</v>
      </c>
      <c r="G1022" s="227" t="s">
        <v>159</v>
      </c>
      <c r="H1022" s="228">
        <v>47.341</v>
      </c>
      <c r="I1022" s="229"/>
      <c r="J1022" s="230">
        <f>ROUND(I1022*H1022,2)</f>
        <v>0</v>
      </c>
      <c r="K1022" s="226" t="s">
        <v>160</v>
      </c>
      <c r="L1022" s="231"/>
      <c r="M1022" s="232" t="s">
        <v>20</v>
      </c>
      <c r="N1022" s="233" t="s">
        <v>44</v>
      </c>
      <c r="O1022" s="35"/>
      <c r="P1022" s="191">
        <f>O1022*H1022</f>
        <v>0</v>
      </c>
      <c r="Q1022" s="191">
        <v>0.0018</v>
      </c>
      <c r="R1022" s="191">
        <f>Q1022*H1022</f>
        <v>0.0852138</v>
      </c>
      <c r="S1022" s="191">
        <v>0</v>
      </c>
      <c r="T1022" s="192">
        <f>S1022*H1022</f>
        <v>0</v>
      </c>
      <c r="AR1022" s="17" t="s">
        <v>382</v>
      </c>
      <c r="AT1022" s="17" t="s">
        <v>261</v>
      </c>
      <c r="AU1022" s="17" t="s">
        <v>81</v>
      </c>
      <c r="AY1022" s="17" t="s">
        <v>154</v>
      </c>
      <c r="BE1022" s="193">
        <f>IF(N1022="základní",J1022,0)</f>
        <v>0</v>
      </c>
      <c r="BF1022" s="193">
        <f>IF(N1022="snížená",J1022,0)</f>
        <v>0</v>
      </c>
      <c r="BG1022" s="193">
        <f>IF(N1022="zákl. přenesená",J1022,0)</f>
        <v>0</v>
      </c>
      <c r="BH1022" s="193">
        <f>IF(N1022="sníž. přenesená",J1022,0)</f>
        <v>0</v>
      </c>
      <c r="BI1022" s="193">
        <f>IF(N1022="nulová",J1022,0)</f>
        <v>0</v>
      </c>
      <c r="BJ1022" s="17" t="s">
        <v>22</v>
      </c>
      <c r="BK1022" s="193">
        <f>ROUND(I1022*H1022,2)</f>
        <v>0</v>
      </c>
      <c r="BL1022" s="17" t="s">
        <v>269</v>
      </c>
      <c r="BM1022" s="17" t="s">
        <v>1541</v>
      </c>
    </row>
    <row r="1023" spans="2:47" s="1" customFormat="1" ht="27">
      <c r="B1023" s="34"/>
      <c r="C1023" s="56"/>
      <c r="D1023" s="194" t="s">
        <v>163</v>
      </c>
      <c r="E1023" s="56"/>
      <c r="F1023" s="195" t="s">
        <v>1542</v>
      </c>
      <c r="G1023" s="56"/>
      <c r="H1023" s="56"/>
      <c r="I1023" s="152"/>
      <c r="J1023" s="56"/>
      <c r="K1023" s="56"/>
      <c r="L1023" s="54"/>
      <c r="M1023" s="71"/>
      <c r="N1023" s="35"/>
      <c r="O1023" s="35"/>
      <c r="P1023" s="35"/>
      <c r="Q1023" s="35"/>
      <c r="R1023" s="35"/>
      <c r="S1023" s="35"/>
      <c r="T1023" s="72"/>
      <c r="AT1023" s="17" t="s">
        <v>163</v>
      </c>
      <c r="AU1023" s="17" t="s">
        <v>81</v>
      </c>
    </row>
    <row r="1024" spans="2:51" s="11" customFormat="1" ht="13.5">
      <c r="B1024" s="197"/>
      <c r="C1024" s="198"/>
      <c r="D1024" s="194" t="s">
        <v>167</v>
      </c>
      <c r="E1024" s="209" t="s">
        <v>20</v>
      </c>
      <c r="F1024" s="210" t="s">
        <v>1543</v>
      </c>
      <c r="G1024" s="198"/>
      <c r="H1024" s="211">
        <v>21.44635</v>
      </c>
      <c r="I1024" s="203"/>
      <c r="J1024" s="198"/>
      <c r="K1024" s="198"/>
      <c r="L1024" s="204"/>
      <c r="M1024" s="205"/>
      <c r="N1024" s="206"/>
      <c r="O1024" s="206"/>
      <c r="P1024" s="206"/>
      <c r="Q1024" s="206"/>
      <c r="R1024" s="206"/>
      <c r="S1024" s="206"/>
      <c r="T1024" s="207"/>
      <c r="AT1024" s="208" t="s">
        <v>167</v>
      </c>
      <c r="AU1024" s="208" t="s">
        <v>81</v>
      </c>
      <c r="AV1024" s="11" t="s">
        <v>81</v>
      </c>
      <c r="AW1024" s="11" t="s">
        <v>169</v>
      </c>
      <c r="AX1024" s="11" t="s">
        <v>73</v>
      </c>
      <c r="AY1024" s="208" t="s">
        <v>154</v>
      </c>
    </row>
    <row r="1025" spans="2:51" s="11" customFormat="1" ht="13.5">
      <c r="B1025" s="197"/>
      <c r="C1025" s="198"/>
      <c r="D1025" s="194" t="s">
        <v>167</v>
      </c>
      <c r="E1025" s="209" t="s">
        <v>20</v>
      </c>
      <c r="F1025" s="210" t="s">
        <v>1544</v>
      </c>
      <c r="G1025" s="198"/>
      <c r="H1025" s="211">
        <v>2.7744</v>
      </c>
      <c r="I1025" s="203"/>
      <c r="J1025" s="198"/>
      <c r="K1025" s="198"/>
      <c r="L1025" s="204"/>
      <c r="M1025" s="205"/>
      <c r="N1025" s="206"/>
      <c r="O1025" s="206"/>
      <c r="P1025" s="206"/>
      <c r="Q1025" s="206"/>
      <c r="R1025" s="206"/>
      <c r="S1025" s="206"/>
      <c r="T1025" s="207"/>
      <c r="AT1025" s="208" t="s">
        <v>167</v>
      </c>
      <c r="AU1025" s="208" t="s">
        <v>81</v>
      </c>
      <c r="AV1025" s="11" t="s">
        <v>81</v>
      </c>
      <c r="AW1025" s="11" t="s">
        <v>169</v>
      </c>
      <c r="AX1025" s="11" t="s">
        <v>73</v>
      </c>
      <c r="AY1025" s="208" t="s">
        <v>154</v>
      </c>
    </row>
    <row r="1026" spans="2:51" s="11" customFormat="1" ht="13.5">
      <c r="B1026" s="197"/>
      <c r="C1026" s="198"/>
      <c r="D1026" s="194" t="s">
        <v>167</v>
      </c>
      <c r="E1026" s="209" t="s">
        <v>20</v>
      </c>
      <c r="F1026" s="210" t="s">
        <v>1545</v>
      </c>
      <c r="G1026" s="198"/>
      <c r="H1026" s="211">
        <v>11.56</v>
      </c>
      <c r="I1026" s="203"/>
      <c r="J1026" s="198"/>
      <c r="K1026" s="198"/>
      <c r="L1026" s="204"/>
      <c r="M1026" s="205"/>
      <c r="N1026" s="206"/>
      <c r="O1026" s="206"/>
      <c r="P1026" s="206"/>
      <c r="Q1026" s="206"/>
      <c r="R1026" s="206"/>
      <c r="S1026" s="206"/>
      <c r="T1026" s="207"/>
      <c r="AT1026" s="208" t="s">
        <v>167</v>
      </c>
      <c r="AU1026" s="208" t="s">
        <v>81</v>
      </c>
      <c r="AV1026" s="11" t="s">
        <v>81</v>
      </c>
      <c r="AW1026" s="11" t="s">
        <v>169</v>
      </c>
      <c r="AX1026" s="11" t="s">
        <v>73</v>
      </c>
      <c r="AY1026" s="208" t="s">
        <v>154</v>
      </c>
    </row>
    <row r="1027" spans="2:51" s="11" customFormat="1" ht="13.5">
      <c r="B1027" s="197"/>
      <c r="C1027" s="198"/>
      <c r="D1027" s="199" t="s">
        <v>167</v>
      </c>
      <c r="E1027" s="200" t="s">
        <v>20</v>
      </c>
      <c r="F1027" s="201" t="s">
        <v>1546</v>
      </c>
      <c r="G1027" s="198"/>
      <c r="H1027" s="202">
        <v>11.56</v>
      </c>
      <c r="I1027" s="203"/>
      <c r="J1027" s="198"/>
      <c r="K1027" s="198"/>
      <c r="L1027" s="204"/>
      <c r="M1027" s="205"/>
      <c r="N1027" s="206"/>
      <c r="O1027" s="206"/>
      <c r="P1027" s="206"/>
      <c r="Q1027" s="206"/>
      <c r="R1027" s="206"/>
      <c r="S1027" s="206"/>
      <c r="T1027" s="207"/>
      <c r="AT1027" s="208" t="s">
        <v>167</v>
      </c>
      <c r="AU1027" s="208" t="s">
        <v>81</v>
      </c>
      <c r="AV1027" s="11" t="s">
        <v>81</v>
      </c>
      <c r="AW1027" s="11" t="s">
        <v>169</v>
      </c>
      <c r="AX1027" s="11" t="s">
        <v>73</v>
      </c>
      <c r="AY1027" s="208" t="s">
        <v>154</v>
      </c>
    </row>
    <row r="1028" spans="2:65" s="1" customFormat="1" ht="22.5" customHeight="1">
      <c r="B1028" s="34"/>
      <c r="C1028" s="182" t="s">
        <v>1547</v>
      </c>
      <c r="D1028" s="182" t="s">
        <v>156</v>
      </c>
      <c r="E1028" s="183" t="s">
        <v>1548</v>
      </c>
      <c r="F1028" s="184" t="s">
        <v>1549</v>
      </c>
      <c r="G1028" s="185" t="s">
        <v>292</v>
      </c>
      <c r="H1028" s="186">
        <v>23.12</v>
      </c>
      <c r="I1028" s="187"/>
      <c r="J1028" s="188">
        <f>ROUND(I1028*H1028,2)</f>
        <v>0</v>
      </c>
      <c r="K1028" s="184" t="s">
        <v>160</v>
      </c>
      <c r="L1028" s="54"/>
      <c r="M1028" s="189" t="s">
        <v>20</v>
      </c>
      <c r="N1028" s="190" t="s">
        <v>44</v>
      </c>
      <c r="O1028" s="35"/>
      <c r="P1028" s="191">
        <f>O1028*H1028</f>
        <v>0</v>
      </c>
      <c r="Q1028" s="191">
        <v>0</v>
      </c>
      <c r="R1028" s="191">
        <f>Q1028*H1028</f>
        <v>0</v>
      </c>
      <c r="S1028" s="191">
        <v>0</v>
      </c>
      <c r="T1028" s="192">
        <f>S1028*H1028</f>
        <v>0</v>
      </c>
      <c r="AR1028" s="17" t="s">
        <v>269</v>
      </c>
      <c r="AT1028" s="17" t="s">
        <v>156</v>
      </c>
      <c r="AU1028" s="17" t="s">
        <v>81</v>
      </c>
      <c r="AY1028" s="17" t="s">
        <v>154</v>
      </c>
      <c r="BE1028" s="193">
        <f>IF(N1028="základní",J1028,0)</f>
        <v>0</v>
      </c>
      <c r="BF1028" s="193">
        <f>IF(N1028="snížená",J1028,0)</f>
        <v>0</v>
      </c>
      <c r="BG1028" s="193">
        <f>IF(N1028="zákl. přenesená",J1028,0)</f>
        <v>0</v>
      </c>
      <c r="BH1028" s="193">
        <f>IF(N1028="sníž. přenesená",J1028,0)</f>
        <v>0</v>
      </c>
      <c r="BI1028" s="193">
        <f>IF(N1028="nulová",J1028,0)</f>
        <v>0</v>
      </c>
      <c r="BJ1028" s="17" t="s">
        <v>22</v>
      </c>
      <c r="BK1028" s="193">
        <f>ROUND(I1028*H1028,2)</f>
        <v>0</v>
      </c>
      <c r="BL1028" s="17" t="s">
        <v>269</v>
      </c>
      <c r="BM1028" s="17" t="s">
        <v>1550</v>
      </c>
    </row>
    <row r="1029" spans="2:47" s="1" customFormat="1" ht="27">
      <c r="B1029" s="34"/>
      <c r="C1029" s="56"/>
      <c r="D1029" s="194" t="s">
        <v>163</v>
      </c>
      <c r="E1029" s="56"/>
      <c r="F1029" s="195" t="s">
        <v>1551</v>
      </c>
      <c r="G1029" s="56"/>
      <c r="H1029" s="56"/>
      <c r="I1029" s="152"/>
      <c r="J1029" s="56"/>
      <c r="K1029" s="56"/>
      <c r="L1029" s="54"/>
      <c r="M1029" s="71"/>
      <c r="N1029" s="35"/>
      <c r="O1029" s="35"/>
      <c r="P1029" s="35"/>
      <c r="Q1029" s="35"/>
      <c r="R1029" s="35"/>
      <c r="S1029" s="35"/>
      <c r="T1029" s="72"/>
      <c r="AT1029" s="17" t="s">
        <v>163</v>
      </c>
      <c r="AU1029" s="17" t="s">
        <v>81</v>
      </c>
    </row>
    <row r="1030" spans="2:47" s="1" customFormat="1" ht="67.5">
      <c r="B1030" s="34"/>
      <c r="C1030" s="56"/>
      <c r="D1030" s="194" t="s">
        <v>165</v>
      </c>
      <c r="E1030" s="56"/>
      <c r="F1030" s="196" t="s">
        <v>1552</v>
      </c>
      <c r="G1030" s="56"/>
      <c r="H1030" s="56"/>
      <c r="I1030" s="152"/>
      <c r="J1030" s="56"/>
      <c r="K1030" s="56"/>
      <c r="L1030" s="54"/>
      <c r="M1030" s="71"/>
      <c r="N1030" s="35"/>
      <c r="O1030" s="35"/>
      <c r="P1030" s="35"/>
      <c r="Q1030" s="35"/>
      <c r="R1030" s="35"/>
      <c r="S1030" s="35"/>
      <c r="T1030" s="72"/>
      <c r="AT1030" s="17" t="s">
        <v>165</v>
      </c>
      <c r="AU1030" s="17" t="s">
        <v>81</v>
      </c>
    </row>
    <row r="1031" spans="2:51" s="11" customFormat="1" ht="13.5">
      <c r="B1031" s="197"/>
      <c r="C1031" s="198"/>
      <c r="D1031" s="199" t="s">
        <v>167</v>
      </c>
      <c r="E1031" s="200" t="s">
        <v>20</v>
      </c>
      <c r="F1031" s="201" t="s">
        <v>1553</v>
      </c>
      <c r="G1031" s="198"/>
      <c r="H1031" s="202">
        <v>23.12</v>
      </c>
      <c r="I1031" s="203"/>
      <c r="J1031" s="198"/>
      <c r="K1031" s="198"/>
      <c r="L1031" s="204"/>
      <c r="M1031" s="205"/>
      <c r="N1031" s="206"/>
      <c r="O1031" s="206"/>
      <c r="P1031" s="206"/>
      <c r="Q1031" s="206"/>
      <c r="R1031" s="206"/>
      <c r="S1031" s="206"/>
      <c r="T1031" s="207"/>
      <c r="AT1031" s="208" t="s">
        <v>167</v>
      </c>
      <c r="AU1031" s="208" t="s">
        <v>81</v>
      </c>
      <c r="AV1031" s="11" t="s">
        <v>81</v>
      </c>
      <c r="AW1031" s="11" t="s">
        <v>169</v>
      </c>
      <c r="AX1031" s="11" t="s">
        <v>73</v>
      </c>
      <c r="AY1031" s="208" t="s">
        <v>154</v>
      </c>
    </row>
    <row r="1032" spans="2:65" s="1" customFormat="1" ht="22.5" customHeight="1">
      <c r="B1032" s="34"/>
      <c r="C1032" s="224" t="s">
        <v>1554</v>
      </c>
      <c r="D1032" s="224" t="s">
        <v>261</v>
      </c>
      <c r="E1032" s="225" t="s">
        <v>1555</v>
      </c>
      <c r="F1032" s="226" t="s">
        <v>1556</v>
      </c>
      <c r="G1032" s="227" t="s">
        <v>413</v>
      </c>
      <c r="H1032" s="228">
        <v>24.276</v>
      </c>
      <c r="I1032" s="229"/>
      <c r="J1032" s="230">
        <f>ROUND(I1032*H1032,2)</f>
        <v>0</v>
      </c>
      <c r="K1032" s="226" t="s">
        <v>20</v>
      </c>
      <c r="L1032" s="231"/>
      <c r="M1032" s="232" t="s">
        <v>20</v>
      </c>
      <c r="N1032" s="233" t="s">
        <v>44</v>
      </c>
      <c r="O1032" s="35"/>
      <c r="P1032" s="191">
        <f>O1032*H1032</f>
        <v>0</v>
      </c>
      <c r="Q1032" s="191">
        <v>0.00111</v>
      </c>
      <c r="R1032" s="191">
        <f>Q1032*H1032</f>
        <v>0.026946360000000003</v>
      </c>
      <c r="S1032" s="191">
        <v>0</v>
      </c>
      <c r="T1032" s="192">
        <f>S1032*H1032</f>
        <v>0</v>
      </c>
      <c r="AR1032" s="17" t="s">
        <v>382</v>
      </c>
      <c r="AT1032" s="17" t="s">
        <v>261</v>
      </c>
      <c r="AU1032" s="17" t="s">
        <v>81</v>
      </c>
      <c r="AY1032" s="17" t="s">
        <v>154</v>
      </c>
      <c r="BE1032" s="193">
        <f>IF(N1032="základní",J1032,0)</f>
        <v>0</v>
      </c>
      <c r="BF1032" s="193">
        <f>IF(N1032="snížená",J1032,0)</f>
        <v>0</v>
      </c>
      <c r="BG1032" s="193">
        <f>IF(N1032="zákl. přenesená",J1032,0)</f>
        <v>0</v>
      </c>
      <c r="BH1032" s="193">
        <f>IF(N1032="sníž. přenesená",J1032,0)</f>
        <v>0</v>
      </c>
      <c r="BI1032" s="193">
        <f>IF(N1032="nulová",J1032,0)</f>
        <v>0</v>
      </c>
      <c r="BJ1032" s="17" t="s">
        <v>22</v>
      </c>
      <c r="BK1032" s="193">
        <f>ROUND(I1032*H1032,2)</f>
        <v>0</v>
      </c>
      <c r="BL1032" s="17" t="s">
        <v>269</v>
      </c>
      <c r="BM1032" s="17" t="s">
        <v>1557</v>
      </c>
    </row>
    <row r="1033" spans="2:47" s="1" customFormat="1" ht="27">
      <c r="B1033" s="34"/>
      <c r="C1033" s="56"/>
      <c r="D1033" s="194" t="s">
        <v>163</v>
      </c>
      <c r="E1033" s="56"/>
      <c r="F1033" s="195" t="s">
        <v>1558</v>
      </c>
      <c r="G1033" s="56"/>
      <c r="H1033" s="56"/>
      <c r="I1033" s="152"/>
      <c r="J1033" s="56"/>
      <c r="K1033" s="56"/>
      <c r="L1033" s="54"/>
      <c r="M1033" s="71"/>
      <c r="N1033" s="35"/>
      <c r="O1033" s="35"/>
      <c r="P1033" s="35"/>
      <c r="Q1033" s="35"/>
      <c r="R1033" s="35"/>
      <c r="S1033" s="35"/>
      <c r="T1033" s="72"/>
      <c r="AT1033" s="17" t="s">
        <v>163</v>
      </c>
      <c r="AU1033" s="17" t="s">
        <v>81</v>
      </c>
    </row>
    <row r="1034" spans="2:51" s="11" customFormat="1" ht="13.5">
      <c r="B1034" s="197"/>
      <c r="C1034" s="198"/>
      <c r="D1034" s="199" t="s">
        <v>167</v>
      </c>
      <c r="E1034" s="198"/>
      <c r="F1034" s="201" t="s">
        <v>1559</v>
      </c>
      <c r="G1034" s="198"/>
      <c r="H1034" s="202">
        <v>24.276</v>
      </c>
      <c r="I1034" s="203"/>
      <c r="J1034" s="198"/>
      <c r="K1034" s="198"/>
      <c r="L1034" s="204"/>
      <c r="M1034" s="205"/>
      <c r="N1034" s="206"/>
      <c r="O1034" s="206"/>
      <c r="P1034" s="206"/>
      <c r="Q1034" s="206"/>
      <c r="R1034" s="206"/>
      <c r="S1034" s="206"/>
      <c r="T1034" s="207"/>
      <c r="AT1034" s="208" t="s">
        <v>167</v>
      </c>
      <c r="AU1034" s="208" t="s">
        <v>81</v>
      </c>
      <c r="AV1034" s="11" t="s">
        <v>81</v>
      </c>
      <c r="AW1034" s="11" t="s">
        <v>4</v>
      </c>
      <c r="AX1034" s="11" t="s">
        <v>22</v>
      </c>
      <c r="AY1034" s="208" t="s">
        <v>154</v>
      </c>
    </row>
    <row r="1035" spans="2:65" s="1" customFormat="1" ht="22.5" customHeight="1">
      <c r="B1035" s="34"/>
      <c r="C1035" s="182" t="s">
        <v>1560</v>
      </c>
      <c r="D1035" s="182" t="s">
        <v>156</v>
      </c>
      <c r="E1035" s="183" t="s">
        <v>1561</v>
      </c>
      <c r="F1035" s="184" t="s">
        <v>1562</v>
      </c>
      <c r="G1035" s="185" t="s">
        <v>292</v>
      </c>
      <c r="H1035" s="186">
        <v>23.12</v>
      </c>
      <c r="I1035" s="187"/>
      <c r="J1035" s="188">
        <f>ROUND(I1035*H1035,2)</f>
        <v>0</v>
      </c>
      <c r="K1035" s="184" t="s">
        <v>160</v>
      </c>
      <c r="L1035" s="54"/>
      <c r="M1035" s="189" t="s">
        <v>20</v>
      </c>
      <c r="N1035" s="190" t="s">
        <v>44</v>
      </c>
      <c r="O1035" s="35"/>
      <c r="P1035" s="191">
        <f>O1035*H1035</f>
        <v>0</v>
      </c>
      <c r="Q1035" s="191">
        <v>0</v>
      </c>
      <c r="R1035" s="191">
        <f>Q1035*H1035</f>
        <v>0</v>
      </c>
      <c r="S1035" s="191">
        <v>0</v>
      </c>
      <c r="T1035" s="192">
        <f>S1035*H1035</f>
        <v>0</v>
      </c>
      <c r="AR1035" s="17" t="s">
        <v>269</v>
      </c>
      <c r="AT1035" s="17" t="s">
        <v>156</v>
      </c>
      <c r="AU1035" s="17" t="s">
        <v>81</v>
      </c>
      <c r="AY1035" s="17" t="s">
        <v>154</v>
      </c>
      <c r="BE1035" s="193">
        <f>IF(N1035="základní",J1035,0)</f>
        <v>0</v>
      </c>
      <c r="BF1035" s="193">
        <f>IF(N1035="snížená",J1035,0)</f>
        <v>0</v>
      </c>
      <c r="BG1035" s="193">
        <f>IF(N1035="zákl. přenesená",J1035,0)</f>
        <v>0</v>
      </c>
      <c r="BH1035" s="193">
        <f>IF(N1035="sníž. přenesená",J1035,0)</f>
        <v>0</v>
      </c>
      <c r="BI1035" s="193">
        <f>IF(N1035="nulová",J1035,0)</f>
        <v>0</v>
      </c>
      <c r="BJ1035" s="17" t="s">
        <v>22</v>
      </c>
      <c r="BK1035" s="193">
        <f>ROUND(I1035*H1035,2)</f>
        <v>0</v>
      </c>
      <c r="BL1035" s="17" t="s">
        <v>269</v>
      </c>
      <c r="BM1035" s="17" t="s">
        <v>1563</v>
      </c>
    </row>
    <row r="1036" spans="2:47" s="1" customFormat="1" ht="13.5">
      <c r="B1036" s="34"/>
      <c r="C1036" s="56"/>
      <c r="D1036" s="194" t="s">
        <v>163</v>
      </c>
      <c r="E1036" s="56"/>
      <c r="F1036" s="195" t="s">
        <v>1564</v>
      </c>
      <c r="G1036" s="56"/>
      <c r="H1036" s="56"/>
      <c r="I1036" s="152"/>
      <c r="J1036" s="56"/>
      <c r="K1036" s="56"/>
      <c r="L1036" s="54"/>
      <c r="M1036" s="71"/>
      <c r="N1036" s="35"/>
      <c r="O1036" s="35"/>
      <c r="P1036" s="35"/>
      <c r="Q1036" s="35"/>
      <c r="R1036" s="35"/>
      <c r="S1036" s="35"/>
      <c r="T1036" s="72"/>
      <c r="AT1036" s="17" t="s">
        <v>163</v>
      </c>
      <c r="AU1036" s="17" t="s">
        <v>81</v>
      </c>
    </row>
    <row r="1037" spans="2:51" s="11" customFormat="1" ht="13.5">
      <c r="B1037" s="197"/>
      <c r="C1037" s="198"/>
      <c r="D1037" s="199" t="s">
        <v>167</v>
      </c>
      <c r="E1037" s="200" t="s">
        <v>20</v>
      </c>
      <c r="F1037" s="201" t="s">
        <v>1553</v>
      </c>
      <c r="G1037" s="198"/>
      <c r="H1037" s="202">
        <v>23.12</v>
      </c>
      <c r="I1037" s="203"/>
      <c r="J1037" s="198"/>
      <c r="K1037" s="198"/>
      <c r="L1037" s="204"/>
      <c r="M1037" s="205"/>
      <c r="N1037" s="206"/>
      <c r="O1037" s="206"/>
      <c r="P1037" s="206"/>
      <c r="Q1037" s="206"/>
      <c r="R1037" s="206"/>
      <c r="S1037" s="206"/>
      <c r="T1037" s="207"/>
      <c r="AT1037" s="208" t="s">
        <v>167</v>
      </c>
      <c r="AU1037" s="208" t="s">
        <v>81</v>
      </c>
      <c r="AV1037" s="11" t="s">
        <v>81</v>
      </c>
      <c r="AW1037" s="11" t="s">
        <v>169</v>
      </c>
      <c r="AX1037" s="11" t="s">
        <v>73</v>
      </c>
      <c r="AY1037" s="208" t="s">
        <v>154</v>
      </c>
    </row>
    <row r="1038" spans="2:65" s="1" customFormat="1" ht="22.5" customHeight="1">
      <c r="B1038" s="34"/>
      <c r="C1038" s="182" t="s">
        <v>1565</v>
      </c>
      <c r="D1038" s="182" t="s">
        <v>156</v>
      </c>
      <c r="E1038" s="183" t="s">
        <v>1566</v>
      </c>
      <c r="F1038" s="184" t="s">
        <v>1567</v>
      </c>
      <c r="G1038" s="185" t="s">
        <v>292</v>
      </c>
      <c r="H1038" s="186">
        <v>23.12</v>
      </c>
      <c r="I1038" s="187"/>
      <c r="J1038" s="188">
        <f>ROUND(I1038*H1038,2)</f>
        <v>0</v>
      </c>
      <c r="K1038" s="184" t="s">
        <v>160</v>
      </c>
      <c r="L1038" s="54"/>
      <c r="M1038" s="189" t="s">
        <v>20</v>
      </c>
      <c r="N1038" s="190" t="s">
        <v>44</v>
      </c>
      <c r="O1038" s="35"/>
      <c r="P1038" s="191">
        <f>O1038*H1038</f>
        <v>0</v>
      </c>
      <c r="Q1038" s="191">
        <v>5.5995E-05</v>
      </c>
      <c r="R1038" s="191">
        <f>Q1038*H1038</f>
        <v>0.0012946044000000001</v>
      </c>
      <c r="S1038" s="191">
        <v>0</v>
      </c>
      <c r="T1038" s="192">
        <f>S1038*H1038</f>
        <v>0</v>
      </c>
      <c r="AR1038" s="17" t="s">
        <v>269</v>
      </c>
      <c r="AT1038" s="17" t="s">
        <v>156</v>
      </c>
      <c r="AU1038" s="17" t="s">
        <v>81</v>
      </c>
      <c r="AY1038" s="17" t="s">
        <v>154</v>
      </c>
      <c r="BE1038" s="193">
        <f>IF(N1038="základní",J1038,0)</f>
        <v>0</v>
      </c>
      <c r="BF1038" s="193">
        <f>IF(N1038="snížená",J1038,0)</f>
        <v>0</v>
      </c>
      <c r="BG1038" s="193">
        <f>IF(N1038="zákl. přenesená",J1038,0)</f>
        <v>0</v>
      </c>
      <c r="BH1038" s="193">
        <f>IF(N1038="sníž. přenesená",J1038,0)</f>
        <v>0</v>
      </c>
      <c r="BI1038" s="193">
        <f>IF(N1038="nulová",J1038,0)</f>
        <v>0</v>
      </c>
      <c r="BJ1038" s="17" t="s">
        <v>22</v>
      </c>
      <c r="BK1038" s="193">
        <f>ROUND(I1038*H1038,2)</f>
        <v>0</v>
      </c>
      <c r="BL1038" s="17" t="s">
        <v>269</v>
      </c>
      <c r="BM1038" s="17" t="s">
        <v>1568</v>
      </c>
    </row>
    <row r="1039" spans="2:47" s="1" customFormat="1" ht="27">
      <c r="B1039" s="34"/>
      <c r="C1039" s="56"/>
      <c r="D1039" s="194" t="s">
        <v>163</v>
      </c>
      <c r="E1039" s="56"/>
      <c r="F1039" s="195" t="s">
        <v>1569</v>
      </c>
      <c r="G1039" s="56"/>
      <c r="H1039" s="56"/>
      <c r="I1039" s="152"/>
      <c r="J1039" s="56"/>
      <c r="K1039" s="56"/>
      <c r="L1039" s="54"/>
      <c r="M1039" s="71"/>
      <c r="N1039" s="35"/>
      <c r="O1039" s="35"/>
      <c r="P1039" s="35"/>
      <c r="Q1039" s="35"/>
      <c r="R1039" s="35"/>
      <c r="S1039" s="35"/>
      <c r="T1039" s="72"/>
      <c r="AT1039" s="17" t="s">
        <v>163</v>
      </c>
      <c r="AU1039" s="17" t="s">
        <v>81</v>
      </c>
    </row>
    <row r="1040" spans="2:51" s="11" customFormat="1" ht="13.5">
      <c r="B1040" s="197"/>
      <c r="C1040" s="198"/>
      <c r="D1040" s="199" t="s">
        <v>167</v>
      </c>
      <c r="E1040" s="200" t="s">
        <v>20</v>
      </c>
      <c r="F1040" s="201" t="s">
        <v>1553</v>
      </c>
      <c r="G1040" s="198"/>
      <c r="H1040" s="202">
        <v>23.12</v>
      </c>
      <c r="I1040" s="203"/>
      <c r="J1040" s="198"/>
      <c r="K1040" s="198"/>
      <c r="L1040" s="204"/>
      <c r="M1040" s="205"/>
      <c r="N1040" s="206"/>
      <c r="O1040" s="206"/>
      <c r="P1040" s="206"/>
      <c r="Q1040" s="206"/>
      <c r="R1040" s="206"/>
      <c r="S1040" s="206"/>
      <c r="T1040" s="207"/>
      <c r="AT1040" s="208" t="s">
        <v>167</v>
      </c>
      <c r="AU1040" s="208" t="s">
        <v>81</v>
      </c>
      <c r="AV1040" s="11" t="s">
        <v>81</v>
      </c>
      <c r="AW1040" s="11" t="s">
        <v>169</v>
      </c>
      <c r="AX1040" s="11" t="s">
        <v>73</v>
      </c>
      <c r="AY1040" s="208" t="s">
        <v>154</v>
      </c>
    </row>
    <row r="1041" spans="2:65" s="1" customFormat="1" ht="22.5" customHeight="1">
      <c r="B1041" s="34"/>
      <c r="C1041" s="182" t="s">
        <v>1570</v>
      </c>
      <c r="D1041" s="182" t="s">
        <v>156</v>
      </c>
      <c r="E1041" s="183" t="s">
        <v>1571</v>
      </c>
      <c r="F1041" s="184" t="s">
        <v>1572</v>
      </c>
      <c r="G1041" s="185" t="s">
        <v>159</v>
      </c>
      <c r="H1041" s="186">
        <v>18.649</v>
      </c>
      <c r="I1041" s="187"/>
      <c r="J1041" s="188">
        <f>ROUND(I1041*H1041,2)</f>
        <v>0</v>
      </c>
      <c r="K1041" s="184" t="s">
        <v>160</v>
      </c>
      <c r="L1041" s="54"/>
      <c r="M1041" s="189" t="s">
        <v>20</v>
      </c>
      <c r="N1041" s="190" t="s">
        <v>44</v>
      </c>
      <c r="O1041" s="35"/>
      <c r="P1041" s="191">
        <f>O1041*H1041</f>
        <v>0</v>
      </c>
      <c r="Q1041" s="191">
        <v>0</v>
      </c>
      <c r="R1041" s="191">
        <f>Q1041*H1041</f>
        <v>0</v>
      </c>
      <c r="S1041" s="191">
        <v>0</v>
      </c>
      <c r="T1041" s="192">
        <f>S1041*H1041</f>
        <v>0</v>
      </c>
      <c r="AR1041" s="17" t="s">
        <v>269</v>
      </c>
      <c r="AT1041" s="17" t="s">
        <v>156</v>
      </c>
      <c r="AU1041" s="17" t="s">
        <v>81</v>
      </c>
      <c r="AY1041" s="17" t="s">
        <v>154</v>
      </c>
      <c r="BE1041" s="193">
        <f>IF(N1041="základní",J1041,0)</f>
        <v>0</v>
      </c>
      <c r="BF1041" s="193">
        <f>IF(N1041="snížená",J1041,0)</f>
        <v>0</v>
      </c>
      <c r="BG1041" s="193">
        <f>IF(N1041="zákl. přenesená",J1041,0)</f>
        <v>0</v>
      </c>
      <c r="BH1041" s="193">
        <f>IF(N1041="sníž. přenesená",J1041,0)</f>
        <v>0</v>
      </c>
      <c r="BI1041" s="193">
        <f>IF(N1041="nulová",J1041,0)</f>
        <v>0</v>
      </c>
      <c r="BJ1041" s="17" t="s">
        <v>22</v>
      </c>
      <c r="BK1041" s="193">
        <f>ROUND(I1041*H1041,2)</f>
        <v>0</v>
      </c>
      <c r="BL1041" s="17" t="s">
        <v>269</v>
      </c>
      <c r="BM1041" s="17" t="s">
        <v>1573</v>
      </c>
    </row>
    <row r="1042" spans="2:47" s="1" customFormat="1" ht="27">
      <c r="B1042" s="34"/>
      <c r="C1042" s="56"/>
      <c r="D1042" s="194" t="s">
        <v>163</v>
      </c>
      <c r="E1042" s="56"/>
      <c r="F1042" s="195" t="s">
        <v>1574</v>
      </c>
      <c r="G1042" s="56"/>
      <c r="H1042" s="56"/>
      <c r="I1042" s="152"/>
      <c r="J1042" s="56"/>
      <c r="K1042" s="56"/>
      <c r="L1042" s="54"/>
      <c r="M1042" s="71"/>
      <c r="N1042" s="35"/>
      <c r="O1042" s="35"/>
      <c r="P1042" s="35"/>
      <c r="Q1042" s="35"/>
      <c r="R1042" s="35"/>
      <c r="S1042" s="35"/>
      <c r="T1042" s="72"/>
      <c r="AT1042" s="17" t="s">
        <v>163</v>
      </c>
      <c r="AU1042" s="17" t="s">
        <v>81</v>
      </c>
    </row>
    <row r="1043" spans="2:47" s="1" customFormat="1" ht="67.5">
      <c r="B1043" s="34"/>
      <c r="C1043" s="56"/>
      <c r="D1043" s="194" t="s">
        <v>165</v>
      </c>
      <c r="E1043" s="56"/>
      <c r="F1043" s="196" t="s">
        <v>1552</v>
      </c>
      <c r="G1043" s="56"/>
      <c r="H1043" s="56"/>
      <c r="I1043" s="152"/>
      <c r="J1043" s="56"/>
      <c r="K1043" s="56"/>
      <c r="L1043" s="54"/>
      <c r="M1043" s="71"/>
      <c r="N1043" s="35"/>
      <c r="O1043" s="35"/>
      <c r="P1043" s="35"/>
      <c r="Q1043" s="35"/>
      <c r="R1043" s="35"/>
      <c r="S1043" s="35"/>
      <c r="T1043" s="72"/>
      <c r="AT1043" s="17" t="s">
        <v>165</v>
      </c>
      <c r="AU1043" s="17" t="s">
        <v>81</v>
      </c>
    </row>
    <row r="1044" spans="2:51" s="11" customFormat="1" ht="13.5">
      <c r="B1044" s="197"/>
      <c r="C1044" s="198"/>
      <c r="D1044" s="199" t="s">
        <v>167</v>
      </c>
      <c r="E1044" s="200" t="s">
        <v>20</v>
      </c>
      <c r="F1044" s="201" t="s">
        <v>1511</v>
      </c>
      <c r="G1044" s="198"/>
      <c r="H1044" s="202">
        <v>18.649</v>
      </c>
      <c r="I1044" s="203"/>
      <c r="J1044" s="198"/>
      <c r="K1044" s="198"/>
      <c r="L1044" s="204"/>
      <c r="M1044" s="205"/>
      <c r="N1044" s="206"/>
      <c r="O1044" s="206"/>
      <c r="P1044" s="206"/>
      <c r="Q1044" s="206"/>
      <c r="R1044" s="206"/>
      <c r="S1044" s="206"/>
      <c r="T1044" s="207"/>
      <c r="AT1044" s="208" t="s">
        <v>167</v>
      </c>
      <c r="AU1044" s="208" t="s">
        <v>81</v>
      </c>
      <c r="AV1044" s="11" t="s">
        <v>81</v>
      </c>
      <c r="AW1044" s="11" t="s">
        <v>169</v>
      </c>
      <c r="AX1044" s="11" t="s">
        <v>73</v>
      </c>
      <c r="AY1044" s="208" t="s">
        <v>154</v>
      </c>
    </row>
    <row r="1045" spans="2:65" s="1" customFormat="1" ht="22.5" customHeight="1">
      <c r="B1045" s="34"/>
      <c r="C1045" s="224" t="s">
        <v>1575</v>
      </c>
      <c r="D1045" s="224" t="s">
        <v>261</v>
      </c>
      <c r="E1045" s="225" t="s">
        <v>1576</v>
      </c>
      <c r="F1045" s="226" t="s">
        <v>1577</v>
      </c>
      <c r="G1045" s="227" t="s">
        <v>159</v>
      </c>
      <c r="H1045" s="228">
        <v>19.581</v>
      </c>
      <c r="I1045" s="229"/>
      <c r="J1045" s="230">
        <f>ROUND(I1045*H1045,2)</f>
        <v>0</v>
      </c>
      <c r="K1045" s="226" t="s">
        <v>160</v>
      </c>
      <c r="L1045" s="231"/>
      <c r="M1045" s="232" t="s">
        <v>20</v>
      </c>
      <c r="N1045" s="233" t="s">
        <v>44</v>
      </c>
      <c r="O1045" s="35"/>
      <c r="P1045" s="191">
        <f>O1045*H1045</f>
        <v>0</v>
      </c>
      <c r="Q1045" s="191">
        <v>0.0005</v>
      </c>
      <c r="R1045" s="191">
        <f>Q1045*H1045</f>
        <v>0.0097905</v>
      </c>
      <c r="S1045" s="191">
        <v>0</v>
      </c>
      <c r="T1045" s="192">
        <f>S1045*H1045</f>
        <v>0</v>
      </c>
      <c r="AR1045" s="17" t="s">
        <v>382</v>
      </c>
      <c r="AT1045" s="17" t="s">
        <v>261</v>
      </c>
      <c r="AU1045" s="17" t="s">
        <v>81</v>
      </c>
      <c r="AY1045" s="17" t="s">
        <v>154</v>
      </c>
      <c r="BE1045" s="193">
        <f>IF(N1045="základní",J1045,0)</f>
        <v>0</v>
      </c>
      <c r="BF1045" s="193">
        <f>IF(N1045="snížená",J1045,0)</f>
        <v>0</v>
      </c>
      <c r="BG1045" s="193">
        <f>IF(N1045="zákl. přenesená",J1045,0)</f>
        <v>0</v>
      </c>
      <c r="BH1045" s="193">
        <f>IF(N1045="sníž. přenesená",J1045,0)</f>
        <v>0</v>
      </c>
      <c r="BI1045" s="193">
        <f>IF(N1045="nulová",J1045,0)</f>
        <v>0</v>
      </c>
      <c r="BJ1045" s="17" t="s">
        <v>22</v>
      </c>
      <c r="BK1045" s="193">
        <f>ROUND(I1045*H1045,2)</f>
        <v>0</v>
      </c>
      <c r="BL1045" s="17" t="s">
        <v>269</v>
      </c>
      <c r="BM1045" s="17" t="s">
        <v>1578</v>
      </c>
    </row>
    <row r="1046" spans="2:47" s="1" customFormat="1" ht="27">
      <c r="B1046" s="34"/>
      <c r="C1046" s="56"/>
      <c r="D1046" s="194" t="s">
        <v>163</v>
      </c>
      <c r="E1046" s="56"/>
      <c r="F1046" s="195" t="s">
        <v>1579</v>
      </c>
      <c r="G1046" s="56"/>
      <c r="H1046" s="56"/>
      <c r="I1046" s="152"/>
      <c r="J1046" s="56"/>
      <c r="K1046" s="56"/>
      <c r="L1046" s="54"/>
      <c r="M1046" s="71"/>
      <c r="N1046" s="35"/>
      <c r="O1046" s="35"/>
      <c r="P1046" s="35"/>
      <c r="Q1046" s="35"/>
      <c r="R1046" s="35"/>
      <c r="S1046" s="35"/>
      <c r="T1046" s="72"/>
      <c r="AT1046" s="17" t="s">
        <v>163</v>
      </c>
      <c r="AU1046" s="17" t="s">
        <v>81</v>
      </c>
    </row>
    <row r="1047" spans="2:51" s="11" customFormat="1" ht="13.5">
      <c r="B1047" s="197"/>
      <c r="C1047" s="198"/>
      <c r="D1047" s="199" t="s">
        <v>167</v>
      </c>
      <c r="E1047" s="198"/>
      <c r="F1047" s="201" t="s">
        <v>1580</v>
      </c>
      <c r="G1047" s="198"/>
      <c r="H1047" s="202">
        <v>19.581</v>
      </c>
      <c r="I1047" s="203"/>
      <c r="J1047" s="198"/>
      <c r="K1047" s="198"/>
      <c r="L1047" s="204"/>
      <c r="M1047" s="205"/>
      <c r="N1047" s="206"/>
      <c r="O1047" s="206"/>
      <c r="P1047" s="206"/>
      <c r="Q1047" s="206"/>
      <c r="R1047" s="206"/>
      <c r="S1047" s="206"/>
      <c r="T1047" s="207"/>
      <c r="AT1047" s="208" t="s">
        <v>167</v>
      </c>
      <c r="AU1047" s="208" t="s">
        <v>81</v>
      </c>
      <c r="AV1047" s="11" t="s">
        <v>81</v>
      </c>
      <c r="AW1047" s="11" t="s">
        <v>4</v>
      </c>
      <c r="AX1047" s="11" t="s">
        <v>22</v>
      </c>
      <c r="AY1047" s="208" t="s">
        <v>154</v>
      </c>
    </row>
    <row r="1048" spans="2:65" s="1" customFormat="1" ht="22.5" customHeight="1">
      <c r="B1048" s="34"/>
      <c r="C1048" s="182" t="s">
        <v>1581</v>
      </c>
      <c r="D1048" s="182" t="s">
        <v>156</v>
      </c>
      <c r="E1048" s="183" t="s">
        <v>1582</v>
      </c>
      <c r="F1048" s="184" t="s">
        <v>1583</v>
      </c>
      <c r="G1048" s="185" t="s">
        <v>159</v>
      </c>
      <c r="H1048" s="186">
        <v>6.24</v>
      </c>
      <c r="I1048" s="187"/>
      <c r="J1048" s="188">
        <f>ROUND(I1048*H1048,2)</f>
        <v>0</v>
      </c>
      <c r="K1048" s="184" t="s">
        <v>160</v>
      </c>
      <c r="L1048" s="54"/>
      <c r="M1048" s="189" t="s">
        <v>20</v>
      </c>
      <c r="N1048" s="190" t="s">
        <v>44</v>
      </c>
      <c r="O1048" s="35"/>
      <c r="P1048" s="191">
        <f>O1048*H1048</f>
        <v>0</v>
      </c>
      <c r="Q1048" s="191">
        <v>0</v>
      </c>
      <c r="R1048" s="191">
        <f>Q1048*H1048</f>
        <v>0</v>
      </c>
      <c r="S1048" s="191">
        <v>0</v>
      </c>
      <c r="T1048" s="192">
        <f>S1048*H1048</f>
        <v>0</v>
      </c>
      <c r="AR1048" s="17" t="s">
        <v>269</v>
      </c>
      <c r="AT1048" s="17" t="s">
        <v>156</v>
      </c>
      <c r="AU1048" s="17" t="s">
        <v>81</v>
      </c>
      <c r="AY1048" s="17" t="s">
        <v>154</v>
      </c>
      <c r="BE1048" s="193">
        <f>IF(N1048="základní",J1048,0)</f>
        <v>0</v>
      </c>
      <c r="BF1048" s="193">
        <f>IF(N1048="snížená",J1048,0)</f>
        <v>0</v>
      </c>
      <c r="BG1048" s="193">
        <f>IF(N1048="zákl. přenesená",J1048,0)</f>
        <v>0</v>
      </c>
      <c r="BH1048" s="193">
        <f>IF(N1048="sníž. přenesená",J1048,0)</f>
        <v>0</v>
      </c>
      <c r="BI1048" s="193">
        <f>IF(N1048="nulová",J1048,0)</f>
        <v>0</v>
      </c>
      <c r="BJ1048" s="17" t="s">
        <v>22</v>
      </c>
      <c r="BK1048" s="193">
        <f>ROUND(I1048*H1048,2)</f>
        <v>0</v>
      </c>
      <c r="BL1048" s="17" t="s">
        <v>269</v>
      </c>
      <c r="BM1048" s="17" t="s">
        <v>1584</v>
      </c>
    </row>
    <row r="1049" spans="2:47" s="1" customFormat="1" ht="27">
      <c r="B1049" s="34"/>
      <c r="C1049" s="56"/>
      <c r="D1049" s="194" t="s">
        <v>163</v>
      </c>
      <c r="E1049" s="56"/>
      <c r="F1049" s="195" t="s">
        <v>1585</v>
      </c>
      <c r="G1049" s="56"/>
      <c r="H1049" s="56"/>
      <c r="I1049" s="152"/>
      <c r="J1049" s="56"/>
      <c r="K1049" s="56"/>
      <c r="L1049" s="54"/>
      <c r="M1049" s="71"/>
      <c r="N1049" s="35"/>
      <c r="O1049" s="35"/>
      <c r="P1049" s="35"/>
      <c r="Q1049" s="35"/>
      <c r="R1049" s="35"/>
      <c r="S1049" s="35"/>
      <c r="T1049" s="72"/>
      <c r="AT1049" s="17" t="s">
        <v>163</v>
      </c>
      <c r="AU1049" s="17" t="s">
        <v>81</v>
      </c>
    </row>
    <row r="1050" spans="2:47" s="1" customFormat="1" ht="67.5">
      <c r="B1050" s="34"/>
      <c r="C1050" s="56"/>
      <c r="D1050" s="194" t="s">
        <v>165</v>
      </c>
      <c r="E1050" s="56"/>
      <c r="F1050" s="196" t="s">
        <v>1552</v>
      </c>
      <c r="G1050" s="56"/>
      <c r="H1050" s="56"/>
      <c r="I1050" s="152"/>
      <c r="J1050" s="56"/>
      <c r="K1050" s="56"/>
      <c r="L1050" s="54"/>
      <c r="M1050" s="71"/>
      <c r="N1050" s="35"/>
      <c r="O1050" s="35"/>
      <c r="P1050" s="35"/>
      <c r="Q1050" s="35"/>
      <c r="R1050" s="35"/>
      <c r="S1050" s="35"/>
      <c r="T1050" s="72"/>
      <c r="AT1050" s="17" t="s">
        <v>165</v>
      </c>
      <c r="AU1050" s="17" t="s">
        <v>81</v>
      </c>
    </row>
    <row r="1051" spans="2:51" s="11" customFormat="1" ht="13.5">
      <c r="B1051" s="197"/>
      <c r="C1051" s="198"/>
      <c r="D1051" s="199" t="s">
        <v>167</v>
      </c>
      <c r="E1051" s="200" t="s">
        <v>20</v>
      </c>
      <c r="F1051" s="201" t="s">
        <v>1463</v>
      </c>
      <c r="G1051" s="198"/>
      <c r="H1051" s="202">
        <v>6.24</v>
      </c>
      <c r="I1051" s="203"/>
      <c r="J1051" s="198"/>
      <c r="K1051" s="198"/>
      <c r="L1051" s="204"/>
      <c r="M1051" s="205"/>
      <c r="N1051" s="206"/>
      <c r="O1051" s="206"/>
      <c r="P1051" s="206"/>
      <c r="Q1051" s="206"/>
      <c r="R1051" s="206"/>
      <c r="S1051" s="206"/>
      <c r="T1051" s="207"/>
      <c r="AT1051" s="208" t="s">
        <v>167</v>
      </c>
      <c r="AU1051" s="208" t="s">
        <v>81</v>
      </c>
      <c r="AV1051" s="11" t="s">
        <v>81</v>
      </c>
      <c r="AW1051" s="11" t="s">
        <v>169</v>
      </c>
      <c r="AX1051" s="11" t="s">
        <v>73</v>
      </c>
      <c r="AY1051" s="208" t="s">
        <v>154</v>
      </c>
    </row>
    <row r="1052" spans="2:65" s="1" customFormat="1" ht="22.5" customHeight="1">
      <c r="B1052" s="34"/>
      <c r="C1052" s="224" t="s">
        <v>1586</v>
      </c>
      <c r="D1052" s="224" t="s">
        <v>261</v>
      </c>
      <c r="E1052" s="225" t="s">
        <v>1576</v>
      </c>
      <c r="F1052" s="226" t="s">
        <v>1577</v>
      </c>
      <c r="G1052" s="227" t="s">
        <v>159</v>
      </c>
      <c r="H1052" s="228">
        <v>6.552</v>
      </c>
      <c r="I1052" s="229"/>
      <c r="J1052" s="230">
        <f>ROUND(I1052*H1052,2)</f>
        <v>0</v>
      </c>
      <c r="K1052" s="226" t="s">
        <v>160</v>
      </c>
      <c r="L1052" s="231"/>
      <c r="M1052" s="232" t="s">
        <v>20</v>
      </c>
      <c r="N1052" s="233" t="s">
        <v>44</v>
      </c>
      <c r="O1052" s="35"/>
      <c r="P1052" s="191">
        <f>O1052*H1052</f>
        <v>0</v>
      </c>
      <c r="Q1052" s="191">
        <v>0.0005</v>
      </c>
      <c r="R1052" s="191">
        <f>Q1052*H1052</f>
        <v>0.003276</v>
      </c>
      <c r="S1052" s="191">
        <v>0</v>
      </c>
      <c r="T1052" s="192">
        <f>S1052*H1052</f>
        <v>0</v>
      </c>
      <c r="AR1052" s="17" t="s">
        <v>382</v>
      </c>
      <c r="AT1052" s="17" t="s">
        <v>261</v>
      </c>
      <c r="AU1052" s="17" t="s">
        <v>81</v>
      </c>
      <c r="AY1052" s="17" t="s">
        <v>154</v>
      </c>
      <c r="BE1052" s="193">
        <f>IF(N1052="základní",J1052,0)</f>
        <v>0</v>
      </c>
      <c r="BF1052" s="193">
        <f>IF(N1052="snížená",J1052,0)</f>
        <v>0</v>
      </c>
      <c r="BG1052" s="193">
        <f>IF(N1052="zákl. přenesená",J1052,0)</f>
        <v>0</v>
      </c>
      <c r="BH1052" s="193">
        <f>IF(N1052="sníž. přenesená",J1052,0)</f>
        <v>0</v>
      </c>
      <c r="BI1052" s="193">
        <f>IF(N1052="nulová",J1052,0)</f>
        <v>0</v>
      </c>
      <c r="BJ1052" s="17" t="s">
        <v>22</v>
      </c>
      <c r="BK1052" s="193">
        <f>ROUND(I1052*H1052,2)</f>
        <v>0</v>
      </c>
      <c r="BL1052" s="17" t="s">
        <v>269</v>
      </c>
      <c r="BM1052" s="17" t="s">
        <v>1587</v>
      </c>
    </row>
    <row r="1053" spans="2:47" s="1" customFormat="1" ht="27">
      <c r="B1053" s="34"/>
      <c r="C1053" s="56"/>
      <c r="D1053" s="194" t="s">
        <v>163</v>
      </c>
      <c r="E1053" s="56"/>
      <c r="F1053" s="195" t="s">
        <v>1579</v>
      </c>
      <c r="G1053" s="56"/>
      <c r="H1053" s="56"/>
      <c r="I1053" s="152"/>
      <c r="J1053" s="56"/>
      <c r="K1053" s="56"/>
      <c r="L1053" s="54"/>
      <c r="M1053" s="71"/>
      <c r="N1053" s="35"/>
      <c r="O1053" s="35"/>
      <c r="P1053" s="35"/>
      <c r="Q1053" s="35"/>
      <c r="R1053" s="35"/>
      <c r="S1053" s="35"/>
      <c r="T1053" s="72"/>
      <c r="AT1053" s="17" t="s">
        <v>163</v>
      </c>
      <c r="AU1053" s="17" t="s">
        <v>81</v>
      </c>
    </row>
    <row r="1054" spans="2:51" s="11" customFormat="1" ht="13.5">
      <c r="B1054" s="197"/>
      <c r="C1054" s="198"/>
      <c r="D1054" s="199" t="s">
        <v>167</v>
      </c>
      <c r="E1054" s="198"/>
      <c r="F1054" s="201" t="s">
        <v>1588</v>
      </c>
      <c r="G1054" s="198"/>
      <c r="H1054" s="202">
        <v>6.552</v>
      </c>
      <c r="I1054" s="203"/>
      <c r="J1054" s="198"/>
      <c r="K1054" s="198"/>
      <c r="L1054" s="204"/>
      <c r="M1054" s="205"/>
      <c r="N1054" s="206"/>
      <c r="O1054" s="206"/>
      <c r="P1054" s="206"/>
      <c r="Q1054" s="206"/>
      <c r="R1054" s="206"/>
      <c r="S1054" s="206"/>
      <c r="T1054" s="207"/>
      <c r="AT1054" s="208" t="s">
        <v>167</v>
      </c>
      <c r="AU1054" s="208" t="s">
        <v>81</v>
      </c>
      <c r="AV1054" s="11" t="s">
        <v>81</v>
      </c>
      <c r="AW1054" s="11" t="s">
        <v>4</v>
      </c>
      <c r="AX1054" s="11" t="s">
        <v>22</v>
      </c>
      <c r="AY1054" s="208" t="s">
        <v>154</v>
      </c>
    </row>
    <row r="1055" spans="2:65" s="1" customFormat="1" ht="22.5" customHeight="1">
      <c r="B1055" s="34"/>
      <c r="C1055" s="182" t="s">
        <v>1589</v>
      </c>
      <c r="D1055" s="182" t="s">
        <v>156</v>
      </c>
      <c r="E1055" s="183" t="s">
        <v>1590</v>
      </c>
      <c r="F1055" s="184" t="s">
        <v>1591</v>
      </c>
      <c r="G1055" s="185" t="s">
        <v>159</v>
      </c>
      <c r="H1055" s="186">
        <v>24.098</v>
      </c>
      <c r="I1055" s="187"/>
      <c r="J1055" s="188">
        <f>ROUND(I1055*H1055,2)</f>
        <v>0</v>
      </c>
      <c r="K1055" s="184" t="s">
        <v>160</v>
      </c>
      <c r="L1055" s="54"/>
      <c r="M1055" s="189" t="s">
        <v>20</v>
      </c>
      <c r="N1055" s="190" t="s">
        <v>44</v>
      </c>
      <c r="O1055" s="35"/>
      <c r="P1055" s="191">
        <f>O1055*H1055</f>
        <v>0</v>
      </c>
      <c r="Q1055" s="191">
        <v>0</v>
      </c>
      <c r="R1055" s="191">
        <f>Q1055*H1055</f>
        <v>0</v>
      </c>
      <c r="S1055" s="191">
        <v>0</v>
      </c>
      <c r="T1055" s="192">
        <f>S1055*H1055</f>
        <v>0</v>
      </c>
      <c r="AR1055" s="17" t="s">
        <v>269</v>
      </c>
      <c r="AT1055" s="17" t="s">
        <v>156</v>
      </c>
      <c r="AU1055" s="17" t="s">
        <v>81</v>
      </c>
      <c r="AY1055" s="17" t="s">
        <v>154</v>
      </c>
      <c r="BE1055" s="193">
        <f>IF(N1055="základní",J1055,0)</f>
        <v>0</v>
      </c>
      <c r="BF1055" s="193">
        <f>IF(N1055="snížená",J1055,0)</f>
        <v>0</v>
      </c>
      <c r="BG1055" s="193">
        <f>IF(N1055="zákl. přenesená",J1055,0)</f>
        <v>0</v>
      </c>
      <c r="BH1055" s="193">
        <f>IF(N1055="sníž. přenesená",J1055,0)</f>
        <v>0</v>
      </c>
      <c r="BI1055" s="193">
        <f>IF(N1055="nulová",J1055,0)</f>
        <v>0</v>
      </c>
      <c r="BJ1055" s="17" t="s">
        <v>22</v>
      </c>
      <c r="BK1055" s="193">
        <f>ROUND(I1055*H1055,2)</f>
        <v>0</v>
      </c>
      <c r="BL1055" s="17" t="s">
        <v>269</v>
      </c>
      <c r="BM1055" s="17" t="s">
        <v>1592</v>
      </c>
    </row>
    <row r="1056" spans="2:47" s="1" customFormat="1" ht="27">
      <c r="B1056" s="34"/>
      <c r="C1056" s="56"/>
      <c r="D1056" s="194" t="s">
        <v>163</v>
      </c>
      <c r="E1056" s="56"/>
      <c r="F1056" s="195" t="s">
        <v>1593</v>
      </c>
      <c r="G1056" s="56"/>
      <c r="H1056" s="56"/>
      <c r="I1056" s="152"/>
      <c r="J1056" s="56"/>
      <c r="K1056" s="56"/>
      <c r="L1056" s="54"/>
      <c r="M1056" s="71"/>
      <c r="N1056" s="35"/>
      <c r="O1056" s="35"/>
      <c r="P1056" s="35"/>
      <c r="Q1056" s="35"/>
      <c r="R1056" s="35"/>
      <c r="S1056" s="35"/>
      <c r="T1056" s="72"/>
      <c r="AT1056" s="17" t="s">
        <v>163</v>
      </c>
      <c r="AU1056" s="17" t="s">
        <v>81</v>
      </c>
    </row>
    <row r="1057" spans="2:47" s="1" customFormat="1" ht="67.5">
      <c r="B1057" s="34"/>
      <c r="C1057" s="56"/>
      <c r="D1057" s="194" t="s">
        <v>165</v>
      </c>
      <c r="E1057" s="56"/>
      <c r="F1057" s="196" t="s">
        <v>1552</v>
      </c>
      <c r="G1057" s="56"/>
      <c r="H1057" s="56"/>
      <c r="I1057" s="152"/>
      <c r="J1057" s="56"/>
      <c r="K1057" s="56"/>
      <c r="L1057" s="54"/>
      <c r="M1057" s="71"/>
      <c r="N1057" s="35"/>
      <c r="O1057" s="35"/>
      <c r="P1057" s="35"/>
      <c r="Q1057" s="35"/>
      <c r="R1057" s="35"/>
      <c r="S1057" s="35"/>
      <c r="T1057" s="72"/>
      <c r="AT1057" s="17" t="s">
        <v>165</v>
      </c>
      <c r="AU1057" s="17" t="s">
        <v>81</v>
      </c>
    </row>
    <row r="1058" spans="2:51" s="11" customFormat="1" ht="13.5">
      <c r="B1058" s="197"/>
      <c r="C1058" s="198"/>
      <c r="D1058" s="199" t="s">
        <v>167</v>
      </c>
      <c r="E1058" s="200" t="s">
        <v>20</v>
      </c>
      <c r="F1058" s="201" t="s">
        <v>1594</v>
      </c>
      <c r="G1058" s="198"/>
      <c r="H1058" s="202">
        <v>24.0978</v>
      </c>
      <c r="I1058" s="203"/>
      <c r="J1058" s="198"/>
      <c r="K1058" s="198"/>
      <c r="L1058" s="204"/>
      <c r="M1058" s="205"/>
      <c r="N1058" s="206"/>
      <c r="O1058" s="206"/>
      <c r="P1058" s="206"/>
      <c r="Q1058" s="206"/>
      <c r="R1058" s="206"/>
      <c r="S1058" s="206"/>
      <c r="T1058" s="207"/>
      <c r="AT1058" s="208" t="s">
        <v>167</v>
      </c>
      <c r="AU1058" s="208" t="s">
        <v>81</v>
      </c>
      <c r="AV1058" s="11" t="s">
        <v>81</v>
      </c>
      <c r="AW1058" s="11" t="s">
        <v>169</v>
      </c>
      <c r="AX1058" s="11" t="s">
        <v>73</v>
      </c>
      <c r="AY1058" s="208" t="s">
        <v>154</v>
      </c>
    </row>
    <row r="1059" spans="2:65" s="1" customFormat="1" ht="22.5" customHeight="1">
      <c r="B1059" s="34"/>
      <c r="C1059" s="224" t="s">
        <v>1595</v>
      </c>
      <c r="D1059" s="224" t="s">
        <v>261</v>
      </c>
      <c r="E1059" s="225" t="s">
        <v>1576</v>
      </c>
      <c r="F1059" s="226" t="s">
        <v>1577</v>
      </c>
      <c r="G1059" s="227" t="s">
        <v>159</v>
      </c>
      <c r="H1059" s="228">
        <v>25.303</v>
      </c>
      <c r="I1059" s="229"/>
      <c r="J1059" s="230">
        <f>ROUND(I1059*H1059,2)</f>
        <v>0</v>
      </c>
      <c r="K1059" s="226" t="s">
        <v>160</v>
      </c>
      <c r="L1059" s="231"/>
      <c r="M1059" s="232" t="s">
        <v>20</v>
      </c>
      <c r="N1059" s="233" t="s">
        <v>44</v>
      </c>
      <c r="O1059" s="35"/>
      <c r="P1059" s="191">
        <f>O1059*H1059</f>
        <v>0</v>
      </c>
      <c r="Q1059" s="191">
        <v>0.0005</v>
      </c>
      <c r="R1059" s="191">
        <f>Q1059*H1059</f>
        <v>0.012651500000000001</v>
      </c>
      <c r="S1059" s="191">
        <v>0</v>
      </c>
      <c r="T1059" s="192">
        <f>S1059*H1059</f>
        <v>0</v>
      </c>
      <c r="AR1059" s="17" t="s">
        <v>382</v>
      </c>
      <c r="AT1059" s="17" t="s">
        <v>261</v>
      </c>
      <c r="AU1059" s="17" t="s">
        <v>81</v>
      </c>
      <c r="AY1059" s="17" t="s">
        <v>154</v>
      </c>
      <c r="BE1059" s="193">
        <f>IF(N1059="základní",J1059,0)</f>
        <v>0</v>
      </c>
      <c r="BF1059" s="193">
        <f>IF(N1059="snížená",J1059,0)</f>
        <v>0</v>
      </c>
      <c r="BG1059" s="193">
        <f>IF(N1059="zákl. přenesená",J1059,0)</f>
        <v>0</v>
      </c>
      <c r="BH1059" s="193">
        <f>IF(N1059="sníž. přenesená",J1059,0)</f>
        <v>0</v>
      </c>
      <c r="BI1059" s="193">
        <f>IF(N1059="nulová",J1059,0)</f>
        <v>0</v>
      </c>
      <c r="BJ1059" s="17" t="s">
        <v>22</v>
      </c>
      <c r="BK1059" s="193">
        <f>ROUND(I1059*H1059,2)</f>
        <v>0</v>
      </c>
      <c r="BL1059" s="17" t="s">
        <v>269</v>
      </c>
      <c r="BM1059" s="17" t="s">
        <v>1596</v>
      </c>
    </row>
    <row r="1060" spans="2:47" s="1" customFormat="1" ht="27">
      <c r="B1060" s="34"/>
      <c r="C1060" s="56"/>
      <c r="D1060" s="194" t="s">
        <v>163</v>
      </c>
      <c r="E1060" s="56"/>
      <c r="F1060" s="195" t="s">
        <v>1579</v>
      </c>
      <c r="G1060" s="56"/>
      <c r="H1060" s="56"/>
      <c r="I1060" s="152"/>
      <c r="J1060" s="56"/>
      <c r="K1060" s="56"/>
      <c r="L1060" s="54"/>
      <c r="M1060" s="71"/>
      <c r="N1060" s="35"/>
      <c r="O1060" s="35"/>
      <c r="P1060" s="35"/>
      <c r="Q1060" s="35"/>
      <c r="R1060" s="35"/>
      <c r="S1060" s="35"/>
      <c r="T1060" s="72"/>
      <c r="AT1060" s="17" t="s">
        <v>163</v>
      </c>
      <c r="AU1060" s="17" t="s">
        <v>81</v>
      </c>
    </row>
    <row r="1061" spans="2:51" s="11" customFormat="1" ht="13.5">
      <c r="B1061" s="197"/>
      <c r="C1061" s="198"/>
      <c r="D1061" s="199" t="s">
        <v>167</v>
      </c>
      <c r="E1061" s="198"/>
      <c r="F1061" s="201" t="s">
        <v>1597</v>
      </c>
      <c r="G1061" s="198"/>
      <c r="H1061" s="202">
        <v>25.303</v>
      </c>
      <c r="I1061" s="203"/>
      <c r="J1061" s="198"/>
      <c r="K1061" s="198"/>
      <c r="L1061" s="204"/>
      <c r="M1061" s="205"/>
      <c r="N1061" s="206"/>
      <c r="O1061" s="206"/>
      <c r="P1061" s="206"/>
      <c r="Q1061" s="206"/>
      <c r="R1061" s="206"/>
      <c r="S1061" s="206"/>
      <c r="T1061" s="207"/>
      <c r="AT1061" s="208" t="s">
        <v>167</v>
      </c>
      <c r="AU1061" s="208" t="s">
        <v>81</v>
      </c>
      <c r="AV1061" s="11" t="s">
        <v>81</v>
      </c>
      <c r="AW1061" s="11" t="s">
        <v>4</v>
      </c>
      <c r="AX1061" s="11" t="s">
        <v>22</v>
      </c>
      <c r="AY1061" s="208" t="s">
        <v>154</v>
      </c>
    </row>
    <row r="1062" spans="2:65" s="1" customFormat="1" ht="22.5" customHeight="1">
      <c r="B1062" s="34"/>
      <c r="C1062" s="182" t="s">
        <v>1598</v>
      </c>
      <c r="D1062" s="182" t="s">
        <v>156</v>
      </c>
      <c r="E1062" s="183" t="s">
        <v>1599</v>
      </c>
      <c r="F1062" s="184" t="s">
        <v>1600</v>
      </c>
      <c r="G1062" s="185" t="s">
        <v>413</v>
      </c>
      <c r="H1062" s="186">
        <v>6</v>
      </c>
      <c r="I1062" s="187"/>
      <c r="J1062" s="188">
        <f>ROUND(I1062*H1062,2)</f>
        <v>0</v>
      </c>
      <c r="K1062" s="184" t="s">
        <v>160</v>
      </c>
      <c r="L1062" s="54"/>
      <c r="M1062" s="189" t="s">
        <v>20</v>
      </c>
      <c r="N1062" s="190" t="s">
        <v>44</v>
      </c>
      <c r="O1062" s="35"/>
      <c r="P1062" s="191">
        <f>O1062*H1062</f>
        <v>0</v>
      </c>
      <c r="Q1062" s="191">
        <v>1.5E-05</v>
      </c>
      <c r="R1062" s="191">
        <f>Q1062*H1062</f>
        <v>9E-05</v>
      </c>
      <c r="S1062" s="191">
        <v>0</v>
      </c>
      <c r="T1062" s="192">
        <f>S1062*H1062</f>
        <v>0</v>
      </c>
      <c r="AR1062" s="17" t="s">
        <v>269</v>
      </c>
      <c r="AT1062" s="17" t="s">
        <v>156</v>
      </c>
      <c r="AU1062" s="17" t="s">
        <v>81</v>
      </c>
      <c r="AY1062" s="17" t="s">
        <v>154</v>
      </c>
      <c r="BE1062" s="193">
        <f>IF(N1062="základní",J1062,0)</f>
        <v>0</v>
      </c>
      <c r="BF1062" s="193">
        <f>IF(N1062="snížená",J1062,0)</f>
        <v>0</v>
      </c>
      <c r="BG1062" s="193">
        <f>IF(N1062="zákl. přenesená",J1062,0)</f>
        <v>0</v>
      </c>
      <c r="BH1062" s="193">
        <f>IF(N1062="sníž. přenesená",J1062,0)</f>
        <v>0</v>
      </c>
      <c r="BI1062" s="193">
        <f>IF(N1062="nulová",J1062,0)</f>
        <v>0</v>
      </c>
      <c r="BJ1062" s="17" t="s">
        <v>22</v>
      </c>
      <c r="BK1062" s="193">
        <f>ROUND(I1062*H1062,2)</f>
        <v>0</v>
      </c>
      <c r="BL1062" s="17" t="s">
        <v>269</v>
      </c>
      <c r="BM1062" s="17" t="s">
        <v>1601</v>
      </c>
    </row>
    <row r="1063" spans="2:47" s="1" customFormat="1" ht="27">
      <c r="B1063" s="34"/>
      <c r="C1063" s="56"/>
      <c r="D1063" s="194" t="s">
        <v>163</v>
      </c>
      <c r="E1063" s="56"/>
      <c r="F1063" s="195" t="s">
        <v>1602</v>
      </c>
      <c r="G1063" s="56"/>
      <c r="H1063" s="56"/>
      <c r="I1063" s="152"/>
      <c r="J1063" s="56"/>
      <c r="K1063" s="56"/>
      <c r="L1063" s="54"/>
      <c r="M1063" s="71"/>
      <c r="N1063" s="35"/>
      <c r="O1063" s="35"/>
      <c r="P1063" s="35"/>
      <c r="Q1063" s="35"/>
      <c r="R1063" s="35"/>
      <c r="S1063" s="35"/>
      <c r="T1063" s="72"/>
      <c r="AT1063" s="17" t="s">
        <v>163</v>
      </c>
      <c r="AU1063" s="17" t="s">
        <v>81</v>
      </c>
    </row>
    <row r="1064" spans="2:51" s="11" customFormat="1" ht="13.5">
      <c r="B1064" s="197"/>
      <c r="C1064" s="198"/>
      <c r="D1064" s="194" t="s">
        <v>167</v>
      </c>
      <c r="E1064" s="209" t="s">
        <v>20</v>
      </c>
      <c r="F1064" s="210" t="s">
        <v>1603</v>
      </c>
      <c r="G1064" s="198"/>
      <c r="H1064" s="211">
        <v>2</v>
      </c>
      <c r="I1064" s="203"/>
      <c r="J1064" s="198"/>
      <c r="K1064" s="198"/>
      <c r="L1064" s="204"/>
      <c r="M1064" s="205"/>
      <c r="N1064" s="206"/>
      <c r="O1064" s="206"/>
      <c r="P1064" s="206"/>
      <c r="Q1064" s="206"/>
      <c r="R1064" s="206"/>
      <c r="S1064" s="206"/>
      <c r="T1064" s="207"/>
      <c r="AT1064" s="208" t="s">
        <v>167</v>
      </c>
      <c r="AU1064" s="208" t="s">
        <v>81</v>
      </c>
      <c r="AV1064" s="11" t="s">
        <v>81</v>
      </c>
      <c r="AW1064" s="11" t="s">
        <v>169</v>
      </c>
      <c r="AX1064" s="11" t="s">
        <v>73</v>
      </c>
      <c r="AY1064" s="208" t="s">
        <v>154</v>
      </c>
    </row>
    <row r="1065" spans="2:51" s="11" customFormat="1" ht="13.5">
      <c r="B1065" s="197"/>
      <c r="C1065" s="198"/>
      <c r="D1065" s="199" t="s">
        <v>167</v>
      </c>
      <c r="E1065" s="200" t="s">
        <v>20</v>
      </c>
      <c r="F1065" s="201" t="s">
        <v>1604</v>
      </c>
      <c r="G1065" s="198"/>
      <c r="H1065" s="202">
        <v>4</v>
      </c>
      <c r="I1065" s="203"/>
      <c r="J1065" s="198"/>
      <c r="K1065" s="198"/>
      <c r="L1065" s="204"/>
      <c r="M1065" s="205"/>
      <c r="N1065" s="206"/>
      <c r="O1065" s="206"/>
      <c r="P1065" s="206"/>
      <c r="Q1065" s="206"/>
      <c r="R1065" s="206"/>
      <c r="S1065" s="206"/>
      <c r="T1065" s="207"/>
      <c r="AT1065" s="208" t="s">
        <v>167</v>
      </c>
      <c r="AU1065" s="208" t="s">
        <v>81</v>
      </c>
      <c r="AV1065" s="11" t="s">
        <v>81</v>
      </c>
      <c r="AW1065" s="11" t="s">
        <v>169</v>
      </c>
      <c r="AX1065" s="11" t="s">
        <v>73</v>
      </c>
      <c r="AY1065" s="208" t="s">
        <v>154</v>
      </c>
    </row>
    <row r="1066" spans="2:65" s="1" customFormat="1" ht="22.5" customHeight="1">
      <c r="B1066" s="34"/>
      <c r="C1066" s="182" t="s">
        <v>1605</v>
      </c>
      <c r="D1066" s="182" t="s">
        <v>156</v>
      </c>
      <c r="E1066" s="183" t="s">
        <v>1606</v>
      </c>
      <c r="F1066" s="184" t="s">
        <v>1607</v>
      </c>
      <c r="G1066" s="185" t="s">
        <v>239</v>
      </c>
      <c r="H1066" s="186">
        <v>0.682</v>
      </c>
      <c r="I1066" s="187"/>
      <c r="J1066" s="188">
        <f>ROUND(I1066*H1066,2)</f>
        <v>0</v>
      </c>
      <c r="K1066" s="184" t="s">
        <v>160</v>
      </c>
      <c r="L1066" s="54"/>
      <c r="M1066" s="189" t="s">
        <v>20</v>
      </c>
      <c r="N1066" s="190" t="s">
        <v>44</v>
      </c>
      <c r="O1066" s="35"/>
      <c r="P1066" s="191">
        <f>O1066*H1066</f>
        <v>0</v>
      </c>
      <c r="Q1066" s="191">
        <v>0</v>
      </c>
      <c r="R1066" s="191">
        <f>Q1066*H1066</f>
        <v>0</v>
      </c>
      <c r="S1066" s="191">
        <v>0</v>
      </c>
      <c r="T1066" s="192">
        <f>S1066*H1066</f>
        <v>0</v>
      </c>
      <c r="AR1066" s="17" t="s">
        <v>269</v>
      </c>
      <c r="AT1066" s="17" t="s">
        <v>156</v>
      </c>
      <c r="AU1066" s="17" t="s">
        <v>81</v>
      </c>
      <c r="AY1066" s="17" t="s">
        <v>154</v>
      </c>
      <c r="BE1066" s="193">
        <f>IF(N1066="základní",J1066,0)</f>
        <v>0</v>
      </c>
      <c r="BF1066" s="193">
        <f>IF(N1066="snížená",J1066,0)</f>
        <v>0</v>
      </c>
      <c r="BG1066" s="193">
        <f>IF(N1066="zákl. přenesená",J1066,0)</f>
        <v>0</v>
      </c>
      <c r="BH1066" s="193">
        <f>IF(N1066="sníž. přenesená",J1066,0)</f>
        <v>0</v>
      </c>
      <c r="BI1066" s="193">
        <f>IF(N1066="nulová",J1066,0)</f>
        <v>0</v>
      </c>
      <c r="BJ1066" s="17" t="s">
        <v>22</v>
      </c>
      <c r="BK1066" s="193">
        <f>ROUND(I1066*H1066,2)</f>
        <v>0</v>
      </c>
      <c r="BL1066" s="17" t="s">
        <v>269</v>
      </c>
      <c r="BM1066" s="17" t="s">
        <v>1608</v>
      </c>
    </row>
    <row r="1067" spans="2:47" s="1" customFormat="1" ht="27">
      <c r="B1067" s="34"/>
      <c r="C1067" s="56"/>
      <c r="D1067" s="194" t="s">
        <v>163</v>
      </c>
      <c r="E1067" s="56"/>
      <c r="F1067" s="195" t="s">
        <v>1609</v>
      </c>
      <c r="G1067" s="56"/>
      <c r="H1067" s="56"/>
      <c r="I1067" s="152"/>
      <c r="J1067" s="56"/>
      <c r="K1067" s="56"/>
      <c r="L1067" s="54"/>
      <c r="M1067" s="71"/>
      <c r="N1067" s="35"/>
      <c r="O1067" s="35"/>
      <c r="P1067" s="35"/>
      <c r="Q1067" s="35"/>
      <c r="R1067" s="35"/>
      <c r="S1067" s="35"/>
      <c r="T1067" s="72"/>
      <c r="AT1067" s="17" t="s">
        <v>163</v>
      </c>
      <c r="AU1067" s="17" t="s">
        <v>81</v>
      </c>
    </row>
    <row r="1068" spans="2:47" s="1" customFormat="1" ht="121.5">
      <c r="B1068" s="34"/>
      <c r="C1068" s="56"/>
      <c r="D1068" s="194" t="s">
        <v>165</v>
      </c>
      <c r="E1068" s="56"/>
      <c r="F1068" s="196" t="s">
        <v>1610</v>
      </c>
      <c r="G1068" s="56"/>
      <c r="H1068" s="56"/>
      <c r="I1068" s="152"/>
      <c r="J1068" s="56"/>
      <c r="K1068" s="56"/>
      <c r="L1068" s="54"/>
      <c r="M1068" s="71"/>
      <c r="N1068" s="35"/>
      <c r="O1068" s="35"/>
      <c r="P1068" s="35"/>
      <c r="Q1068" s="35"/>
      <c r="R1068" s="35"/>
      <c r="S1068" s="35"/>
      <c r="T1068" s="72"/>
      <c r="AT1068" s="17" t="s">
        <v>165</v>
      </c>
      <c r="AU1068" s="17" t="s">
        <v>81</v>
      </c>
    </row>
    <row r="1069" spans="2:63" s="10" customFormat="1" ht="29.85" customHeight="1">
      <c r="B1069" s="165"/>
      <c r="C1069" s="166"/>
      <c r="D1069" s="179" t="s">
        <v>72</v>
      </c>
      <c r="E1069" s="180" t="s">
        <v>1611</v>
      </c>
      <c r="F1069" s="180" t="s">
        <v>1612</v>
      </c>
      <c r="G1069" s="166"/>
      <c r="H1069" s="166"/>
      <c r="I1069" s="169"/>
      <c r="J1069" s="181">
        <f>BK1069</f>
        <v>0</v>
      </c>
      <c r="K1069" s="166"/>
      <c r="L1069" s="171"/>
      <c r="M1069" s="172"/>
      <c r="N1069" s="173"/>
      <c r="O1069" s="173"/>
      <c r="P1069" s="174">
        <f>SUM(P1070:P1155)</f>
        <v>0</v>
      </c>
      <c r="Q1069" s="173"/>
      <c r="R1069" s="174">
        <f>SUM(R1070:R1155)</f>
        <v>0.6022978420100001</v>
      </c>
      <c r="S1069" s="173"/>
      <c r="T1069" s="175">
        <f>SUM(T1070:T1155)</f>
        <v>0</v>
      </c>
      <c r="AR1069" s="176" t="s">
        <v>81</v>
      </c>
      <c r="AT1069" s="177" t="s">
        <v>72</v>
      </c>
      <c r="AU1069" s="177" t="s">
        <v>22</v>
      </c>
      <c r="AY1069" s="176" t="s">
        <v>154</v>
      </c>
      <c r="BK1069" s="178">
        <f>SUM(BK1070:BK1155)</f>
        <v>0</v>
      </c>
    </row>
    <row r="1070" spans="2:65" s="1" customFormat="1" ht="31.5" customHeight="1">
      <c r="B1070" s="34"/>
      <c r="C1070" s="182" t="s">
        <v>1613</v>
      </c>
      <c r="D1070" s="182" t="s">
        <v>156</v>
      </c>
      <c r="E1070" s="183" t="s">
        <v>1614</v>
      </c>
      <c r="F1070" s="184" t="s">
        <v>1615</v>
      </c>
      <c r="G1070" s="185" t="s">
        <v>159</v>
      </c>
      <c r="H1070" s="186">
        <v>51.777</v>
      </c>
      <c r="I1070" s="187"/>
      <c r="J1070" s="188">
        <f>ROUND(I1070*H1070,2)</f>
        <v>0</v>
      </c>
      <c r="K1070" s="184" t="s">
        <v>160</v>
      </c>
      <c r="L1070" s="54"/>
      <c r="M1070" s="189" t="s">
        <v>20</v>
      </c>
      <c r="N1070" s="190" t="s">
        <v>44</v>
      </c>
      <c r="O1070" s="35"/>
      <c r="P1070" s="191">
        <f>O1070*H1070</f>
        <v>0</v>
      </c>
      <c r="Q1070" s="191">
        <v>0</v>
      </c>
      <c r="R1070" s="191">
        <f>Q1070*H1070</f>
        <v>0</v>
      </c>
      <c r="S1070" s="191">
        <v>0</v>
      </c>
      <c r="T1070" s="192">
        <f>S1070*H1070</f>
        <v>0</v>
      </c>
      <c r="AR1070" s="17" t="s">
        <v>269</v>
      </c>
      <c r="AT1070" s="17" t="s">
        <v>156</v>
      </c>
      <c r="AU1070" s="17" t="s">
        <v>81</v>
      </c>
      <c r="AY1070" s="17" t="s">
        <v>154</v>
      </c>
      <c r="BE1070" s="193">
        <f>IF(N1070="základní",J1070,0)</f>
        <v>0</v>
      </c>
      <c r="BF1070" s="193">
        <f>IF(N1070="snížená",J1070,0)</f>
        <v>0</v>
      </c>
      <c r="BG1070" s="193">
        <f>IF(N1070="zákl. přenesená",J1070,0)</f>
        <v>0</v>
      </c>
      <c r="BH1070" s="193">
        <f>IF(N1070="sníž. přenesená",J1070,0)</f>
        <v>0</v>
      </c>
      <c r="BI1070" s="193">
        <f>IF(N1070="nulová",J1070,0)</f>
        <v>0</v>
      </c>
      <c r="BJ1070" s="17" t="s">
        <v>22</v>
      </c>
      <c r="BK1070" s="193">
        <f>ROUND(I1070*H1070,2)</f>
        <v>0</v>
      </c>
      <c r="BL1070" s="17" t="s">
        <v>269</v>
      </c>
      <c r="BM1070" s="17" t="s">
        <v>1616</v>
      </c>
    </row>
    <row r="1071" spans="2:47" s="1" customFormat="1" ht="27">
      <c r="B1071" s="34"/>
      <c r="C1071" s="56"/>
      <c r="D1071" s="194" t="s">
        <v>163</v>
      </c>
      <c r="E1071" s="56"/>
      <c r="F1071" s="195" t="s">
        <v>1617</v>
      </c>
      <c r="G1071" s="56"/>
      <c r="H1071" s="56"/>
      <c r="I1071" s="152"/>
      <c r="J1071" s="56"/>
      <c r="K1071" s="56"/>
      <c r="L1071" s="54"/>
      <c r="M1071" s="71"/>
      <c r="N1071" s="35"/>
      <c r="O1071" s="35"/>
      <c r="P1071" s="35"/>
      <c r="Q1071" s="35"/>
      <c r="R1071" s="35"/>
      <c r="S1071" s="35"/>
      <c r="T1071" s="72"/>
      <c r="AT1071" s="17" t="s">
        <v>163</v>
      </c>
      <c r="AU1071" s="17" t="s">
        <v>81</v>
      </c>
    </row>
    <row r="1072" spans="2:47" s="1" customFormat="1" ht="40.5">
      <c r="B1072" s="34"/>
      <c r="C1072" s="56"/>
      <c r="D1072" s="194" t="s">
        <v>165</v>
      </c>
      <c r="E1072" s="56"/>
      <c r="F1072" s="196" t="s">
        <v>1618</v>
      </c>
      <c r="G1072" s="56"/>
      <c r="H1072" s="56"/>
      <c r="I1072" s="152"/>
      <c r="J1072" s="56"/>
      <c r="K1072" s="56"/>
      <c r="L1072" s="54"/>
      <c r="M1072" s="71"/>
      <c r="N1072" s="35"/>
      <c r="O1072" s="35"/>
      <c r="P1072" s="35"/>
      <c r="Q1072" s="35"/>
      <c r="R1072" s="35"/>
      <c r="S1072" s="35"/>
      <c r="T1072" s="72"/>
      <c r="AT1072" s="17" t="s">
        <v>165</v>
      </c>
      <c r="AU1072" s="17" t="s">
        <v>81</v>
      </c>
    </row>
    <row r="1073" spans="2:51" s="11" customFormat="1" ht="13.5">
      <c r="B1073" s="197"/>
      <c r="C1073" s="198"/>
      <c r="D1073" s="194" t="s">
        <v>167</v>
      </c>
      <c r="E1073" s="209" t="s">
        <v>20</v>
      </c>
      <c r="F1073" s="210" t="s">
        <v>1619</v>
      </c>
      <c r="G1073" s="198"/>
      <c r="H1073" s="211">
        <v>6.827</v>
      </c>
      <c r="I1073" s="203"/>
      <c r="J1073" s="198"/>
      <c r="K1073" s="198"/>
      <c r="L1073" s="204"/>
      <c r="M1073" s="205"/>
      <c r="N1073" s="206"/>
      <c r="O1073" s="206"/>
      <c r="P1073" s="206"/>
      <c r="Q1073" s="206"/>
      <c r="R1073" s="206"/>
      <c r="S1073" s="206"/>
      <c r="T1073" s="207"/>
      <c r="AT1073" s="208" t="s">
        <v>167</v>
      </c>
      <c r="AU1073" s="208" t="s">
        <v>81</v>
      </c>
      <c r="AV1073" s="11" t="s">
        <v>81</v>
      </c>
      <c r="AW1073" s="11" t="s">
        <v>169</v>
      </c>
      <c r="AX1073" s="11" t="s">
        <v>73</v>
      </c>
      <c r="AY1073" s="208" t="s">
        <v>154</v>
      </c>
    </row>
    <row r="1074" spans="2:51" s="11" customFormat="1" ht="13.5">
      <c r="B1074" s="197"/>
      <c r="C1074" s="198"/>
      <c r="D1074" s="194" t="s">
        <v>167</v>
      </c>
      <c r="E1074" s="209" t="s">
        <v>20</v>
      </c>
      <c r="F1074" s="210" t="s">
        <v>1620</v>
      </c>
      <c r="G1074" s="198"/>
      <c r="H1074" s="211">
        <v>9.57455</v>
      </c>
      <c r="I1074" s="203"/>
      <c r="J1074" s="198"/>
      <c r="K1074" s="198"/>
      <c r="L1074" s="204"/>
      <c r="M1074" s="205"/>
      <c r="N1074" s="206"/>
      <c r="O1074" s="206"/>
      <c r="P1074" s="206"/>
      <c r="Q1074" s="206"/>
      <c r="R1074" s="206"/>
      <c r="S1074" s="206"/>
      <c r="T1074" s="207"/>
      <c r="AT1074" s="208" t="s">
        <v>167</v>
      </c>
      <c r="AU1074" s="208" t="s">
        <v>81</v>
      </c>
      <c r="AV1074" s="11" t="s">
        <v>81</v>
      </c>
      <c r="AW1074" s="11" t="s">
        <v>169</v>
      </c>
      <c r="AX1074" s="11" t="s">
        <v>73</v>
      </c>
      <c r="AY1074" s="208" t="s">
        <v>154</v>
      </c>
    </row>
    <row r="1075" spans="2:51" s="11" customFormat="1" ht="13.5">
      <c r="B1075" s="197"/>
      <c r="C1075" s="198"/>
      <c r="D1075" s="199" t="s">
        <v>167</v>
      </c>
      <c r="E1075" s="200" t="s">
        <v>20</v>
      </c>
      <c r="F1075" s="201" t="s">
        <v>1621</v>
      </c>
      <c r="G1075" s="198"/>
      <c r="H1075" s="202">
        <v>35.375</v>
      </c>
      <c r="I1075" s="203"/>
      <c r="J1075" s="198"/>
      <c r="K1075" s="198"/>
      <c r="L1075" s="204"/>
      <c r="M1075" s="205"/>
      <c r="N1075" s="206"/>
      <c r="O1075" s="206"/>
      <c r="P1075" s="206"/>
      <c r="Q1075" s="206"/>
      <c r="R1075" s="206"/>
      <c r="S1075" s="206"/>
      <c r="T1075" s="207"/>
      <c r="AT1075" s="208" t="s">
        <v>167</v>
      </c>
      <c r="AU1075" s="208" t="s">
        <v>81</v>
      </c>
      <c r="AV1075" s="11" t="s">
        <v>81</v>
      </c>
      <c r="AW1075" s="11" t="s">
        <v>169</v>
      </c>
      <c r="AX1075" s="11" t="s">
        <v>73</v>
      </c>
      <c r="AY1075" s="208" t="s">
        <v>154</v>
      </c>
    </row>
    <row r="1076" spans="2:65" s="1" customFormat="1" ht="22.5" customHeight="1">
      <c r="B1076" s="34"/>
      <c r="C1076" s="224" t="s">
        <v>1622</v>
      </c>
      <c r="D1076" s="224" t="s">
        <v>261</v>
      </c>
      <c r="E1076" s="225" t="s">
        <v>1467</v>
      </c>
      <c r="F1076" s="226" t="s">
        <v>1468</v>
      </c>
      <c r="G1076" s="227" t="s">
        <v>239</v>
      </c>
      <c r="H1076" s="228">
        <v>0.016</v>
      </c>
      <c r="I1076" s="229"/>
      <c r="J1076" s="230">
        <f>ROUND(I1076*H1076,2)</f>
        <v>0</v>
      </c>
      <c r="K1076" s="226" t="s">
        <v>160</v>
      </c>
      <c r="L1076" s="231"/>
      <c r="M1076" s="232" t="s">
        <v>20</v>
      </c>
      <c r="N1076" s="233" t="s">
        <v>44</v>
      </c>
      <c r="O1076" s="35"/>
      <c r="P1076" s="191">
        <f>O1076*H1076</f>
        <v>0</v>
      </c>
      <c r="Q1076" s="191">
        <v>1</v>
      </c>
      <c r="R1076" s="191">
        <f>Q1076*H1076</f>
        <v>0.016</v>
      </c>
      <c r="S1076" s="191">
        <v>0</v>
      </c>
      <c r="T1076" s="192">
        <f>S1076*H1076</f>
        <v>0</v>
      </c>
      <c r="AR1076" s="17" t="s">
        <v>382</v>
      </c>
      <c r="AT1076" s="17" t="s">
        <v>261</v>
      </c>
      <c r="AU1076" s="17" t="s">
        <v>81</v>
      </c>
      <c r="AY1076" s="17" t="s">
        <v>154</v>
      </c>
      <c r="BE1076" s="193">
        <f>IF(N1076="základní",J1076,0)</f>
        <v>0</v>
      </c>
      <c r="BF1076" s="193">
        <f>IF(N1076="snížená",J1076,0)</f>
        <v>0</v>
      </c>
      <c r="BG1076" s="193">
        <f>IF(N1076="zákl. přenesená",J1076,0)</f>
        <v>0</v>
      </c>
      <c r="BH1076" s="193">
        <f>IF(N1076="sníž. přenesená",J1076,0)</f>
        <v>0</v>
      </c>
      <c r="BI1076" s="193">
        <f>IF(N1076="nulová",J1076,0)</f>
        <v>0</v>
      </c>
      <c r="BJ1076" s="17" t="s">
        <v>22</v>
      </c>
      <c r="BK1076" s="193">
        <f>ROUND(I1076*H1076,2)</f>
        <v>0</v>
      </c>
      <c r="BL1076" s="17" t="s">
        <v>269</v>
      </c>
      <c r="BM1076" s="17" t="s">
        <v>1623</v>
      </c>
    </row>
    <row r="1077" spans="2:47" s="1" customFormat="1" ht="27">
      <c r="B1077" s="34"/>
      <c r="C1077" s="56"/>
      <c r="D1077" s="194" t="s">
        <v>163</v>
      </c>
      <c r="E1077" s="56"/>
      <c r="F1077" s="195" t="s">
        <v>1470</v>
      </c>
      <c r="G1077" s="56"/>
      <c r="H1077" s="56"/>
      <c r="I1077" s="152"/>
      <c r="J1077" s="56"/>
      <c r="K1077" s="56"/>
      <c r="L1077" s="54"/>
      <c r="M1077" s="71"/>
      <c r="N1077" s="35"/>
      <c r="O1077" s="35"/>
      <c r="P1077" s="35"/>
      <c r="Q1077" s="35"/>
      <c r="R1077" s="35"/>
      <c r="S1077" s="35"/>
      <c r="T1077" s="72"/>
      <c r="AT1077" s="17" t="s">
        <v>163</v>
      </c>
      <c r="AU1077" s="17" t="s">
        <v>81</v>
      </c>
    </row>
    <row r="1078" spans="2:47" s="1" customFormat="1" ht="27">
      <c r="B1078" s="34"/>
      <c r="C1078" s="56"/>
      <c r="D1078" s="194" t="s">
        <v>615</v>
      </c>
      <c r="E1078" s="56"/>
      <c r="F1078" s="196" t="s">
        <v>1471</v>
      </c>
      <c r="G1078" s="56"/>
      <c r="H1078" s="56"/>
      <c r="I1078" s="152"/>
      <c r="J1078" s="56"/>
      <c r="K1078" s="56"/>
      <c r="L1078" s="54"/>
      <c r="M1078" s="71"/>
      <c r="N1078" s="35"/>
      <c r="O1078" s="35"/>
      <c r="P1078" s="35"/>
      <c r="Q1078" s="35"/>
      <c r="R1078" s="35"/>
      <c r="S1078" s="35"/>
      <c r="T1078" s="72"/>
      <c r="AT1078" s="17" t="s">
        <v>615</v>
      </c>
      <c r="AU1078" s="17" t="s">
        <v>81</v>
      </c>
    </row>
    <row r="1079" spans="2:51" s="11" customFormat="1" ht="13.5">
      <c r="B1079" s="197"/>
      <c r="C1079" s="198"/>
      <c r="D1079" s="199" t="s">
        <v>167</v>
      </c>
      <c r="E1079" s="198"/>
      <c r="F1079" s="201" t="s">
        <v>1624</v>
      </c>
      <c r="G1079" s="198"/>
      <c r="H1079" s="202">
        <v>0.016</v>
      </c>
      <c r="I1079" s="203"/>
      <c r="J1079" s="198"/>
      <c r="K1079" s="198"/>
      <c r="L1079" s="204"/>
      <c r="M1079" s="205"/>
      <c r="N1079" s="206"/>
      <c r="O1079" s="206"/>
      <c r="P1079" s="206"/>
      <c r="Q1079" s="206"/>
      <c r="R1079" s="206"/>
      <c r="S1079" s="206"/>
      <c r="T1079" s="207"/>
      <c r="AT1079" s="208" t="s">
        <v>167</v>
      </c>
      <c r="AU1079" s="208" t="s">
        <v>81</v>
      </c>
      <c r="AV1079" s="11" t="s">
        <v>81</v>
      </c>
      <c r="AW1079" s="11" t="s">
        <v>4</v>
      </c>
      <c r="AX1079" s="11" t="s">
        <v>22</v>
      </c>
      <c r="AY1079" s="208" t="s">
        <v>154</v>
      </c>
    </row>
    <row r="1080" spans="2:65" s="1" customFormat="1" ht="22.5" customHeight="1">
      <c r="B1080" s="34"/>
      <c r="C1080" s="182" t="s">
        <v>1625</v>
      </c>
      <c r="D1080" s="182" t="s">
        <v>156</v>
      </c>
      <c r="E1080" s="183" t="s">
        <v>1626</v>
      </c>
      <c r="F1080" s="184" t="s">
        <v>1627</v>
      </c>
      <c r="G1080" s="185" t="s">
        <v>159</v>
      </c>
      <c r="H1080" s="186">
        <v>51.777</v>
      </c>
      <c r="I1080" s="187"/>
      <c r="J1080" s="188">
        <f>ROUND(I1080*H1080,2)</f>
        <v>0</v>
      </c>
      <c r="K1080" s="184" t="s">
        <v>160</v>
      </c>
      <c r="L1080" s="54"/>
      <c r="M1080" s="189" t="s">
        <v>20</v>
      </c>
      <c r="N1080" s="190" t="s">
        <v>44</v>
      </c>
      <c r="O1080" s="35"/>
      <c r="P1080" s="191">
        <f>O1080*H1080</f>
        <v>0</v>
      </c>
      <c r="Q1080" s="191">
        <v>0.00088313</v>
      </c>
      <c r="R1080" s="191">
        <f>Q1080*H1080</f>
        <v>0.04572582201</v>
      </c>
      <c r="S1080" s="191">
        <v>0</v>
      </c>
      <c r="T1080" s="192">
        <f>S1080*H1080</f>
        <v>0</v>
      </c>
      <c r="AR1080" s="17" t="s">
        <v>269</v>
      </c>
      <c r="AT1080" s="17" t="s">
        <v>156</v>
      </c>
      <c r="AU1080" s="17" t="s">
        <v>81</v>
      </c>
      <c r="AY1080" s="17" t="s">
        <v>154</v>
      </c>
      <c r="BE1080" s="193">
        <f>IF(N1080="základní",J1080,0)</f>
        <v>0</v>
      </c>
      <c r="BF1080" s="193">
        <f>IF(N1080="snížená",J1080,0)</f>
        <v>0</v>
      </c>
      <c r="BG1080" s="193">
        <f>IF(N1080="zákl. přenesená",J1080,0)</f>
        <v>0</v>
      </c>
      <c r="BH1080" s="193">
        <f>IF(N1080="sníž. přenesená",J1080,0)</f>
        <v>0</v>
      </c>
      <c r="BI1080" s="193">
        <f>IF(N1080="nulová",J1080,0)</f>
        <v>0</v>
      </c>
      <c r="BJ1080" s="17" t="s">
        <v>22</v>
      </c>
      <c r="BK1080" s="193">
        <f>ROUND(I1080*H1080,2)</f>
        <v>0</v>
      </c>
      <c r="BL1080" s="17" t="s">
        <v>269</v>
      </c>
      <c r="BM1080" s="17" t="s">
        <v>1628</v>
      </c>
    </row>
    <row r="1081" spans="2:47" s="1" customFormat="1" ht="13.5">
      <c r="B1081" s="34"/>
      <c r="C1081" s="56"/>
      <c r="D1081" s="194" t="s">
        <v>163</v>
      </c>
      <c r="E1081" s="56"/>
      <c r="F1081" s="195" t="s">
        <v>1629</v>
      </c>
      <c r="G1081" s="56"/>
      <c r="H1081" s="56"/>
      <c r="I1081" s="152"/>
      <c r="J1081" s="56"/>
      <c r="K1081" s="56"/>
      <c r="L1081" s="54"/>
      <c r="M1081" s="71"/>
      <c r="N1081" s="35"/>
      <c r="O1081" s="35"/>
      <c r="P1081" s="35"/>
      <c r="Q1081" s="35"/>
      <c r="R1081" s="35"/>
      <c r="S1081" s="35"/>
      <c r="T1081" s="72"/>
      <c r="AT1081" s="17" t="s">
        <v>163</v>
      </c>
      <c r="AU1081" s="17" t="s">
        <v>81</v>
      </c>
    </row>
    <row r="1082" spans="2:47" s="1" customFormat="1" ht="40.5">
      <c r="B1082" s="34"/>
      <c r="C1082" s="56"/>
      <c r="D1082" s="194" t="s">
        <v>165</v>
      </c>
      <c r="E1082" s="56"/>
      <c r="F1082" s="196" t="s">
        <v>1630</v>
      </c>
      <c r="G1082" s="56"/>
      <c r="H1082" s="56"/>
      <c r="I1082" s="152"/>
      <c r="J1082" s="56"/>
      <c r="K1082" s="56"/>
      <c r="L1082" s="54"/>
      <c r="M1082" s="71"/>
      <c r="N1082" s="35"/>
      <c r="O1082" s="35"/>
      <c r="P1082" s="35"/>
      <c r="Q1082" s="35"/>
      <c r="R1082" s="35"/>
      <c r="S1082" s="35"/>
      <c r="T1082" s="72"/>
      <c r="AT1082" s="17" t="s">
        <v>165</v>
      </c>
      <c r="AU1082" s="17" t="s">
        <v>81</v>
      </c>
    </row>
    <row r="1083" spans="2:51" s="11" customFormat="1" ht="13.5">
      <c r="B1083" s="197"/>
      <c r="C1083" s="198"/>
      <c r="D1083" s="194" t="s">
        <v>167</v>
      </c>
      <c r="E1083" s="209" t="s">
        <v>20</v>
      </c>
      <c r="F1083" s="210" t="s">
        <v>1619</v>
      </c>
      <c r="G1083" s="198"/>
      <c r="H1083" s="211">
        <v>6.827</v>
      </c>
      <c r="I1083" s="203"/>
      <c r="J1083" s="198"/>
      <c r="K1083" s="198"/>
      <c r="L1083" s="204"/>
      <c r="M1083" s="205"/>
      <c r="N1083" s="206"/>
      <c r="O1083" s="206"/>
      <c r="P1083" s="206"/>
      <c r="Q1083" s="206"/>
      <c r="R1083" s="206"/>
      <c r="S1083" s="206"/>
      <c r="T1083" s="207"/>
      <c r="AT1083" s="208" t="s">
        <v>167</v>
      </c>
      <c r="AU1083" s="208" t="s">
        <v>81</v>
      </c>
      <c r="AV1083" s="11" t="s">
        <v>81</v>
      </c>
      <c r="AW1083" s="11" t="s">
        <v>169</v>
      </c>
      <c r="AX1083" s="11" t="s">
        <v>73</v>
      </c>
      <c r="AY1083" s="208" t="s">
        <v>154</v>
      </c>
    </row>
    <row r="1084" spans="2:51" s="11" customFormat="1" ht="13.5">
      <c r="B1084" s="197"/>
      <c r="C1084" s="198"/>
      <c r="D1084" s="194" t="s">
        <v>167</v>
      </c>
      <c r="E1084" s="209" t="s">
        <v>20</v>
      </c>
      <c r="F1084" s="210" t="s">
        <v>1620</v>
      </c>
      <c r="G1084" s="198"/>
      <c r="H1084" s="211">
        <v>9.57455</v>
      </c>
      <c r="I1084" s="203"/>
      <c r="J1084" s="198"/>
      <c r="K1084" s="198"/>
      <c r="L1084" s="204"/>
      <c r="M1084" s="205"/>
      <c r="N1084" s="206"/>
      <c r="O1084" s="206"/>
      <c r="P1084" s="206"/>
      <c r="Q1084" s="206"/>
      <c r="R1084" s="206"/>
      <c r="S1084" s="206"/>
      <c r="T1084" s="207"/>
      <c r="AT1084" s="208" t="s">
        <v>167</v>
      </c>
      <c r="AU1084" s="208" t="s">
        <v>81</v>
      </c>
      <c r="AV1084" s="11" t="s">
        <v>81</v>
      </c>
      <c r="AW1084" s="11" t="s">
        <v>169</v>
      </c>
      <c r="AX1084" s="11" t="s">
        <v>73</v>
      </c>
      <c r="AY1084" s="208" t="s">
        <v>154</v>
      </c>
    </row>
    <row r="1085" spans="2:51" s="11" customFormat="1" ht="13.5">
      <c r="B1085" s="197"/>
      <c r="C1085" s="198"/>
      <c r="D1085" s="199" t="s">
        <v>167</v>
      </c>
      <c r="E1085" s="200" t="s">
        <v>20</v>
      </c>
      <c r="F1085" s="201" t="s">
        <v>1621</v>
      </c>
      <c r="G1085" s="198"/>
      <c r="H1085" s="202">
        <v>35.375</v>
      </c>
      <c r="I1085" s="203"/>
      <c r="J1085" s="198"/>
      <c r="K1085" s="198"/>
      <c r="L1085" s="204"/>
      <c r="M1085" s="205"/>
      <c r="N1085" s="206"/>
      <c r="O1085" s="206"/>
      <c r="P1085" s="206"/>
      <c r="Q1085" s="206"/>
      <c r="R1085" s="206"/>
      <c r="S1085" s="206"/>
      <c r="T1085" s="207"/>
      <c r="AT1085" s="208" t="s">
        <v>167</v>
      </c>
      <c r="AU1085" s="208" t="s">
        <v>81</v>
      </c>
      <c r="AV1085" s="11" t="s">
        <v>81</v>
      </c>
      <c r="AW1085" s="11" t="s">
        <v>169</v>
      </c>
      <c r="AX1085" s="11" t="s">
        <v>73</v>
      </c>
      <c r="AY1085" s="208" t="s">
        <v>154</v>
      </c>
    </row>
    <row r="1086" spans="2:65" s="1" customFormat="1" ht="22.5" customHeight="1">
      <c r="B1086" s="34"/>
      <c r="C1086" s="224" t="s">
        <v>1631</v>
      </c>
      <c r="D1086" s="224" t="s">
        <v>261</v>
      </c>
      <c r="E1086" s="225" t="s">
        <v>1632</v>
      </c>
      <c r="F1086" s="226" t="s">
        <v>1633</v>
      </c>
      <c r="G1086" s="227" t="s">
        <v>159</v>
      </c>
      <c r="H1086" s="228">
        <v>59.544</v>
      </c>
      <c r="I1086" s="229"/>
      <c r="J1086" s="230">
        <f>ROUND(I1086*H1086,2)</f>
        <v>0</v>
      </c>
      <c r="K1086" s="226" t="s">
        <v>160</v>
      </c>
      <c r="L1086" s="231"/>
      <c r="M1086" s="232" t="s">
        <v>20</v>
      </c>
      <c r="N1086" s="233" t="s">
        <v>44</v>
      </c>
      <c r="O1086" s="35"/>
      <c r="P1086" s="191">
        <f>O1086*H1086</f>
        <v>0</v>
      </c>
      <c r="Q1086" s="191">
        <v>0.0042</v>
      </c>
      <c r="R1086" s="191">
        <f>Q1086*H1086</f>
        <v>0.2500848</v>
      </c>
      <c r="S1086" s="191">
        <v>0</v>
      </c>
      <c r="T1086" s="192">
        <f>S1086*H1086</f>
        <v>0</v>
      </c>
      <c r="AR1086" s="17" t="s">
        <v>382</v>
      </c>
      <c r="AT1086" s="17" t="s">
        <v>261</v>
      </c>
      <c r="AU1086" s="17" t="s">
        <v>81</v>
      </c>
      <c r="AY1086" s="17" t="s">
        <v>154</v>
      </c>
      <c r="BE1086" s="193">
        <f>IF(N1086="základní",J1086,0)</f>
        <v>0</v>
      </c>
      <c r="BF1086" s="193">
        <f>IF(N1086="snížená",J1086,0)</f>
        <v>0</v>
      </c>
      <c r="BG1086" s="193">
        <f>IF(N1086="zákl. přenesená",J1086,0)</f>
        <v>0</v>
      </c>
      <c r="BH1086" s="193">
        <f>IF(N1086="sníž. přenesená",J1086,0)</f>
        <v>0</v>
      </c>
      <c r="BI1086" s="193">
        <f>IF(N1086="nulová",J1086,0)</f>
        <v>0</v>
      </c>
      <c r="BJ1086" s="17" t="s">
        <v>22</v>
      </c>
      <c r="BK1086" s="193">
        <f>ROUND(I1086*H1086,2)</f>
        <v>0</v>
      </c>
      <c r="BL1086" s="17" t="s">
        <v>269</v>
      </c>
      <c r="BM1086" s="17" t="s">
        <v>1634</v>
      </c>
    </row>
    <row r="1087" spans="2:47" s="1" customFormat="1" ht="13.5">
      <c r="B1087" s="34"/>
      <c r="C1087" s="56"/>
      <c r="D1087" s="194" t="s">
        <v>163</v>
      </c>
      <c r="E1087" s="56"/>
      <c r="F1087" s="195" t="s">
        <v>1635</v>
      </c>
      <c r="G1087" s="56"/>
      <c r="H1087" s="56"/>
      <c r="I1087" s="152"/>
      <c r="J1087" s="56"/>
      <c r="K1087" s="56"/>
      <c r="L1087" s="54"/>
      <c r="M1087" s="71"/>
      <c r="N1087" s="35"/>
      <c r="O1087" s="35"/>
      <c r="P1087" s="35"/>
      <c r="Q1087" s="35"/>
      <c r="R1087" s="35"/>
      <c r="S1087" s="35"/>
      <c r="T1087" s="72"/>
      <c r="AT1087" s="17" t="s">
        <v>163</v>
      </c>
      <c r="AU1087" s="17" t="s">
        <v>81</v>
      </c>
    </row>
    <row r="1088" spans="2:51" s="11" customFormat="1" ht="13.5">
      <c r="B1088" s="197"/>
      <c r="C1088" s="198"/>
      <c r="D1088" s="199" t="s">
        <v>167</v>
      </c>
      <c r="E1088" s="198"/>
      <c r="F1088" s="201" t="s">
        <v>1636</v>
      </c>
      <c r="G1088" s="198"/>
      <c r="H1088" s="202">
        <v>59.544</v>
      </c>
      <c r="I1088" s="203"/>
      <c r="J1088" s="198"/>
      <c r="K1088" s="198"/>
      <c r="L1088" s="204"/>
      <c r="M1088" s="205"/>
      <c r="N1088" s="206"/>
      <c r="O1088" s="206"/>
      <c r="P1088" s="206"/>
      <c r="Q1088" s="206"/>
      <c r="R1088" s="206"/>
      <c r="S1088" s="206"/>
      <c r="T1088" s="207"/>
      <c r="AT1088" s="208" t="s">
        <v>167</v>
      </c>
      <c r="AU1088" s="208" t="s">
        <v>81</v>
      </c>
      <c r="AV1088" s="11" t="s">
        <v>81</v>
      </c>
      <c r="AW1088" s="11" t="s">
        <v>4</v>
      </c>
      <c r="AX1088" s="11" t="s">
        <v>22</v>
      </c>
      <c r="AY1088" s="208" t="s">
        <v>154</v>
      </c>
    </row>
    <row r="1089" spans="2:65" s="1" customFormat="1" ht="31.5" customHeight="1">
      <c r="B1089" s="34"/>
      <c r="C1089" s="182" t="s">
        <v>1637</v>
      </c>
      <c r="D1089" s="182" t="s">
        <v>156</v>
      </c>
      <c r="E1089" s="183" t="s">
        <v>1638</v>
      </c>
      <c r="F1089" s="184" t="s">
        <v>1639</v>
      </c>
      <c r="G1089" s="185" t="s">
        <v>159</v>
      </c>
      <c r="H1089" s="186">
        <v>51.777</v>
      </c>
      <c r="I1089" s="187"/>
      <c r="J1089" s="188">
        <f>ROUND(I1089*H1089,2)</f>
        <v>0</v>
      </c>
      <c r="K1089" s="184" t="s">
        <v>160</v>
      </c>
      <c r="L1089" s="54"/>
      <c r="M1089" s="189" t="s">
        <v>20</v>
      </c>
      <c r="N1089" s="190" t="s">
        <v>44</v>
      </c>
      <c r="O1089" s="35"/>
      <c r="P1089" s="191">
        <f>O1089*H1089</f>
        <v>0</v>
      </c>
      <c r="Q1089" s="191">
        <v>0</v>
      </c>
      <c r="R1089" s="191">
        <f>Q1089*H1089</f>
        <v>0</v>
      </c>
      <c r="S1089" s="191">
        <v>0</v>
      </c>
      <c r="T1089" s="192">
        <f>S1089*H1089</f>
        <v>0</v>
      </c>
      <c r="AR1089" s="17" t="s">
        <v>269</v>
      </c>
      <c r="AT1089" s="17" t="s">
        <v>156</v>
      </c>
      <c r="AU1089" s="17" t="s">
        <v>81</v>
      </c>
      <c r="AY1089" s="17" t="s">
        <v>154</v>
      </c>
      <c r="BE1089" s="193">
        <f>IF(N1089="základní",J1089,0)</f>
        <v>0</v>
      </c>
      <c r="BF1089" s="193">
        <f>IF(N1089="snížená",J1089,0)</f>
        <v>0</v>
      </c>
      <c r="BG1089" s="193">
        <f>IF(N1089="zákl. přenesená",J1089,0)</f>
        <v>0</v>
      </c>
      <c r="BH1089" s="193">
        <f>IF(N1089="sníž. přenesená",J1089,0)</f>
        <v>0</v>
      </c>
      <c r="BI1089" s="193">
        <f>IF(N1089="nulová",J1089,0)</f>
        <v>0</v>
      </c>
      <c r="BJ1089" s="17" t="s">
        <v>22</v>
      </c>
      <c r="BK1089" s="193">
        <f>ROUND(I1089*H1089,2)</f>
        <v>0</v>
      </c>
      <c r="BL1089" s="17" t="s">
        <v>269</v>
      </c>
      <c r="BM1089" s="17" t="s">
        <v>1640</v>
      </c>
    </row>
    <row r="1090" spans="2:47" s="1" customFormat="1" ht="27">
      <c r="B1090" s="34"/>
      <c r="C1090" s="56"/>
      <c r="D1090" s="194" t="s">
        <v>163</v>
      </c>
      <c r="E1090" s="56"/>
      <c r="F1090" s="195" t="s">
        <v>1641</v>
      </c>
      <c r="G1090" s="56"/>
      <c r="H1090" s="56"/>
      <c r="I1090" s="152"/>
      <c r="J1090" s="56"/>
      <c r="K1090" s="56"/>
      <c r="L1090" s="54"/>
      <c r="M1090" s="71"/>
      <c r="N1090" s="35"/>
      <c r="O1090" s="35"/>
      <c r="P1090" s="35"/>
      <c r="Q1090" s="35"/>
      <c r="R1090" s="35"/>
      <c r="S1090" s="35"/>
      <c r="T1090" s="72"/>
      <c r="AT1090" s="17" t="s">
        <v>163</v>
      </c>
      <c r="AU1090" s="17" t="s">
        <v>81</v>
      </c>
    </row>
    <row r="1091" spans="2:47" s="1" customFormat="1" ht="40.5">
      <c r="B1091" s="34"/>
      <c r="C1091" s="56"/>
      <c r="D1091" s="194" t="s">
        <v>165</v>
      </c>
      <c r="E1091" s="56"/>
      <c r="F1091" s="196" t="s">
        <v>1630</v>
      </c>
      <c r="G1091" s="56"/>
      <c r="H1091" s="56"/>
      <c r="I1091" s="152"/>
      <c r="J1091" s="56"/>
      <c r="K1091" s="56"/>
      <c r="L1091" s="54"/>
      <c r="M1091" s="71"/>
      <c r="N1091" s="35"/>
      <c r="O1091" s="35"/>
      <c r="P1091" s="35"/>
      <c r="Q1091" s="35"/>
      <c r="R1091" s="35"/>
      <c r="S1091" s="35"/>
      <c r="T1091" s="72"/>
      <c r="AT1091" s="17" t="s">
        <v>165</v>
      </c>
      <c r="AU1091" s="17" t="s">
        <v>81</v>
      </c>
    </row>
    <row r="1092" spans="2:51" s="11" customFormat="1" ht="13.5">
      <c r="B1092" s="197"/>
      <c r="C1092" s="198"/>
      <c r="D1092" s="194" t="s">
        <v>167</v>
      </c>
      <c r="E1092" s="209" t="s">
        <v>20</v>
      </c>
      <c r="F1092" s="210" t="s">
        <v>1619</v>
      </c>
      <c r="G1092" s="198"/>
      <c r="H1092" s="211">
        <v>6.827</v>
      </c>
      <c r="I1092" s="203"/>
      <c r="J1092" s="198"/>
      <c r="K1092" s="198"/>
      <c r="L1092" s="204"/>
      <c r="M1092" s="205"/>
      <c r="N1092" s="206"/>
      <c r="O1092" s="206"/>
      <c r="P1092" s="206"/>
      <c r="Q1092" s="206"/>
      <c r="R1092" s="206"/>
      <c r="S1092" s="206"/>
      <c r="T1092" s="207"/>
      <c r="AT1092" s="208" t="s">
        <v>167</v>
      </c>
      <c r="AU1092" s="208" t="s">
        <v>81</v>
      </c>
      <c r="AV1092" s="11" t="s">
        <v>81</v>
      </c>
      <c r="AW1092" s="11" t="s">
        <v>169</v>
      </c>
      <c r="AX1092" s="11" t="s">
        <v>73</v>
      </c>
      <c r="AY1092" s="208" t="s">
        <v>154</v>
      </c>
    </row>
    <row r="1093" spans="2:51" s="11" customFormat="1" ht="13.5">
      <c r="B1093" s="197"/>
      <c r="C1093" s="198"/>
      <c r="D1093" s="194" t="s">
        <v>167</v>
      </c>
      <c r="E1093" s="209" t="s">
        <v>20</v>
      </c>
      <c r="F1093" s="210" t="s">
        <v>1620</v>
      </c>
      <c r="G1093" s="198"/>
      <c r="H1093" s="211">
        <v>9.57455</v>
      </c>
      <c r="I1093" s="203"/>
      <c r="J1093" s="198"/>
      <c r="K1093" s="198"/>
      <c r="L1093" s="204"/>
      <c r="M1093" s="205"/>
      <c r="N1093" s="206"/>
      <c r="O1093" s="206"/>
      <c r="P1093" s="206"/>
      <c r="Q1093" s="206"/>
      <c r="R1093" s="206"/>
      <c r="S1093" s="206"/>
      <c r="T1093" s="207"/>
      <c r="AT1093" s="208" t="s">
        <v>167</v>
      </c>
      <c r="AU1093" s="208" t="s">
        <v>81</v>
      </c>
      <c r="AV1093" s="11" t="s">
        <v>81</v>
      </c>
      <c r="AW1093" s="11" t="s">
        <v>169</v>
      </c>
      <c r="AX1093" s="11" t="s">
        <v>73</v>
      </c>
      <c r="AY1093" s="208" t="s">
        <v>154</v>
      </c>
    </row>
    <row r="1094" spans="2:51" s="11" customFormat="1" ht="13.5">
      <c r="B1094" s="197"/>
      <c r="C1094" s="198"/>
      <c r="D1094" s="199" t="s">
        <v>167</v>
      </c>
      <c r="E1094" s="200" t="s">
        <v>20</v>
      </c>
      <c r="F1094" s="201" t="s">
        <v>1621</v>
      </c>
      <c r="G1094" s="198"/>
      <c r="H1094" s="202">
        <v>35.375</v>
      </c>
      <c r="I1094" s="203"/>
      <c r="J1094" s="198"/>
      <c r="K1094" s="198"/>
      <c r="L1094" s="204"/>
      <c r="M1094" s="205"/>
      <c r="N1094" s="206"/>
      <c r="O1094" s="206"/>
      <c r="P1094" s="206"/>
      <c r="Q1094" s="206"/>
      <c r="R1094" s="206"/>
      <c r="S1094" s="206"/>
      <c r="T1094" s="207"/>
      <c r="AT1094" s="208" t="s">
        <v>167</v>
      </c>
      <c r="AU1094" s="208" t="s">
        <v>81</v>
      </c>
      <c r="AV1094" s="11" t="s">
        <v>81</v>
      </c>
      <c r="AW1094" s="11" t="s">
        <v>169</v>
      </c>
      <c r="AX1094" s="11" t="s">
        <v>73</v>
      </c>
      <c r="AY1094" s="208" t="s">
        <v>154</v>
      </c>
    </row>
    <row r="1095" spans="2:65" s="1" customFormat="1" ht="22.5" customHeight="1">
      <c r="B1095" s="34"/>
      <c r="C1095" s="224" t="s">
        <v>1642</v>
      </c>
      <c r="D1095" s="224" t="s">
        <v>261</v>
      </c>
      <c r="E1095" s="225" t="s">
        <v>1643</v>
      </c>
      <c r="F1095" s="226" t="s">
        <v>1644</v>
      </c>
      <c r="G1095" s="227" t="s">
        <v>159</v>
      </c>
      <c r="H1095" s="228">
        <v>108.161</v>
      </c>
      <c r="I1095" s="229"/>
      <c r="J1095" s="230">
        <f>ROUND(I1095*H1095,2)</f>
        <v>0</v>
      </c>
      <c r="K1095" s="226" t="s">
        <v>160</v>
      </c>
      <c r="L1095" s="231"/>
      <c r="M1095" s="232" t="s">
        <v>20</v>
      </c>
      <c r="N1095" s="233" t="s">
        <v>44</v>
      </c>
      <c r="O1095" s="35"/>
      <c r="P1095" s="191">
        <f>O1095*H1095</f>
        <v>0</v>
      </c>
      <c r="Q1095" s="191">
        <v>0.0019</v>
      </c>
      <c r="R1095" s="191">
        <f>Q1095*H1095</f>
        <v>0.2055059</v>
      </c>
      <c r="S1095" s="191">
        <v>0</v>
      </c>
      <c r="T1095" s="192">
        <f>S1095*H1095</f>
        <v>0</v>
      </c>
      <c r="AR1095" s="17" t="s">
        <v>382</v>
      </c>
      <c r="AT1095" s="17" t="s">
        <v>261</v>
      </c>
      <c r="AU1095" s="17" t="s">
        <v>81</v>
      </c>
      <c r="AY1095" s="17" t="s">
        <v>154</v>
      </c>
      <c r="BE1095" s="193">
        <f>IF(N1095="základní",J1095,0)</f>
        <v>0</v>
      </c>
      <c r="BF1095" s="193">
        <f>IF(N1095="snížená",J1095,0)</f>
        <v>0</v>
      </c>
      <c r="BG1095" s="193">
        <f>IF(N1095="zákl. přenesená",J1095,0)</f>
        <v>0</v>
      </c>
      <c r="BH1095" s="193">
        <f>IF(N1095="sníž. přenesená",J1095,0)</f>
        <v>0</v>
      </c>
      <c r="BI1095" s="193">
        <f>IF(N1095="nulová",J1095,0)</f>
        <v>0</v>
      </c>
      <c r="BJ1095" s="17" t="s">
        <v>22</v>
      </c>
      <c r="BK1095" s="193">
        <f>ROUND(I1095*H1095,2)</f>
        <v>0</v>
      </c>
      <c r="BL1095" s="17" t="s">
        <v>269</v>
      </c>
      <c r="BM1095" s="17" t="s">
        <v>1645</v>
      </c>
    </row>
    <row r="1096" spans="2:47" s="1" customFormat="1" ht="27">
      <c r="B1096" s="34"/>
      <c r="C1096" s="56"/>
      <c r="D1096" s="194" t="s">
        <v>163</v>
      </c>
      <c r="E1096" s="56"/>
      <c r="F1096" s="195" t="s">
        <v>1646</v>
      </c>
      <c r="G1096" s="56"/>
      <c r="H1096" s="56"/>
      <c r="I1096" s="152"/>
      <c r="J1096" s="56"/>
      <c r="K1096" s="56"/>
      <c r="L1096" s="54"/>
      <c r="M1096" s="71"/>
      <c r="N1096" s="35"/>
      <c r="O1096" s="35"/>
      <c r="P1096" s="35"/>
      <c r="Q1096" s="35"/>
      <c r="R1096" s="35"/>
      <c r="S1096" s="35"/>
      <c r="T1096" s="72"/>
      <c r="AT1096" s="17" t="s">
        <v>163</v>
      </c>
      <c r="AU1096" s="17" t="s">
        <v>81</v>
      </c>
    </row>
    <row r="1097" spans="2:51" s="11" customFormat="1" ht="13.5">
      <c r="B1097" s="197"/>
      <c r="C1097" s="198"/>
      <c r="D1097" s="194" t="s">
        <v>167</v>
      </c>
      <c r="E1097" s="209" t="s">
        <v>20</v>
      </c>
      <c r="F1097" s="210" t="s">
        <v>1647</v>
      </c>
      <c r="G1097" s="198"/>
      <c r="H1097" s="211">
        <v>51.775</v>
      </c>
      <c r="I1097" s="203"/>
      <c r="J1097" s="198"/>
      <c r="K1097" s="198"/>
      <c r="L1097" s="204"/>
      <c r="M1097" s="205"/>
      <c r="N1097" s="206"/>
      <c r="O1097" s="206"/>
      <c r="P1097" s="206"/>
      <c r="Q1097" s="206"/>
      <c r="R1097" s="206"/>
      <c r="S1097" s="206"/>
      <c r="T1097" s="207"/>
      <c r="AT1097" s="208" t="s">
        <v>167</v>
      </c>
      <c r="AU1097" s="208" t="s">
        <v>81</v>
      </c>
      <c r="AV1097" s="11" t="s">
        <v>81</v>
      </c>
      <c r="AW1097" s="11" t="s">
        <v>169</v>
      </c>
      <c r="AX1097" s="11" t="s">
        <v>73</v>
      </c>
      <c r="AY1097" s="208" t="s">
        <v>154</v>
      </c>
    </row>
    <row r="1098" spans="2:51" s="11" customFormat="1" ht="13.5">
      <c r="B1098" s="197"/>
      <c r="C1098" s="198"/>
      <c r="D1098" s="194" t="s">
        <v>167</v>
      </c>
      <c r="E1098" s="209" t="s">
        <v>20</v>
      </c>
      <c r="F1098" s="210" t="s">
        <v>1648</v>
      </c>
      <c r="G1098" s="198"/>
      <c r="H1098" s="211">
        <v>37.278</v>
      </c>
      <c r="I1098" s="203"/>
      <c r="J1098" s="198"/>
      <c r="K1098" s="198"/>
      <c r="L1098" s="204"/>
      <c r="M1098" s="205"/>
      <c r="N1098" s="206"/>
      <c r="O1098" s="206"/>
      <c r="P1098" s="206"/>
      <c r="Q1098" s="206"/>
      <c r="R1098" s="206"/>
      <c r="S1098" s="206"/>
      <c r="T1098" s="207"/>
      <c r="AT1098" s="208" t="s">
        <v>167</v>
      </c>
      <c r="AU1098" s="208" t="s">
        <v>81</v>
      </c>
      <c r="AV1098" s="11" t="s">
        <v>81</v>
      </c>
      <c r="AW1098" s="11" t="s">
        <v>169</v>
      </c>
      <c r="AX1098" s="11" t="s">
        <v>73</v>
      </c>
      <c r="AY1098" s="208" t="s">
        <v>154</v>
      </c>
    </row>
    <row r="1099" spans="2:51" s="11" customFormat="1" ht="13.5">
      <c r="B1099" s="197"/>
      <c r="C1099" s="198"/>
      <c r="D1099" s="194" t="s">
        <v>167</v>
      </c>
      <c r="E1099" s="209" t="s">
        <v>20</v>
      </c>
      <c r="F1099" s="210" t="s">
        <v>1649</v>
      </c>
      <c r="G1099" s="198"/>
      <c r="H1099" s="211">
        <v>5</v>
      </c>
      <c r="I1099" s="203"/>
      <c r="J1099" s="198"/>
      <c r="K1099" s="198"/>
      <c r="L1099" s="204"/>
      <c r="M1099" s="205"/>
      <c r="N1099" s="206"/>
      <c r="O1099" s="206"/>
      <c r="P1099" s="206"/>
      <c r="Q1099" s="206"/>
      <c r="R1099" s="206"/>
      <c r="S1099" s="206"/>
      <c r="T1099" s="207"/>
      <c r="AT1099" s="208" t="s">
        <v>167</v>
      </c>
      <c r="AU1099" s="208" t="s">
        <v>81</v>
      </c>
      <c r="AV1099" s="11" t="s">
        <v>81</v>
      </c>
      <c r="AW1099" s="11" t="s">
        <v>169</v>
      </c>
      <c r="AX1099" s="11" t="s">
        <v>73</v>
      </c>
      <c r="AY1099" s="208" t="s">
        <v>154</v>
      </c>
    </row>
    <row r="1100" spans="2:51" s="11" customFormat="1" ht="13.5">
      <c r="B1100" s="197"/>
      <c r="C1100" s="198"/>
      <c r="D1100" s="199" t="s">
        <v>167</v>
      </c>
      <c r="E1100" s="198"/>
      <c r="F1100" s="201" t="s">
        <v>1650</v>
      </c>
      <c r="G1100" s="198"/>
      <c r="H1100" s="202">
        <v>108.161</v>
      </c>
      <c r="I1100" s="203"/>
      <c r="J1100" s="198"/>
      <c r="K1100" s="198"/>
      <c r="L1100" s="204"/>
      <c r="M1100" s="205"/>
      <c r="N1100" s="206"/>
      <c r="O1100" s="206"/>
      <c r="P1100" s="206"/>
      <c r="Q1100" s="206"/>
      <c r="R1100" s="206"/>
      <c r="S1100" s="206"/>
      <c r="T1100" s="207"/>
      <c r="AT1100" s="208" t="s">
        <v>167</v>
      </c>
      <c r="AU1100" s="208" t="s">
        <v>81</v>
      </c>
      <c r="AV1100" s="11" t="s">
        <v>81</v>
      </c>
      <c r="AW1100" s="11" t="s">
        <v>4</v>
      </c>
      <c r="AX1100" s="11" t="s">
        <v>22</v>
      </c>
      <c r="AY1100" s="208" t="s">
        <v>154</v>
      </c>
    </row>
    <row r="1101" spans="2:65" s="1" customFormat="1" ht="31.5" customHeight="1">
      <c r="B1101" s="34"/>
      <c r="C1101" s="182" t="s">
        <v>1651</v>
      </c>
      <c r="D1101" s="182" t="s">
        <v>156</v>
      </c>
      <c r="E1101" s="183" t="s">
        <v>1652</v>
      </c>
      <c r="F1101" s="184" t="s">
        <v>1653</v>
      </c>
      <c r="G1101" s="185" t="s">
        <v>292</v>
      </c>
      <c r="H1101" s="186">
        <v>77.666</v>
      </c>
      <c r="I1101" s="187"/>
      <c r="J1101" s="188">
        <f>ROUND(I1101*H1101,2)</f>
        <v>0</v>
      </c>
      <c r="K1101" s="184" t="s">
        <v>160</v>
      </c>
      <c r="L1101" s="54"/>
      <c r="M1101" s="189" t="s">
        <v>20</v>
      </c>
      <c r="N1101" s="190" t="s">
        <v>44</v>
      </c>
      <c r="O1101" s="35"/>
      <c r="P1101" s="191">
        <f>O1101*H1101</f>
        <v>0</v>
      </c>
      <c r="Q1101" s="191">
        <v>0</v>
      </c>
      <c r="R1101" s="191">
        <f>Q1101*H1101</f>
        <v>0</v>
      </c>
      <c r="S1101" s="191">
        <v>0</v>
      </c>
      <c r="T1101" s="192">
        <f>S1101*H1101</f>
        <v>0</v>
      </c>
      <c r="AR1101" s="17" t="s">
        <v>269</v>
      </c>
      <c r="AT1101" s="17" t="s">
        <v>156</v>
      </c>
      <c r="AU1101" s="17" t="s">
        <v>81</v>
      </c>
      <c r="AY1101" s="17" t="s">
        <v>154</v>
      </c>
      <c r="BE1101" s="193">
        <f>IF(N1101="základní",J1101,0)</f>
        <v>0</v>
      </c>
      <c r="BF1101" s="193">
        <f>IF(N1101="snížená",J1101,0)</f>
        <v>0</v>
      </c>
      <c r="BG1101" s="193">
        <f>IF(N1101="zákl. přenesená",J1101,0)</f>
        <v>0</v>
      </c>
      <c r="BH1101" s="193">
        <f>IF(N1101="sníž. přenesená",J1101,0)</f>
        <v>0</v>
      </c>
      <c r="BI1101" s="193">
        <f>IF(N1101="nulová",J1101,0)</f>
        <v>0</v>
      </c>
      <c r="BJ1101" s="17" t="s">
        <v>22</v>
      </c>
      <c r="BK1101" s="193">
        <f>ROUND(I1101*H1101,2)</f>
        <v>0</v>
      </c>
      <c r="BL1101" s="17" t="s">
        <v>269</v>
      </c>
      <c r="BM1101" s="17" t="s">
        <v>1654</v>
      </c>
    </row>
    <row r="1102" spans="2:47" s="1" customFormat="1" ht="27">
      <c r="B1102" s="34"/>
      <c r="C1102" s="56"/>
      <c r="D1102" s="194" t="s">
        <v>163</v>
      </c>
      <c r="E1102" s="56"/>
      <c r="F1102" s="195" t="s">
        <v>1655</v>
      </c>
      <c r="G1102" s="56"/>
      <c r="H1102" s="56"/>
      <c r="I1102" s="152"/>
      <c r="J1102" s="56"/>
      <c r="K1102" s="56"/>
      <c r="L1102" s="54"/>
      <c r="M1102" s="71"/>
      <c r="N1102" s="35"/>
      <c r="O1102" s="35"/>
      <c r="P1102" s="35"/>
      <c r="Q1102" s="35"/>
      <c r="R1102" s="35"/>
      <c r="S1102" s="35"/>
      <c r="T1102" s="72"/>
      <c r="AT1102" s="17" t="s">
        <v>163</v>
      </c>
      <c r="AU1102" s="17" t="s">
        <v>81</v>
      </c>
    </row>
    <row r="1103" spans="2:47" s="1" customFormat="1" ht="40.5">
      <c r="B1103" s="34"/>
      <c r="C1103" s="56"/>
      <c r="D1103" s="194" t="s">
        <v>165</v>
      </c>
      <c r="E1103" s="56"/>
      <c r="F1103" s="196" t="s">
        <v>1630</v>
      </c>
      <c r="G1103" s="56"/>
      <c r="H1103" s="56"/>
      <c r="I1103" s="152"/>
      <c r="J1103" s="56"/>
      <c r="K1103" s="56"/>
      <c r="L1103" s="54"/>
      <c r="M1103" s="71"/>
      <c r="N1103" s="35"/>
      <c r="O1103" s="35"/>
      <c r="P1103" s="35"/>
      <c r="Q1103" s="35"/>
      <c r="R1103" s="35"/>
      <c r="S1103" s="35"/>
      <c r="T1103" s="72"/>
      <c r="AT1103" s="17" t="s">
        <v>165</v>
      </c>
      <c r="AU1103" s="17" t="s">
        <v>81</v>
      </c>
    </row>
    <row r="1104" spans="2:51" s="11" customFormat="1" ht="13.5">
      <c r="B1104" s="197"/>
      <c r="C1104" s="198"/>
      <c r="D1104" s="199" t="s">
        <v>167</v>
      </c>
      <c r="E1104" s="198"/>
      <c r="F1104" s="201" t="s">
        <v>1656</v>
      </c>
      <c r="G1104" s="198"/>
      <c r="H1104" s="202">
        <v>77.666</v>
      </c>
      <c r="I1104" s="203"/>
      <c r="J1104" s="198"/>
      <c r="K1104" s="198"/>
      <c r="L1104" s="204"/>
      <c r="M1104" s="205"/>
      <c r="N1104" s="206"/>
      <c r="O1104" s="206"/>
      <c r="P1104" s="206"/>
      <c r="Q1104" s="206"/>
      <c r="R1104" s="206"/>
      <c r="S1104" s="206"/>
      <c r="T1104" s="207"/>
      <c r="AT1104" s="208" t="s">
        <v>167</v>
      </c>
      <c r="AU1104" s="208" t="s">
        <v>81</v>
      </c>
      <c r="AV1104" s="11" t="s">
        <v>81</v>
      </c>
      <c r="AW1104" s="11" t="s">
        <v>4</v>
      </c>
      <c r="AX1104" s="11" t="s">
        <v>22</v>
      </c>
      <c r="AY1104" s="208" t="s">
        <v>154</v>
      </c>
    </row>
    <row r="1105" spans="2:65" s="1" customFormat="1" ht="22.5" customHeight="1">
      <c r="B1105" s="34"/>
      <c r="C1105" s="182" t="s">
        <v>1657</v>
      </c>
      <c r="D1105" s="182" t="s">
        <v>156</v>
      </c>
      <c r="E1105" s="183" t="s">
        <v>1658</v>
      </c>
      <c r="F1105" s="184" t="s">
        <v>1659</v>
      </c>
      <c r="G1105" s="185" t="s">
        <v>292</v>
      </c>
      <c r="H1105" s="186">
        <v>62.132</v>
      </c>
      <c r="I1105" s="187"/>
      <c r="J1105" s="188">
        <f>ROUND(I1105*H1105,2)</f>
        <v>0</v>
      </c>
      <c r="K1105" s="184" t="s">
        <v>160</v>
      </c>
      <c r="L1105" s="54"/>
      <c r="M1105" s="189" t="s">
        <v>20</v>
      </c>
      <c r="N1105" s="190" t="s">
        <v>44</v>
      </c>
      <c r="O1105" s="35"/>
      <c r="P1105" s="191">
        <f>O1105*H1105</f>
        <v>0</v>
      </c>
      <c r="Q1105" s="191">
        <v>0</v>
      </c>
      <c r="R1105" s="191">
        <f>Q1105*H1105</f>
        <v>0</v>
      </c>
      <c r="S1105" s="191">
        <v>0</v>
      </c>
      <c r="T1105" s="192">
        <f>S1105*H1105</f>
        <v>0</v>
      </c>
      <c r="AR1105" s="17" t="s">
        <v>269</v>
      </c>
      <c r="AT1105" s="17" t="s">
        <v>156</v>
      </c>
      <c r="AU1105" s="17" t="s">
        <v>81</v>
      </c>
      <c r="AY1105" s="17" t="s">
        <v>154</v>
      </c>
      <c r="BE1105" s="193">
        <f>IF(N1105="základní",J1105,0)</f>
        <v>0</v>
      </c>
      <c r="BF1105" s="193">
        <f>IF(N1105="snížená",J1105,0)</f>
        <v>0</v>
      </c>
      <c r="BG1105" s="193">
        <f>IF(N1105="zákl. přenesená",J1105,0)</f>
        <v>0</v>
      </c>
      <c r="BH1105" s="193">
        <f>IF(N1105="sníž. přenesená",J1105,0)</f>
        <v>0</v>
      </c>
      <c r="BI1105" s="193">
        <f>IF(N1105="nulová",J1105,0)</f>
        <v>0</v>
      </c>
      <c r="BJ1105" s="17" t="s">
        <v>22</v>
      </c>
      <c r="BK1105" s="193">
        <f>ROUND(I1105*H1105,2)</f>
        <v>0</v>
      </c>
      <c r="BL1105" s="17" t="s">
        <v>269</v>
      </c>
      <c r="BM1105" s="17" t="s">
        <v>1660</v>
      </c>
    </row>
    <row r="1106" spans="2:47" s="1" customFormat="1" ht="27">
      <c r="B1106" s="34"/>
      <c r="C1106" s="56"/>
      <c r="D1106" s="194" t="s">
        <v>163</v>
      </c>
      <c r="E1106" s="56"/>
      <c r="F1106" s="195" t="s">
        <v>1661</v>
      </c>
      <c r="G1106" s="56"/>
      <c r="H1106" s="56"/>
      <c r="I1106" s="152"/>
      <c r="J1106" s="56"/>
      <c r="K1106" s="56"/>
      <c r="L1106" s="54"/>
      <c r="M1106" s="71"/>
      <c r="N1106" s="35"/>
      <c r="O1106" s="35"/>
      <c r="P1106" s="35"/>
      <c r="Q1106" s="35"/>
      <c r="R1106" s="35"/>
      <c r="S1106" s="35"/>
      <c r="T1106" s="72"/>
      <c r="AT1106" s="17" t="s">
        <v>163</v>
      </c>
      <c r="AU1106" s="17" t="s">
        <v>81</v>
      </c>
    </row>
    <row r="1107" spans="2:47" s="1" customFormat="1" ht="40.5">
      <c r="B1107" s="34"/>
      <c r="C1107" s="56"/>
      <c r="D1107" s="194" t="s">
        <v>165</v>
      </c>
      <c r="E1107" s="56"/>
      <c r="F1107" s="196" t="s">
        <v>1630</v>
      </c>
      <c r="G1107" s="56"/>
      <c r="H1107" s="56"/>
      <c r="I1107" s="152"/>
      <c r="J1107" s="56"/>
      <c r="K1107" s="56"/>
      <c r="L1107" s="54"/>
      <c r="M1107" s="71"/>
      <c r="N1107" s="35"/>
      <c r="O1107" s="35"/>
      <c r="P1107" s="35"/>
      <c r="Q1107" s="35"/>
      <c r="R1107" s="35"/>
      <c r="S1107" s="35"/>
      <c r="T1107" s="72"/>
      <c r="AT1107" s="17" t="s">
        <v>165</v>
      </c>
      <c r="AU1107" s="17" t="s">
        <v>81</v>
      </c>
    </row>
    <row r="1108" spans="2:51" s="11" customFormat="1" ht="13.5">
      <c r="B1108" s="197"/>
      <c r="C1108" s="198"/>
      <c r="D1108" s="199" t="s">
        <v>167</v>
      </c>
      <c r="E1108" s="198"/>
      <c r="F1108" s="201" t="s">
        <v>1662</v>
      </c>
      <c r="G1108" s="198"/>
      <c r="H1108" s="202">
        <v>62.132</v>
      </c>
      <c r="I1108" s="203"/>
      <c r="J1108" s="198"/>
      <c r="K1108" s="198"/>
      <c r="L1108" s="204"/>
      <c r="M1108" s="205"/>
      <c r="N1108" s="206"/>
      <c r="O1108" s="206"/>
      <c r="P1108" s="206"/>
      <c r="Q1108" s="206"/>
      <c r="R1108" s="206"/>
      <c r="S1108" s="206"/>
      <c r="T1108" s="207"/>
      <c r="AT1108" s="208" t="s">
        <v>167</v>
      </c>
      <c r="AU1108" s="208" t="s">
        <v>81</v>
      </c>
      <c r="AV1108" s="11" t="s">
        <v>81</v>
      </c>
      <c r="AW1108" s="11" t="s">
        <v>4</v>
      </c>
      <c r="AX1108" s="11" t="s">
        <v>22</v>
      </c>
      <c r="AY1108" s="208" t="s">
        <v>154</v>
      </c>
    </row>
    <row r="1109" spans="2:65" s="1" customFormat="1" ht="31.5" customHeight="1">
      <c r="B1109" s="34"/>
      <c r="C1109" s="182" t="s">
        <v>1663</v>
      </c>
      <c r="D1109" s="182" t="s">
        <v>156</v>
      </c>
      <c r="E1109" s="183" t="s">
        <v>1664</v>
      </c>
      <c r="F1109" s="184" t="s">
        <v>1665</v>
      </c>
      <c r="G1109" s="185" t="s">
        <v>413</v>
      </c>
      <c r="H1109" s="186">
        <v>207.108</v>
      </c>
      <c r="I1109" s="187"/>
      <c r="J1109" s="188">
        <f>ROUND(I1109*H1109,2)</f>
        <v>0</v>
      </c>
      <c r="K1109" s="184" t="s">
        <v>160</v>
      </c>
      <c r="L1109" s="54"/>
      <c r="M1109" s="189" t="s">
        <v>20</v>
      </c>
      <c r="N1109" s="190" t="s">
        <v>44</v>
      </c>
      <c r="O1109" s="35"/>
      <c r="P1109" s="191">
        <f>O1109*H1109</f>
        <v>0</v>
      </c>
      <c r="Q1109" s="191">
        <v>0</v>
      </c>
      <c r="R1109" s="191">
        <f>Q1109*H1109</f>
        <v>0</v>
      </c>
      <c r="S1109" s="191">
        <v>0</v>
      </c>
      <c r="T1109" s="192">
        <f>S1109*H1109</f>
        <v>0</v>
      </c>
      <c r="AR1109" s="17" t="s">
        <v>269</v>
      </c>
      <c r="AT1109" s="17" t="s">
        <v>156</v>
      </c>
      <c r="AU1109" s="17" t="s">
        <v>81</v>
      </c>
      <c r="AY1109" s="17" t="s">
        <v>154</v>
      </c>
      <c r="BE1109" s="193">
        <f>IF(N1109="základní",J1109,0)</f>
        <v>0</v>
      </c>
      <c r="BF1109" s="193">
        <f>IF(N1109="snížená",J1109,0)</f>
        <v>0</v>
      </c>
      <c r="BG1109" s="193">
        <f>IF(N1109="zákl. přenesená",J1109,0)</f>
        <v>0</v>
      </c>
      <c r="BH1109" s="193">
        <f>IF(N1109="sníž. přenesená",J1109,0)</f>
        <v>0</v>
      </c>
      <c r="BI1109" s="193">
        <f>IF(N1109="nulová",J1109,0)</f>
        <v>0</v>
      </c>
      <c r="BJ1109" s="17" t="s">
        <v>22</v>
      </c>
      <c r="BK1109" s="193">
        <f>ROUND(I1109*H1109,2)</f>
        <v>0</v>
      </c>
      <c r="BL1109" s="17" t="s">
        <v>269</v>
      </c>
      <c r="BM1109" s="17" t="s">
        <v>1666</v>
      </c>
    </row>
    <row r="1110" spans="2:47" s="1" customFormat="1" ht="40.5">
      <c r="B1110" s="34"/>
      <c r="C1110" s="56"/>
      <c r="D1110" s="194" t="s">
        <v>163</v>
      </c>
      <c r="E1110" s="56"/>
      <c r="F1110" s="195" t="s">
        <v>1667</v>
      </c>
      <c r="G1110" s="56"/>
      <c r="H1110" s="56"/>
      <c r="I1110" s="152"/>
      <c r="J1110" s="56"/>
      <c r="K1110" s="56"/>
      <c r="L1110" s="54"/>
      <c r="M1110" s="71"/>
      <c r="N1110" s="35"/>
      <c r="O1110" s="35"/>
      <c r="P1110" s="35"/>
      <c r="Q1110" s="35"/>
      <c r="R1110" s="35"/>
      <c r="S1110" s="35"/>
      <c r="T1110" s="72"/>
      <c r="AT1110" s="17" t="s">
        <v>163</v>
      </c>
      <c r="AU1110" s="17" t="s">
        <v>81</v>
      </c>
    </row>
    <row r="1111" spans="2:47" s="1" customFormat="1" ht="40.5">
      <c r="B1111" s="34"/>
      <c r="C1111" s="56"/>
      <c r="D1111" s="194" t="s">
        <v>165</v>
      </c>
      <c r="E1111" s="56"/>
      <c r="F1111" s="196" t="s">
        <v>1630</v>
      </c>
      <c r="G1111" s="56"/>
      <c r="H1111" s="56"/>
      <c r="I1111" s="152"/>
      <c r="J1111" s="56"/>
      <c r="K1111" s="56"/>
      <c r="L1111" s="54"/>
      <c r="M1111" s="71"/>
      <c r="N1111" s="35"/>
      <c r="O1111" s="35"/>
      <c r="P1111" s="35"/>
      <c r="Q1111" s="35"/>
      <c r="R1111" s="35"/>
      <c r="S1111" s="35"/>
      <c r="T1111" s="72"/>
      <c r="AT1111" s="17" t="s">
        <v>165</v>
      </c>
      <c r="AU1111" s="17" t="s">
        <v>81</v>
      </c>
    </row>
    <row r="1112" spans="2:51" s="11" customFormat="1" ht="13.5">
      <c r="B1112" s="197"/>
      <c r="C1112" s="198"/>
      <c r="D1112" s="199" t="s">
        <v>167</v>
      </c>
      <c r="E1112" s="198"/>
      <c r="F1112" s="201" t="s">
        <v>1668</v>
      </c>
      <c r="G1112" s="198"/>
      <c r="H1112" s="202">
        <v>207.108</v>
      </c>
      <c r="I1112" s="203"/>
      <c r="J1112" s="198"/>
      <c r="K1112" s="198"/>
      <c r="L1112" s="204"/>
      <c r="M1112" s="205"/>
      <c r="N1112" s="206"/>
      <c r="O1112" s="206"/>
      <c r="P1112" s="206"/>
      <c r="Q1112" s="206"/>
      <c r="R1112" s="206"/>
      <c r="S1112" s="206"/>
      <c r="T1112" s="207"/>
      <c r="AT1112" s="208" t="s">
        <v>167</v>
      </c>
      <c r="AU1112" s="208" t="s">
        <v>81</v>
      </c>
      <c r="AV1112" s="11" t="s">
        <v>81</v>
      </c>
      <c r="AW1112" s="11" t="s">
        <v>4</v>
      </c>
      <c r="AX1112" s="11" t="s">
        <v>22</v>
      </c>
      <c r="AY1112" s="208" t="s">
        <v>154</v>
      </c>
    </row>
    <row r="1113" spans="2:65" s="1" customFormat="1" ht="22.5" customHeight="1">
      <c r="B1113" s="34"/>
      <c r="C1113" s="224" t="s">
        <v>1669</v>
      </c>
      <c r="D1113" s="224" t="s">
        <v>261</v>
      </c>
      <c r="E1113" s="225" t="s">
        <v>1670</v>
      </c>
      <c r="F1113" s="226" t="s">
        <v>1671</v>
      </c>
      <c r="G1113" s="227" t="s">
        <v>413</v>
      </c>
      <c r="H1113" s="228">
        <v>217.463</v>
      </c>
      <c r="I1113" s="229"/>
      <c r="J1113" s="230">
        <f>ROUND(I1113*H1113,2)</f>
        <v>0</v>
      </c>
      <c r="K1113" s="226" t="s">
        <v>160</v>
      </c>
      <c r="L1113" s="231"/>
      <c r="M1113" s="232" t="s">
        <v>20</v>
      </c>
      <c r="N1113" s="233" t="s">
        <v>44</v>
      </c>
      <c r="O1113" s="35"/>
      <c r="P1113" s="191">
        <f>O1113*H1113</f>
        <v>0</v>
      </c>
      <c r="Q1113" s="191">
        <v>2E-05</v>
      </c>
      <c r="R1113" s="191">
        <f>Q1113*H1113</f>
        <v>0.004349260000000001</v>
      </c>
      <c r="S1113" s="191">
        <v>0</v>
      </c>
      <c r="T1113" s="192">
        <f>S1113*H1113</f>
        <v>0</v>
      </c>
      <c r="AR1113" s="17" t="s">
        <v>382</v>
      </c>
      <c r="AT1113" s="17" t="s">
        <v>261</v>
      </c>
      <c r="AU1113" s="17" t="s">
        <v>81</v>
      </c>
      <c r="AY1113" s="17" t="s">
        <v>154</v>
      </c>
      <c r="BE1113" s="193">
        <f>IF(N1113="základní",J1113,0)</f>
        <v>0</v>
      </c>
      <c r="BF1113" s="193">
        <f>IF(N1113="snížená",J1113,0)</f>
        <v>0</v>
      </c>
      <c r="BG1113" s="193">
        <f>IF(N1113="zákl. přenesená",J1113,0)</f>
        <v>0</v>
      </c>
      <c r="BH1113" s="193">
        <f>IF(N1113="sníž. přenesená",J1113,0)</f>
        <v>0</v>
      </c>
      <c r="BI1113" s="193">
        <f>IF(N1113="nulová",J1113,0)</f>
        <v>0</v>
      </c>
      <c r="BJ1113" s="17" t="s">
        <v>22</v>
      </c>
      <c r="BK1113" s="193">
        <f>ROUND(I1113*H1113,2)</f>
        <v>0</v>
      </c>
      <c r="BL1113" s="17" t="s">
        <v>269</v>
      </c>
      <c r="BM1113" s="17" t="s">
        <v>1672</v>
      </c>
    </row>
    <row r="1114" spans="2:47" s="1" customFormat="1" ht="27">
      <c r="B1114" s="34"/>
      <c r="C1114" s="56"/>
      <c r="D1114" s="194" t="s">
        <v>163</v>
      </c>
      <c r="E1114" s="56"/>
      <c r="F1114" s="195" t="s">
        <v>1673</v>
      </c>
      <c r="G1114" s="56"/>
      <c r="H1114" s="56"/>
      <c r="I1114" s="152"/>
      <c r="J1114" s="56"/>
      <c r="K1114" s="56"/>
      <c r="L1114" s="54"/>
      <c r="M1114" s="71"/>
      <c r="N1114" s="35"/>
      <c r="O1114" s="35"/>
      <c r="P1114" s="35"/>
      <c r="Q1114" s="35"/>
      <c r="R1114" s="35"/>
      <c r="S1114" s="35"/>
      <c r="T1114" s="72"/>
      <c r="AT1114" s="17" t="s">
        <v>163</v>
      </c>
      <c r="AU1114" s="17" t="s">
        <v>81</v>
      </c>
    </row>
    <row r="1115" spans="2:51" s="11" customFormat="1" ht="13.5">
      <c r="B1115" s="197"/>
      <c r="C1115" s="198"/>
      <c r="D1115" s="199" t="s">
        <v>167</v>
      </c>
      <c r="E1115" s="198"/>
      <c r="F1115" s="201" t="s">
        <v>1674</v>
      </c>
      <c r="G1115" s="198"/>
      <c r="H1115" s="202">
        <v>217.463</v>
      </c>
      <c r="I1115" s="203"/>
      <c r="J1115" s="198"/>
      <c r="K1115" s="198"/>
      <c r="L1115" s="204"/>
      <c r="M1115" s="205"/>
      <c r="N1115" s="206"/>
      <c r="O1115" s="206"/>
      <c r="P1115" s="206"/>
      <c r="Q1115" s="206"/>
      <c r="R1115" s="206"/>
      <c r="S1115" s="206"/>
      <c r="T1115" s="207"/>
      <c r="AT1115" s="208" t="s">
        <v>167</v>
      </c>
      <c r="AU1115" s="208" t="s">
        <v>81</v>
      </c>
      <c r="AV1115" s="11" t="s">
        <v>81</v>
      </c>
      <c r="AW1115" s="11" t="s">
        <v>4</v>
      </c>
      <c r="AX1115" s="11" t="s">
        <v>22</v>
      </c>
      <c r="AY1115" s="208" t="s">
        <v>154</v>
      </c>
    </row>
    <row r="1116" spans="2:65" s="1" customFormat="1" ht="31.5" customHeight="1">
      <c r="B1116" s="34"/>
      <c r="C1116" s="182" t="s">
        <v>1675</v>
      </c>
      <c r="D1116" s="182" t="s">
        <v>156</v>
      </c>
      <c r="E1116" s="183" t="s">
        <v>1676</v>
      </c>
      <c r="F1116" s="184" t="s">
        <v>1677</v>
      </c>
      <c r="G1116" s="185" t="s">
        <v>413</v>
      </c>
      <c r="H1116" s="186">
        <v>207.108</v>
      </c>
      <c r="I1116" s="187"/>
      <c r="J1116" s="188">
        <f>ROUND(I1116*H1116,2)</f>
        <v>0</v>
      </c>
      <c r="K1116" s="184" t="s">
        <v>160</v>
      </c>
      <c r="L1116" s="54"/>
      <c r="M1116" s="189" t="s">
        <v>20</v>
      </c>
      <c r="N1116" s="190" t="s">
        <v>44</v>
      </c>
      <c r="O1116" s="35"/>
      <c r="P1116" s="191">
        <f>O1116*H1116</f>
        <v>0</v>
      </c>
      <c r="Q1116" s="191">
        <v>0</v>
      </c>
      <c r="R1116" s="191">
        <f>Q1116*H1116</f>
        <v>0</v>
      </c>
      <c r="S1116" s="191">
        <v>0</v>
      </c>
      <c r="T1116" s="192">
        <f>S1116*H1116</f>
        <v>0</v>
      </c>
      <c r="AR1116" s="17" t="s">
        <v>269</v>
      </c>
      <c r="AT1116" s="17" t="s">
        <v>156</v>
      </c>
      <c r="AU1116" s="17" t="s">
        <v>81</v>
      </c>
      <c r="AY1116" s="17" t="s">
        <v>154</v>
      </c>
      <c r="BE1116" s="193">
        <f>IF(N1116="základní",J1116,0)</f>
        <v>0</v>
      </c>
      <c r="BF1116" s="193">
        <f>IF(N1116="snížená",J1116,0)</f>
        <v>0</v>
      </c>
      <c r="BG1116" s="193">
        <f>IF(N1116="zákl. přenesená",J1116,0)</f>
        <v>0</v>
      </c>
      <c r="BH1116" s="193">
        <f>IF(N1116="sníž. přenesená",J1116,0)</f>
        <v>0</v>
      </c>
      <c r="BI1116" s="193">
        <f>IF(N1116="nulová",J1116,0)</f>
        <v>0</v>
      </c>
      <c r="BJ1116" s="17" t="s">
        <v>22</v>
      </c>
      <c r="BK1116" s="193">
        <f>ROUND(I1116*H1116,2)</f>
        <v>0</v>
      </c>
      <c r="BL1116" s="17" t="s">
        <v>269</v>
      </c>
      <c r="BM1116" s="17" t="s">
        <v>1678</v>
      </c>
    </row>
    <row r="1117" spans="2:47" s="1" customFormat="1" ht="40.5">
      <c r="B1117" s="34"/>
      <c r="C1117" s="56"/>
      <c r="D1117" s="194" t="s">
        <v>163</v>
      </c>
      <c r="E1117" s="56"/>
      <c r="F1117" s="195" t="s">
        <v>1679</v>
      </c>
      <c r="G1117" s="56"/>
      <c r="H1117" s="56"/>
      <c r="I1117" s="152"/>
      <c r="J1117" s="56"/>
      <c r="K1117" s="56"/>
      <c r="L1117" s="54"/>
      <c r="M1117" s="71"/>
      <c r="N1117" s="35"/>
      <c r="O1117" s="35"/>
      <c r="P1117" s="35"/>
      <c r="Q1117" s="35"/>
      <c r="R1117" s="35"/>
      <c r="S1117" s="35"/>
      <c r="T1117" s="72"/>
      <c r="AT1117" s="17" t="s">
        <v>163</v>
      </c>
      <c r="AU1117" s="17" t="s">
        <v>81</v>
      </c>
    </row>
    <row r="1118" spans="2:47" s="1" customFormat="1" ht="40.5">
      <c r="B1118" s="34"/>
      <c r="C1118" s="56"/>
      <c r="D1118" s="194" t="s">
        <v>165</v>
      </c>
      <c r="E1118" s="56"/>
      <c r="F1118" s="196" t="s">
        <v>1630</v>
      </c>
      <c r="G1118" s="56"/>
      <c r="H1118" s="56"/>
      <c r="I1118" s="152"/>
      <c r="J1118" s="56"/>
      <c r="K1118" s="56"/>
      <c r="L1118" s="54"/>
      <c r="M1118" s="71"/>
      <c r="N1118" s="35"/>
      <c r="O1118" s="35"/>
      <c r="P1118" s="35"/>
      <c r="Q1118" s="35"/>
      <c r="R1118" s="35"/>
      <c r="S1118" s="35"/>
      <c r="T1118" s="72"/>
      <c r="AT1118" s="17" t="s">
        <v>165</v>
      </c>
      <c r="AU1118" s="17" t="s">
        <v>81</v>
      </c>
    </row>
    <row r="1119" spans="2:51" s="11" customFormat="1" ht="13.5">
      <c r="B1119" s="197"/>
      <c r="C1119" s="198"/>
      <c r="D1119" s="199" t="s">
        <v>167</v>
      </c>
      <c r="E1119" s="198"/>
      <c r="F1119" s="201" t="s">
        <v>1668</v>
      </c>
      <c r="G1119" s="198"/>
      <c r="H1119" s="202">
        <v>207.108</v>
      </c>
      <c r="I1119" s="203"/>
      <c r="J1119" s="198"/>
      <c r="K1119" s="198"/>
      <c r="L1119" s="204"/>
      <c r="M1119" s="205"/>
      <c r="N1119" s="206"/>
      <c r="O1119" s="206"/>
      <c r="P1119" s="206"/>
      <c r="Q1119" s="206"/>
      <c r="R1119" s="206"/>
      <c r="S1119" s="206"/>
      <c r="T1119" s="207"/>
      <c r="AT1119" s="208" t="s">
        <v>167</v>
      </c>
      <c r="AU1119" s="208" t="s">
        <v>81</v>
      </c>
      <c r="AV1119" s="11" t="s">
        <v>81</v>
      </c>
      <c r="AW1119" s="11" t="s">
        <v>4</v>
      </c>
      <c r="AX1119" s="11" t="s">
        <v>22</v>
      </c>
      <c r="AY1119" s="208" t="s">
        <v>154</v>
      </c>
    </row>
    <row r="1120" spans="2:65" s="1" customFormat="1" ht="31.5" customHeight="1">
      <c r="B1120" s="34"/>
      <c r="C1120" s="182" t="s">
        <v>1680</v>
      </c>
      <c r="D1120" s="182" t="s">
        <v>156</v>
      </c>
      <c r="E1120" s="183" t="s">
        <v>1681</v>
      </c>
      <c r="F1120" s="184" t="s">
        <v>1682</v>
      </c>
      <c r="G1120" s="185" t="s">
        <v>413</v>
      </c>
      <c r="H1120" s="186">
        <v>2</v>
      </c>
      <c r="I1120" s="187"/>
      <c r="J1120" s="188">
        <f>ROUND(I1120*H1120,2)</f>
        <v>0</v>
      </c>
      <c r="K1120" s="184" t="s">
        <v>160</v>
      </c>
      <c r="L1120" s="54"/>
      <c r="M1120" s="189" t="s">
        <v>20</v>
      </c>
      <c r="N1120" s="190" t="s">
        <v>44</v>
      </c>
      <c r="O1120" s="35"/>
      <c r="P1120" s="191">
        <f>O1120*H1120</f>
        <v>0</v>
      </c>
      <c r="Q1120" s="191">
        <v>0.0075</v>
      </c>
      <c r="R1120" s="191">
        <f>Q1120*H1120</f>
        <v>0.015</v>
      </c>
      <c r="S1120" s="191">
        <v>0</v>
      </c>
      <c r="T1120" s="192">
        <f>S1120*H1120</f>
        <v>0</v>
      </c>
      <c r="AR1120" s="17" t="s">
        <v>269</v>
      </c>
      <c r="AT1120" s="17" t="s">
        <v>156</v>
      </c>
      <c r="AU1120" s="17" t="s">
        <v>81</v>
      </c>
      <c r="AY1120" s="17" t="s">
        <v>154</v>
      </c>
      <c r="BE1120" s="193">
        <f>IF(N1120="základní",J1120,0)</f>
        <v>0</v>
      </c>
      <c r="BF1120" s="193">
        <f>IF(N1120="snížená",J1120,0)</f>
        <v>0</v>
      </c>
      <c r="BG1120" s="193">
        <f>IF(N1120="zákl. přenesená",J1120,0)</f>
        <v>0</v>
      </c>
      <c r="BH1120" s="193">
        <f>IF(N1120="sníž. přenesená",J1120,0)</f>
        <v>0</v>
      </c>
      <c r="BI1120" s="193">
        <f>IF(N1120="nulová",J1120,0)</f>
        <v>0</v>
      </c>
      <c r="BJ1120" s="17" t="s">
        <v>22</v>
      </c>
      <c r="BK1120" s="193">
        <f>ROUND(I1120*H1120,2)</f>
        <v>0</v>
      </c>
      <c r="BL1120" s="17" t="s">
        <v>269</v>
      </c>
      <c r="BM1120" s="17" t="s">
        <v>1683</v>
      </c>
    </row>
    <row r="1121" spans="2:47" s="1" customFormat="1" ht="40.5">
      <c r="B1121" s="34"/>
      <c r="C1121" s="56"/>
      <c r="D1121" s="194" t="s">
        <v>163</v>
      </c>
      <c r="E1121" s="56"/>
      <c r="F1121" s="195" t="s">
        <v>1684</v>
      </c>
      <c r="G1121" s="56"/>
      <c r="H1121" s="56"/>
      <c r="I1121" s="152"/>
      <c r="J1121" s="56"/>
      <c r="K1121" s="56"/>
      <c r="L1121" s="54"/>
      <c r="M1121" s="71"/>
      <c r="N1121" s="35"/>
      <c r="O1121" s="35"/>
      <c r="P1121" s="35"/>
      <c r="Q1121" s="35"/>
      <c r="R1121" s="35"/>
      <c r="S1121" s="35"/>
      <c r="T1121" s="72"/>
      <c r="AT1121" s="17" t="s">
        <v>163</v>
      </c>
      <c r="AU1121" s="17" t="s">
        <v>81</v>
      </c>
    </row>
    <row r="1122" spans="2:47" s="1" customFormat="1" ht="40.5">
      <c r="B1122" s="34"/>
      <c r="C1122" s="56"/>
      <c r="D1122" s="199" t="s">
        <v>165</v>
      </c>
      <c r="E1122" s="56"/>
      <c r="F1122" s="212" t="s">
        <v>1630</v>
      </c>
      <c r="G1122" s="56"/>
      <c r="H1122" s="56"/>
      <c r="I1122" s="152"/>
      <c r="J1122" s="56"/>
      <c r="K1122" s="56"/>
      <c r="L1122" s="54"/>
      <c r="M1122" s="71"/>
      <c r="N1122" s="35"/>
      <c r="O1122" s="35"/>
      <c r="P1122" s="35"/>
      <c r="Q1122" s="35"/>
      <c r="R1122" s="35"/>
      <c r="S1122" s="35"/>
      <c r="T1122" s="72"/>
      <c r="AT1122" s="17" t="s">
        <v>165</v>
      </c>
      <c r="AU1122" s="17" t="s">
        <v>81</v>
      </c>
    </row>
    <row r="1123" spans="2:65" s="1" customFormat="1" ht="31.5" customHeight="1">
      <c r="B1123" s="34"/>
      <c r="C1123" s="182" t="s">
        <v>1685</v>
      </c>
      <c r="D1123" s="182" t="s">
        <v>156</v>
      </c>
      <c r="E1123" s="183" t="s">
        <v>1686</v>
      </c>
      <c r="F1123" s="184" t="s">
        <v>1687</v>
      </c>
      <c r="G1123" s="185" t="s">
        <v>292</v>
      </c>
      <c r="H1123" s="186">
        <v>42.61</v>
      </c>
      <c r="I1123" s="187"/>
      <c r="J1123" s="188">
        <f>ROUND(I1123*H1123,2)</f>
        <v>0</v>
      </c>
      <c r="K1123" s="184" t="s">
        <v>160</v>
      </c>
      <c r="L1123" s="54"/>
      <c r="M1123" s="189" t="s">
        <v>20</v>
      </c>
      <c r="N1123" s="190" t="s">
        <v>44</v>
      </c>
      <c r="O1123" s="35"/>
      <c r="P1123" s="191">
        <f>O1123*H1123</f>
        <v>0</v>
      </c>
      <c r="Q1123" s="191">
        <v>0</v>
      </c>
      <c r="R1123" s="191">
        <f>Q1123*H1123</f>
        <v>0</v>
      </c>
      <c r="S1123" s="191">
        <v>0</v>
      </c>
      <c r="T1123" s="192">
        <f>S1123*H1123</f>
        <v>0</v>
      </c>
      <c r="AR1123" s="17" t="s">
        <v>269</v>
      </c>
      <c r="AT1123" s="17" t="s">
        <v>156</v>
      </c>
      <c r="AU1123" s="17" t="s">
        <v>81</v>
      </c>
      <c r="AY1123" s="17" t="s">
        <v>154</v>
      </c>
      <c r="BE1123" s="193">
        <f>IF(N1123="základní",J1123,0)</f>
        <v>0</v>
      </c>
      <c r="BF1123" s="193">
        <f>IF(N1123="snížená",J1123,0)</f>
        <v>0</v>
      </c>
      <c r="BG1123" s="193">
        <f>IF(N1123="zákl. přenesená",J1123,0)</f>
        <v>0</v>
      </c>
      <c r="BH1123" s="193">
        <f>IF(N1123="sníž. přenesená",J1123,0)</f>
        <v>0</v>
      </c>
      <c r="BI1123" s="193">
        <f>IF(N1123="nulová",J1123,0)</f>
        <v>0</v>
      </c>
      <c r="BJ1123" s="17" t="s">
        <v>22</v>
      </c>
      <c r="BK1123" s="193">
        <f>ROUND(I1123*H1123,2)</f>
        <v>0</v>
      </c>
      <c r="BL1123" s="17" t="s">
        <v>269</v>
      </c>
      <c r="BM1123" s="17" t="s">
        <v>1688</v>
      </c>
    </row>
    <row r="1124" spans="2:47" s="1" customFormat="1" ht="40.5">
      <c r="B1124" s="34"/>
      <c r="C1124" s="56"/>
      <c r="D1124" s="194" t="s">
        <v>163</v>
      </c>
      <c r="E1124" s="56"/>
      <c r="F1124" s="195" t="s">
        <v>1689</v>
      </c>
      <c r="G1124" s="56"/>
      <c r="H1124" s="56"/>
      <c r="I1124" s="152"/>
      <c r="J1124" s="56"/>
      <c r="K1124" s="56"/>
      <c r="L1124" s="54"/>
      <c r="M1124" s="71"/>
      <c r="N1124" s="35"/>
      <c r="O1124" s="35"/>
      <c r="P1124" s="35"/>
      <c r="Q1124" s="35"/>
      <c r="R1124" s="35"/>
      <c r="S1124" s="35"/>
      <c r="T1124" s="72"/>
      <c r="AT1124" s="17" t="s">
        <v>163</v>
      </c>
      <c r="AU1124" s="17" t="s">
        <v>81</v>
      </c>
    </row>
    <row r="1125" spans="2:47" s="1" customFormat="1" ht="40.5">
      <c r="B1125" s="34"/>
      <c r="C1125" s="56"/>
      <c r="D1125" s="194" t="s">
        <v>165</v>
      </c>
      <c r="E1125" s="56"/>
      <c r="F1125" s="196" t="s">
        <v>1630</v>
      </c>
      <c r="G1125" s="56"/>
      <c r="H1125" s="56"/>
      <c r="I1125" s="152"/>
      <c r="J1125" s="56"/>
      <c r="K1125" s="56"/>
      <c r="L1125" s="54"/>
      <c r="M1125" s="71"/>
      <c r="N1125" s="35"/>
      <c r="O1125" s="35"/>
      <c r="P1125" s="35"/>
      <c r="Q1125" s="35"/>
      <c r="R1125" s="35"/>
      <c r="S1125" s="35"/>
      <c r="T1125" s="72"/>
      <c r="AT1125" s="17" t="s">
        <v>165</v>
      </c>
      <c r="AU1125" s="17" t="s">
        <v>81</v>
      </c>
    </row>
    <row r="1126" spans="2:51" s="11" customFormat="1" ht="13.5">
      <c r="B1126" s="197"/>
      <c r="C1126" s="198"/>
      <c r="D1126" s="194" t="s">
        <v>167</v>
      </c>
      <c r="E1126" s="209" t="s">
        <v>20</v>
      </c>
      <c r="F1126" s="210" t="s">
        <v>1690</v>
      </c>
      <c r="G1126" s="198"/>
      <c r="H1126" s="211">
        <v>8.98</v>
      </c>
      <c r="I1126" s="203"/>
      <c r="J1126" s="198"/>
      <c r="K1126" s="198"/>
      <c r="L1126" s="204"/>
      <c r="M1126" s="205"/>
      <c r="N1126" s="206"/>
      <c r="O1126" s="206"/>
      <c r="P1126" s="206"/>
      <c r="Q1126" s="206"/>
      <c r="R1126" s="206"/>
      <c r="S1126" s="206"/>
      <c r="T1126" s="207"/>
      <c r="AT1126" s="208" t="s">
        <v>167</v>
      </c>
      <c r="AU1126" s="208" t="s">
        <v>81</v>
      </c>
      <c r="AV1126" s="11" t="s">
        <v>81</v>
      </c>
      <c r="AW1126" s="11" t="s">
        <v>169</v>
      </c>
      <c r="AX1126" s="11" t="s">
        <v>73</v>
      </c>
      <c r="AY1126" s="208" t="s">
        <v>154</v>
      </c>
    </row>
    <row r="1127" spans="2:51" s="11" customFormat="1" ht="13.5">
      <c r="B1127" s="197"/>
      <c r="C1127" s="198"/>
      <c r="D1127" s="194" t="s">
        <v>167</v>
      </c>
      <c r="E1127" s="209" t="s">
        <v>20</v>
      </c>
      <c r="F1127" s="210" t="s">
        <v>1691</v>
      </c>
      <c r="G1127" s="198"/>
      <c r="H1127" s="211">
        <v>11.13</v>
      </c>
      <c r="I1127" s="203"/>
      <c r="J1127" s="198"/>
      <c r="K1127" s="198"/>
      <c r="L1127" s="204"/>
      <c r="M1127" s="205"/>
      <c r="N1127" s="206"/>
      <c r="O1127" s="206"/>
      <c r="P1127" s="206"/>
      <c r="Q1127" s="206"/>
      <c r="R1127" s="206"/>
      <c r="S1127" s="206"/>
      <c r="T1127" s="207"/>
      <c r="AT1127" s="208" t="s">
        <v>167</v>
      </c>
      <c r="AU1127" s="208" t="s">
        <v>81</v>
      </c>
      <c r="AV1127" s="11" t="s">
        <v>81</v>
      </c>
      <c r="AW1127" s="11" t="s">
        <v>169</v>
      </c>
      <c r="AX1127" s="11" t="s">
        <v>73</v>
      </c>
      <c r="AY1127" s="208" t="s">
        <v>154</v>
      </c>
    </row>
    <row r="1128" spans="2:51" s="11" customFormat="1" ht="13.5">
      <c r="B1128" s="197"/>
      <c r="C1128" s="198"/>
      <c r="D1128" s="199" t="s">
        <v>167</v>
      </c>
      <c r="E1128" s="200" t="s">
        <v>20</v>
      </c>
      <c r="F1128" s="201" t="s">
        <v>1692</v>
      </c>
      <c r="G1128" s="198"/>
      <c r="H1128" s="202">
        <v>22.5</v>
      </c>
      <c r="I1128" s="203"/>
      <c r="J1128" s="198"/>
      <c r="K1128" s="198"/>
      <c r="L1128" s="204"/>
      <c r="M1128" s="205"/>
      <c r="N1128" s="206"/>
      <c r="O1128" s="206"/>
      <c r="P1128" s="206"/>
      <c r="Q1128" s="206"/>
      <c r="R1128" s="206"/>
      <c r="S1128" s="206"/>
      <c r="T1128" s="207"/>
      <c r="AT1128" s="208" t="s">
        <v>167</v>
      </c>
      <c r="AU1128" s="208" t="s">
        <v>81</v>
      </c>
      <c r="AV1128" s="11" t="s">
        <v>81</v>
      </c>
      <c r="AW1128" s="11" t="s">
        <v>169</v>
      </c>
      <c r="AX1128" s="11" t="s">
        <v>73</v>
      </c>
      <c r="AY1128" s="208" t="s">
        <v>154</v>
      </c>
    </row>
    <row r="1129" spans="2:65" s="1" customFormat="1" ht="22.5" customHeight="1">
      <c r="B1129" s="34"/>
      <c r="C1129" s="224" t="s">
        <v>1693</v>
      </c>
      <c r="D1129" s="224" t="s">
        <v>261</v>
      </c>
      <c r="E1129" s="225" t="s">
        <v>1694</v>
      </c>
      <c r="F1129" s="226" t="s">
        <v>1695</v>
      </c>
      <c r="G1129" s="227" t="s">
        <v>413</v>
      </c>
      <c r="H1129" s="228">
        <v>43</v>
      </c>
      <c r="I1129" s="229"/>
      <c r="J1129" s="230">
        <f>ROUND(I1129*H1129,2)</f>
        <v>0</v>
      </c>
      <c r="K1129" s="226" t="s">
        <v>160</v>
      </c>
      <c r="L1129" s="231"/>
      <c r="M1129" s="232" t="s">
        <v>20</v>
      </c>
      <c r="N1129" s="233" t="s">
        <v>44</v>
      </c>
      <c r="O1129" s="35"/>
      <c r="P1129" s="191">
        <f>O1129*H1129</f>
        <v>0</v>
      </c>
      <c r="Q1129" s="191">
        <v>0.00079</v>
      </c>
      <c r="R1129" s="191">
        <f>Q1129*H1129</f>
        <v>0.03397</v>
      </c>
      <c r="S1129" s="191">
        <v>0</v>
      </c>
      <c r="T1129" s="192">
        <f>S1129*H1129</f>
        <v>0</v>
      </c>
      <c r="AR1129" s="17" t="s">
        <v>382</v>
      </c>
      <c r="AT1129" s="17" t="s">
        <v>261</v>
      </c>
      <c r="AU1129" s="17" t="s">
        <v>81</v>
      </c>
      <c r="AY1129" s="17" t="s">
        <v>154</v>
      </c>
      <c r="BE1129" s="193">
        <f>IF(N1129="základní",J1129,0)</f>
        <v>0</v>
      </c>
      <c r="BF1129" s="193">
        <f>IF(N1129="snížená",J1129,0)</f>
        <v>0</v>
      </c>
      <c r="BG1129" s="193">
        <f>IF(N1129="zákl. přenesená",J1129,0)</f>
        <v>0</v>
      </c>
      <c r="BH1129" s="193">
        <f>IF(N1129="sníž. přenesená",J1129,0)</f>
        <v>0</v>
      </c>
      <c r="BI1129" s="193">
        <f>IF(N1129="nulová",J1129,0)</f>
        <v>0</v>
      </c>
      <c r="BJ1129" s="17" t="s">
        <v>22</v>
      </c>
      <c r="BK1129" s="193">
        <f>ROUND(I1129*H1129,2)</f>
        <v>0</v>
      </c>
      <c r="BL1129" s="17" t="s">
        <v>269</v>
      </c>
      <c r="BM1129" s="17" t="s">
        <v>1696</v>
      </c>
    </row>
    <row r="1130" spans="2:47" s="1" customFormat="1" ht="27">
      <c r="B1130" s="34"/>
      <c r="C1130" s="56"/>
      <c r="D1130" s="199" t="s">
        <v>163</v>
      </c>
      <c r="E1130" s="56"/>
      <c r="F1130" s="234" t="s">
        <v>1697</v>
      </c>
      <c r="G1130" s="56"/>
      <c r="H1130" s="56"/>
      <c r="I1130" s="152"/>
      <c r="J1130" s="56"/>
      <c r="K1130" s="56"/>
      <c r="L1130" s="54"/>
      <c r="M1130" s="71"/>
      <c r="N1130" s="35"/>
      <c r="O1130" s="35"/>
      <c r="P1130" s="35"/>
      <c r="Q1130" s="35"/>
      <c r="R1130" s="35"/>
      <c r="S1130" s="35"/>
      <c r="T1130" s="72"/>
      <c r="AT1130" s="17" t="s">
        <v>163</v>
      </c>
      <c r="AU1130" s="17" t="s">
        <v>81</v>
      </c>
    </row>
    <row r="1131" spans="2:65" s="1" customFormat="1" ht="31.5" customHeight="1">
      <c r="B1131" s="34"/>
      <c r="C1131" s="182" t="s">
        <v>1698</v>
      </c>
      <c r="D1131" s="182" t="s">
        <v>156</v>
      </c>
      <c r="E1131" s="183" t="s">
        <v>1699</v>
      </c>
      <c r="F1131" s="184" t="s">
        <v>1700</v>
      </c>
      <c r="G1131" s="185" t="s">
        <v>413</v>
      </c>
      <c r="H1131" s="186">
        <v>7</v>
      </c>
      <c r="I1131" s="187"/>
      <c r="J1131" s="188">
        <f>ROUND(I1131*H1131,2)</f>
        <v>0</v>
      </c>
      <c r="K1131" s="184" t="s">
        <v>160</v>
      </c>
      <c r="L1131" s="54"/>
      <c r="M1131" s="189" t="s">
        <v>20</v>
      </c>
      <c r="N1131" s="190" t="s">
        <v>44</v>
      </c>
      <c r="O1131" s="35"/>
      <c r="P1131" s="191">
        <f>O1131*H1131</f>
        <v>0</v>
      </c>
      <c r="Q1131" s="191">
        <v>0</v>
      </c>
      <c r="R1131" s="191">
        <f>Q1131*H1131</f>
        <v>0</v>
      </c>
      <c r="S1131" s="191">
        <v>0</v>
      </c>
      <c r="T1131" s="192">
        <f>S1131*H1131</f>
        <v>0</v>
      </c>
      <c r="AR1131" s="17" t="s">
        <v>269</v>
      </c>
      <c r="AT1131" s="17" t="s">
        <v>156</v>
      </c>
      <c r="AU1131" s="17" t="s">
        <v>81</v>
      </c>
      <c r="AY1131" s="17" t="s">
        <v>154</v>
      </c>
      <c r="BE1131" s="193">
        <f>IF(N1131="základní",J1131,0)</f>
        <v>0</v>
      </c>
      <c r="BF1131" s="193">
        <f>IF(N1131="snížená",J1131,0)</f>
        <v>0</v>
      </c>
      <c r="BG1131" s="193">
        <f>IF(N1131="zákl. přenesená",J1131,0)</f>
        <v>0</v>
      </c>
      <c r="BH1131" s="193">
        <f>IF(N1131="sníž. přenesená",J1131,0)</f>
        <v>0</v>
      </c>
      <c r="BI1131" s="193">
        <f>IF(N1131="nulová",J1131,0)</f>
        <v>0</v>
      </c>
      <c r="BJ1131" s="17" t="s">
        <v>22</v>
      </c>
      <c r="BK1131" s="193">
        <f>ROUND(I1131*H1131,2)</f>
        <v>0</v>
      </c>
      <c r="BL1131" s="17" t="s">
        <v>269</v>
      </c>
      <c r="BM1131" s="17" t="s">
        <v>1701</v>
      </c>
    </row>
    <row r="1132" spans="2:47" s="1" customFormat="1" ht="40.5">
      <c r="B1132" s="34"/>
      <c r="C1132" s="56"/>
      <c r="D1132" s="194" t="s">
        <v>163</v>
      </c>
      <c r="E1132" s="56"/>
      <c r="F1132" s="195" t="s">
        <v>1702</v>
      </c>
      <c r="G1132" s="56"/>
      <c r="H1132" s="56"/>
      <c r="I1132" s="152"/>
      <c r="J1132" s="56"/>
      <c r="K1132" s="56"/>
      <c r="L1132" s="54"/>
      <c r="M1132" s="71"/>
      <c r="N1132" s="35"/>
      <c r="O1132" s="35"/>
      <c r="P1132" s="35"/>
      <c r="Q1132" s="35"/>
      <c r="R1132" s="35"/>
      <c r="S1132" s="35"/>
      <c r="T1132" s="72"/>
      <c r="AT1132" s="17" t="s">
        <v>163</v>
      </c>
      <c r="AU1132" s="17" t="s">
        <v>81</v>
      </c>
    </row>
    <row r="1133" spans="2:47" s="1" customFormat="1" ht="40.5">
      <c r="B1133" s="34"/>
      <c r="C1133" s="56"/>
      <c r="D1133" s="194" t="s">
        <v>165</v>
      </c>
      <c r="E1133" s="56"/>
      <c r="F1133" s="196" t="s">
        <v>1630</v>
      </c>
      <c r="G1133" s="56"/>
      <c r="H1133" s="56"/>
      <c r="I1133" s="152"/>
      <c r="J1133" s="56"/>
      <c r="K1133" s="56"/>
      <c r="L1133" s="54"/>
      <c r="M1133" s="71"/>
      <c r="N1133" s="35"/>
      <c r="O1133" s="35"/>
      <c r="P1133" s="35"/>
      <c r="Q1133" s="35"/>
      <c r="R1133" s="35"/>
      <c r="S1133" s="35"/>
      <c r="T1133" s="72"/>
      <c r="AT1133" s="17" t="s">
        <v>165</v>
      </c>
      <c r="AU1133" s="17" t="s">
        <v>81</v>
      </c>
    </row>
    <row r="1134" spans="2:51" s="11" customFormat="1" ht="13.5">
      <c r="B1134" s="197"/>
      <c r="C1134" s="198"/>
      <c r="D1134" s="194" t="s">
        <v>167</v>
      </c>
      <c r="E1134" s="209" t="s">
        <v>20</v>
      </c>
      <c r="F1134" s="210" t="s">
        <v>1703</v>
      </c>
      <c r="G1134" s="198"/>
      <c r="H1134" s="211">
        <v>1</v>
      </c>
      <c r="I1134" s="203"/>
      <c r="J1134" s="198"/>
      <c r="K1134" s="198"/>
      <c r="L1134" s="204"/>
      <c r="M1134" s="205"/>
      <c r="N1134" s="206"/>
      <c r="O1134" s="206"/>
      <c r="P1134" s="206"/>
      <c r="Q1134" s="206"/>
      <c r="R1134" s="206"/>
      <c r="S1134" s="206"/>
      <c r="T1134" s="207"/>
      <c r="AT1134" s="208" t="s">
        <v>167</v>
      </c>
      <c r="AU1134" s="208" t="s">
        <v>81</v>
      </c>
      <c r="AV1134" s="11" t="s">
        <v>81</v>
      </c>
      <c r="AW1134" s="11" t="s">
        <v>169</v>
      </c>
      <c r="AX1134" s="11" t="s">
        <v>73</v>
      </c>
      <c r="AY1134" s="208" t="s">
        <v>154</v>
      </c>
    </row>
    <row r="1135" spans="2:51" s="11" customFormat="1" ht="13.5">
      <c r="B1135" s="197"/>
      <c r="C1135" s="198"/>
      <c r="D1135" s="194" t="s">
        <v>167</v>
      </c>
      <c r="E1135" s="209" t="s">
        <v>20</v>
      </c>
      <c r="F1135" s="210" t="s">
        <v>1704</v>
      </c>
      <c r="G1135" s="198"/>
      <c r="H1135" s="211">
        <v>2</v>
      </c>
      <c r="I1135" s="203"/>
      <c r="J1135" s="198"/>
      <c r="K1135" s="198"/>
      <c r="L1135" s="204"/>
      <c r="M1135" s="205"/>
      <c r="N1135" s="206"/>
      <c r="O1135" s="206"/>
      <c r="P1135" s="206"/>
      <c r="Q1135" s="206"/>
      <c r="R1135" s="206"/>
      <c r="S1135" s="206"/>
      <c r="T1135" s="207"/>
      <c r="AT1135" s="208" t="s">
        <v>167</v>
      </c>
      <c r="AU1135" s="208" t="s">
        <v>81</v>
      </c>
      <c r="AV1135" s="11" t="s">
        <v>81</v>
      </c>
      <c r="AW1135" s="11" t="s">
        <v>169</v>
      </c>
      <c r="AX1135" s="11" t="s">
        <v>73</v>
      </c>
      <c r="AY1135" s="208" t="s">
        <v>154</v>
      </c>
    </row>
    <row r="1136" spans="2:51" s="11" customFormat="1" ht="13.5">
      <c r="B1136" s="197"/>
      <c r="C1136" s="198"/>
      <c r="D1136" s="199" t="s">
        <v>167</v>
      </c>
      <c r="E1136" s="200" t="s">
        <v>20</v>
      </c>
      <c r="F1136" s="201" t="s">
        <v>1705</v>
      </c>
      <c r="G1136" s="198"/>
      <c r="H1136" s="202">
        <v>4</v>
      </c>
      <c r="I1136" s="203"/>
      <c r="J1136" s="198"/>
      <c r="K1136" s="198"/>
      <c r="L1136" s="204"/>
      <c r="M1136" s="205"/>
      <c r="N1136" s="206"/>
      <c r="O1136" s="206"/>
      <c r="P1136" s="206"/>
      <c r="Q1136" s="206"/>
      <c r="R1136" s="206"/>
      <c r="S1136" s="206"/>
      <c r="T1136" s="207"/>
      <c r="AT1136" s="208" t="s">
        <v>167</v>
      </c>
      <c r="AU1136" s="208" t="s">
        <v>81</v>
      </c>
      <c r="AV1136" s="11" t="s">
        <v>81</v>
      </c>
      <c r="AW1136" s="11" t="s">
        <v>169</v>
      </c>
      <c r="AX1136" s="11" t="s">
        <v>73</v>
      </c>
      <c r="AY1136" s="208" t="s">
        <v>154</v>
      </c>
    </row>
    <row r="1137" spans="2:65" s="1" customFormat="1" ht="22.5" customHeight="1">
      <c r="B1137" s="34"/>
      <c r="C1137" s="224" t="s">
        <v>1706</v>
      </c>
      <c r="D1137" s="224" t="s">
        <v>261</v>
      </c>
      <c r="E1137" s="225" t="s">
        <v>1707</v>
      </c>
      <c r="F1137" s="226" t="s">
        <v>1708</v>
      </c>
      <c r="G1137" s="227" t="s">
        <v>413</v>
      </c>
      <c r="H1137" s="228">
        <v>7</v>
      </c>
      <c r="I1137" s="229"/>
      <c r="J1137" s="230">
        <f>ROUND(I1137*H1137,2)</f>
        <v>0</v>
      </c>
      <c r="K1137" s="226" t="s">
        <v>160</v>
      </c>
      <c r="L1137" s="231"/>
      <c r="M1137" s="232" t="s">
        <v>20</v>
      </c>
      <c r="N1137" s="233" t="s">
        <v>44</v>
      </c>
      <c r="O1137" s="35"/>
      <c r="P1137" s="191">
        <f>O1137*H1137</f>
        <v>0</v>
      </c>
      <c r="Q1137" s="191">
        <v>0.00111</v>
      </c>
      <c r="R1137" s="191">
        <f>Q1137*H1137</f>
        <v>0.007770000000000001</v>
      </c>
      <c r="S1137" s="191">
        <v>0</v>
      </c>
      <c r="T1137" s="192">
        <f>S1137*H1137</f>
        <v>0</v>
      </c>
      <c r="AR1137" s="17" t="s">
        <v>382</v>
      </c>
      <c r="AT1137" s="17" t="s">
        <v>261</v>
      </c>
      <c r="AU1137" s="17" t="s">
        <v>81</v>
      </c>
      <c r="AY1137" s="17" t="s">
        <v>154</v>
      </c>
      <c r="BE1137" s="193">
        <f>IF(N1137="základní",J1137,0)</f>
        <v>0</v>
      </c>
      <c r="BF1137" s="193">
        <f>IF(N1137="snížená",J1137,0)</f>
        <v>0</v>
      </c>
      <c r="BG1137" s="193">
        <f>IF(N1137="zákl. přenesená",J1137,0)</f>
        <v>0</v>
      </c>
      <c r="BH1137" s="193">
        <f>IF(N1137="sníž. přenesená",J1137,0)</f>
        <v>0</v>
      </c>
      <c r="BI1137" s="193">
        <f>IF(N1137="nulová",J1137,0)</f>
        <v>0</v>
      </c>
      <c r="BJ1137" s="17" t="s">
        <v>22</v>
      </c>
      <c r="BK1137" s="193">
        <f>ROUND(I1137*H1137,2)</f>
        <v>0</v>
      </c>
      <c r="BL1137" s="17" t="s">
        <v>269</v>
      </c>
      <c r="BM1137" s="17" t="s">
        <v>1709</v>
      </c>
    </row>
    <row r="1138" spans="2:47" s="1" customFormat="1" ht="27">
      <c r="B1138" s="34"/>
      <c r="C1138" s="56"/>
      <c r="D1138" s="199" t="s">
        <v>163</v>
      </c>
      <c r="E1138" s="56"/>
      <c r="F1138" s="234" t="s">
        <v>1710</v>
      </c>
      <c r="G1138" s="56"/>
      <c r="H1138" s="56"/>
      <c r="I1138" s="152"/>
      <c r="J1138" s="56"/>
      <c r="K1138" s="56"/>
      <c r="L1138" s="54"/>
      <c r="M1138" s="71"/>
      <c r="N1138" s="35"/>
      <c r="O1138" s="35"/>
      <c r="P1138" s="35"/>
      <c r="Q1138" s="35"/>
      <c r="R1138" s="35"/>
      <c r="S1138" s="35"/>
      <c r="T1138" s="72"/>
      <c r="AT1138" s="17" t="s">
        <v>163</v>
      </c>
      <c r="AU1138" s="17" t="s">
        <v>81</v>
      </c>
    </row>
    <row r="1139" spans="2:65" s="1" customFormat="1" ht="22.5" customHeight="1">
      <c r="B1139" s="34"/>
      <c r="C1139" s="182" t="s">
        <v>1711</v>
      </c>
      <c r="D1139" s="182" t="s">
        <v>156</v>
      </c>
      <c r="E1139" s="183" t="s">
        <v>1712</v>
      </c>
      <c r="F1139" s="184" t="s">
        <v>1713</v>
      </c>
      <c r="G1139" s="185" t="s">
        <v>159</v>
      </c>
      <c r="H1139" s="186">
        <v>32.169</v>
      </c>
      <c r="I1139" s="187"/>
      <c r="J1139" s="188">
        <f>ROUND(I1139*H1139,2)</f>
        <v>0</v>
      </c>
      <c r="K1139" s="184" t="s">
        <v>160</v>
      </c>
      <c r="L1139" s="54"/>
      <c r="M1139" s="189" t="s">
        <v>20</v>
      </c>
      <c r="N1139" s="190" t="s">
        <v>44</v>
      </c>
      <c r="O1139" s="35"/>
      <c r="P1139" s="191">
        <f>O1139*H1139</f>
        <v>0</v>
      </c>
      <c r="Q1139" s="191">
        <v>0</v>
      </c>
      <c r="R1139" s="191">
        <f>Q1139*H1139</f>
        <v>0</v>
      </c>
      <c r="S1139" s="191">
        <v>0</v>
      </c>
      <c r="T1139" s="192">
        <f>S1139*H1139</f>
        <v>0</v>
      </c>
      <c r="AR1139" s="17" t="s">
        <v>269</v>
      </c>
      <c r="AT1139" s="17" t="s">
        <v>156</v>
      </c>
      <c r="AU1139" s="17" t="s">
        <v>81</v>
      </c>
      <c r="AY1139" s="17" t="s">
        <v>154</v>
      </c>
      <c r="BE1139" s="193">
        <f>IF(N1139="základní",J1139,0)</f>
        <v>0</v>
      </c>
      <c r="BF1139" s="193">
        <f>IF(N1139="snížená",J1139,0)</f>
        <v>0</v>
      </c>
      <c r="BG1139" s="193">
        <f>IF(N1139="zákl. přenesená",J1139,0)</f>
        <v>0</v>
      </c>
      <c r="BH1139" s="193">
        <f>IF(N1139="sníž. přenesená",J1139,0)</f>
        <v>0</v>
      </c>
      <c r="BI1139" s="193">
        <f>IF(N1139="nulová",J1139,0)</f>
        <v>0</v>
      </c>
      <c r="BJ1139" s="17" t="s">
        <v>22</v>
      </c>
      <c r="BK1139" s="193">
        <f>ROUND(I1139*H1139,2)</f>
        <v>0</v>
      </c>
      <c r="BL1139" s="17" t="s">
        <v>269</v>
      </c>
      <c r="BM1139" s="17" t="s">
        <v>1714</v>
      </c>
    </row>
    <row r="1140" spans="2:47" s="1" customFormat="1" ht="27">
      <c r="B1140" s="34"/>
      <c r="C1140" s="56"/>
      <c r="D1140" s="194" t="s">
        <v>163</v>
      </c>
      <c r="E1140" s="56"/>
      <c r="F1140" s="195" t="s">
        <v>1715</v>
      </c>
      <c r="G1140" s="56"/>
      <c r="H1140" s="56"/>
      <c r="I1140" s="152"/>
      <c r="J1140" s="56"/>
      <c r="K1140" s="56"/>
      <c r="L1140" s="54"/>
      <c r="M1140" s="71"/>
      <c r="N1140" s="35"/>
      <c r="O1140" s="35"/>
      <c r="P1140" s="35"/>
      <c r="Q1140" s="35"/>
      <c r="R1140" s="35"/>
      <c r="S1140" s="35"/>
      <c r="T1140" s="72"/>
      <c r="AT1140" s="17" t="s">
        <v>163</v>
      </c>
      <c r="AU1140" s="17" t="s">
        <v>81</v>
      </c>
    </row>
    <row r="1141" spans="2:47" s="1" customFormat="1" ht="40.5">
      <c r="B1141" s="34"/>
      <c r="C1141" s="56"/>
      <c r="D1141" s="194" t="s">
        <v>165</v>
      </c>
      <c r="E1141" s="56"/>
      <c r="F1141" s="196" t="s">
        <v>1716</v>
      </c>
      <c r="G1141" s="56"/>
      <c r="H1141" s="56"/>
      <c r="I1141" s="152"/>
      <c r="J1141" s="56"/>
      <c r="K1141" s="56"/>
      <c r="L1141" s="54"/>
      <c r="M1141" s="71"/>
      <c r="N1141" s="35"/>
      <c r="O1141" s="35"/>
      <c r="P1141" s="35"/>
      <c r="Q1141" s="35"/>
      <c r="R1141" s="35"/>
      <c r="S1141" s="35"/>
      <c r="T1141" s="72"/>
      <c r="AT1141" s="17" t="s">
        <v>165</v>
      </c>
      <c r="AU1141" s="17" t="s">
        <v>81</v>
      </c>
    </row>
    <row r="1142" spans="2:51" s="11" customFormat="1" ht="13.5">
      <c r="B1142" s="197"/>
      <c r="C1142" s="198"/>
      <c r="D1142" s="194" t="s">
        <v>167</v>
      </c>
      <c r="E1142" s="209" t="s">
        <v>20</v>
      </c>
      <c r="F1142" s="210" t="s">
        <v>1717</v>
      </c>
      <c r="G1142" s="198"/>
      <c r="H1142" s="211">
        <v>5.031</v>
      </c>
      <c r="I1142" s="203"/>
      <c r="J1142" s="198"/>
      <c r="K1142" s="198"/>
      <c r="L1142" s="204"/>
      <c r="M1142" s="205"/>
      <c r="N1142" s="206"/>
      <c r="O1142" s="206"/>
      <c r="P1142" s="206"/>
      <c r="Q1142" s="206"/>
      <c r="R1142" s="206"/>
      <c r="S1142" s="206"/>
      <c r="T1142" s="207"/>
      <c r="AT1142" s="208" t="s">
        <v>167</v>
      </c>
      <c r="AU1142" s="208" t="s">
        <v>81</v>
      </c>
      <c r="AV1142" s="11" t="s">
        <v>81</v>
      </c>
      <c r="AW1142" s="11" t="s">
        <v>169</v>
      </c>
      <c r="AX1142" s="11" t="s">
        <v>73</v>
      </c>
      <c r="AY1142" s="208" t="s">
        <v>154</v>
      </c>
    </row>
    <row r="1143" spans="2:51" s="11" customFormat="1" ht="13.5">
      <c r="B1143" s="197"/>
      <c r="C1143" s="198"/>
      <c r="D1143" s="194" t="s">
        <v>167</v>
      </c>
      <c r="E1143" s="209" t="s">
        <v>20</v>
      </c>
      <c r="F1143" s="210" t="s">
        <v>1718</v>
      </c>
      <c r="G1143" s="198"/>
      <c r="H1143" s="211">
        <v>7.01305</v>
      </c>
      <c r="I1143" s="203"/>
      <c r="J1143" s="198"/>
      <c r="K1143" s="198"/>
      <c r="L1143" s="204"/>
      <c r="M1143" s="205"/>
      <c r="N1143" s="206"/>
      <c r="O1143" s="206"/>
      <c r="P1143" s="206"/>
      <c r="Q1143" s="206"/>
      <c r="R1143" s="206"/>
      <c r="S1143" s="206"/>
      <c r="T1143" s="207"/>
      <c r="AT1143" s="208" t="s">
        <v>167</v>
      </c>
      <c r="AU1143" s="208" t="s">
        <v>81</v>
      </c>
      <c r="AV1143" s="11" t="s">
        <v>81</v>
      </c>
      <c r="AW1143" s="11" t="s">
        <v>169</v>
      </c>
      <c r="AX1143" s="11" t="s">
        <v>73</v>
      </c>
      <c r="AY1143" s="208" t="s">
        <v>154</v>
      </c>
    </row>
    <row r="1144" spans="2:51" s="11" customFormat="1" ht="13.5">
      <c r="B1144" s="197"/>
      <c r="C1144" s="198"/>
      <c r="D1144" s="199" t="s">
        <v>167</v>
      </c>
      <c r="E1144" s="200" t="s">
        <v>20</v>
      </c>
      <c r="F1144" s="201" t="s">
        <v>1719</v>
      </c>
      <c r="G1144" s="198"/>
      <c r="H1144" s="202">
        <v>20.125</v>
      </c>
      <c r="I1144" s="203"/>
      <c r="J1144" s="198"/>
      <c r="K1144" s="198"/>
      <c r="L1144" s="204"/>
      <c r="M1144" s="205"/>
      <c r="N1144" s="206"/>
      <c r="O1144" s="206"/>
      <c r="P1144" s="206"/>
      <c r="Q1144" s="206"/>
      <c r="R1144" s="206"/>
      <c r="S1144" s="206"/>
      <c r="T1144" s="207"/>
      <c r="AT1144" s="208" t="s">
        <v>167</v>
      </c>
      <c r="AU1144" s="208" t="s">
        <v>81</v>
      </c>
      <c r="AV1144" s="11" t="s">
        <v>81</v>
      </c>
      <c r="AW1144" s="11" t="s">
        <v>169</v>
      </c>
      <c r="AX1144" s="11" t="s">
        <v>73</v>
      </c>
      <c r="AY1144" s="208" t="s">
        <v>154</v>
      </c>
    </row>
    <row r="1145" spans="2:65" s="1" customFormat="1" ht="22.5" customHeight="1">
      <c r="B1145" s="34"/>
      <c r="C1145" s="224" t="s">
        <v>1720</v>
      </c>
      <c r="D1145" s="224" t="s">
        <v>261</v>
      </c>
      <c r="E1145" s="225" t="s">
        <v>284</v>
      </c>
      <c r="F1145" s="226" t="s">
        <v>285</v>
      </c>
      <c r="G1145" s="227" t="s">
        <v>159</v>
      </c>
      <c r="H1145" s="228">
        <v>36.994</v>
      </c>
      <c r="I1145" s="229"/>
      <c r="J1145" s="230">
        <f>ROUND(I1145*H1145,2)</f>
        <v>0</v>
      </c>
      <c r="K1145" s="226" t="s">
        <v>160</v>
      </c>
      <c r="L1145" s="231"/>
      <c r="M1145" s="232" t="s">
        <v>20</v>
      </c>
      <c r="N1145" s="233" t="s">
        <v>44</v>
      </c>
      <c r="O1145" s="35"/>
      <c r="P1145" s="191">
        <f>O1145*H1145</f>
        <v>0</v>
      </c>
      <c r="Q1145" s="191">
        <v>0.0003</v>
      </c>
      <c r="R1145" s="191">
        <f>Q1145*H1145</f>
        <v>0.011098199999999999</v>
      </c>
      <c r="S1145" s="191">
        <v>0</v>
      </c>
      <c r="T1145" s="192">
        <f>S1145*H1145</f>
        <v>0</v>
      </c>
      <c r="AR1145" s="17" t="s">
        <v>382</v>
      </c>
      <c r="AT1145" s="17" t="s">
        <v>261</v>
      </c>
      <c r="AU1145" s="17" t="s">
        <v>81</v>
      </c>
      <c r="AY1145" s="17" t="s">
        <v>154</v>
      </c>
      <c r="BE1145" s="193">
        <f>IF(N1145="základní",J1145,0)</f>
        <v>0</v>
      </c>
      <c r="BF1145" s="193">
        <f>IF(N1145="snížená",J1145,0)</f>
        <v>0</v>
      </c>
      <c r="BG1145" s="193">
        <f>IF(N1145="zákl. přenesená",J1145,0)</f>
        <v>0</v>
      </c>
      <c r="BH1145" s="193">
        <f>IF(N1145="sníž. přenesená",J1145,0)</f>
        <v>0</v>
      </c>
      <c r="BI1145" s="193">
        <f>IF(N1145="nulová",J1145,0)</f>
        <v>0</v>
      </c>
      <c r="BJ1145" s="17" t="s">
        <v>22</v>
      </c>
      <c r="BK1145" s="193">
        <f>ROUND(I1145*H1145,2)</f>
        <v>0</v>
      </c>
      <c r="BL1145" s="17" t="s">
        <v>269</v>
      </c>
      <c r="BM1145" s="17" t="s">
        <v>1721</v>
      </c>
    </row>
    <row r="1146" spans="2:47" s="1" customFormat="1" ht="27">
      <c r="B1146" s="34"/>
      <c r="C1146" s="56"/>
      <c r="D1146" s="194" t="s">
        <v>163</v>
      </c>
      <c r="E1146" s="56"/>
      <c r="F1146" s="195" t="s">
        <v>287</v>
      </c>
      <c r="G1146" s="56"/>
      <c r="H1146" s="56"/>
      <c r="I1146" s="152"/>
      <c r="J1146" s="56"/>
      <c r="K1146" s="56"/>
      <c r="L1146" s="54"/>
      <c r="M1146" s="71"/>
      <c r="N1146" s="35"/>
      <c r="O1146" s="35"/>
      <c r="P1146" s="35"/>
      <c r="Q1146" s="35"/>
      <c r="R1146" s="35"/>
      <c r="S1146" s="35"/>
      <c r="T1146" s="72"/>
      <c r="AT1146" s="17" t="s">
        <v>163</v>
      </c>
      <c r="AU1146" s="17" t="s">
        <v>81</v>
      </c>
    </row>
    <row r="1147" spans="2:51" s="11" customFormat="1" ht="13.5">
      <c r="B1147" s="197"/>
      <c r="C1147" s="198"/>
      <c r="D1147" s="199" t="s">
        <v>167</v>
      </c>
      <c r="E1147" s="198"/>
      <c r="F1147" s="201" t="s">
        <v>1722</v>
      </c>
      <c r="G1147" s="198"/>
      <c r="H1147" s="202">
        <v>36.994</v>
      </c>
      <c r="I1147" s="203"/>
      <c r="J1147" s="198"/>
      <c r="K1147" s="198"/>
      <c r="L1147" s="204"/>
      <c r="M1147" s="205"/>
      <c r="N1147" s="206"/>
      <c r="O1147" s="206"/>
      <c r="P1147" s="206"/>
      <c r="Q1147" s="206"/>
      <c r="R1147" s="206"/>
      <c r="S1147" s="206"/>
      <c r="T1147" s="207"/>
      <c r="AT1147" s="208" t="s">
        <v>167</v>
      </c>
      <c r="AU1147" s="208" t="s">
        <v>81</v>
      </c>
      <c r="AV1147" s="11" t="s">
        <v>81</v>
      </c>
      <c r="AW1147" s="11" t="s">
        <v>4</v>
      </c>
      <c r="AX1147" s="11" t="s">
        <v>22</v>
      </c>
      <c r="AY1147" s="208" t="s">
        <v>154</v>
      </c>
    </row>
    <row r="1148" spans="2:65" s="1" customFormat="1" ht="22.5" customHeight="1">
      <c r="B1148" s="34"/>
      <c r="C1148" s="182" t="s">
        <v>1723</v>
      </c>
      <c r="D1148" s="182" t="s">
        <v>156</v>
      </c>
      <c r="E1148" s="183" t="s">
        <v>1724</v>
      </c>
      <c r="F1148" s="184" t="s">
        <v>1725</v>
      </c>
      <c r="G1148" s="185" t="s">
        <v>292</v>
      </c>
      <c r="H1148" s="186">
        <v>41.81</v>
      </c>
      <c r="I1148" s="187"/>
      <c r="J1148" s="188">
        <f>ROUND(I1148*H1148,2)</f>
        <v>0</v>
      </c>
      <c r="K1148" s="184" t="s">
        <v>160</v>
      </c>
      <c r="L1148" s="54"/>
      <c r="M1148" s="189" t="s">
        <v>20</v>
      </c>
      <c r="N1148" s="190" t="s">
        <v>44</v>
      </c>
      <c r="O1148" s="35"/>
      <c r="P1148" s="191">
        <f>O1148*H1148</f>
        <v>0</v>
      </c>
      <c r="Q1148" s="191">
        <v>0.000306</v>
      </c>
      <c r="R1148" s="191">
        <f>Q1148*H1148</f>
        <v>0.01279386</v>
      </c>
      <c r="S1148" s="191">
        <v>0</v>
      </c>
      <c r="T1148" s="192">
        <f>S1148*H1148</f>
        <v>0</v>
      </c>
      <c r="AR1148" s="17" t="s">
        <v>269</v>
      </c>
      <c r="AT1148" s="17" t="s">
        <v>156</v>
      </c>
      <c r="AU1148" s="17" t="s">
        <v>81</v>
      </c>
      <c r="AY1148" s="17" t="s">
        <v>154</v>
      </c>
      <c r="BE1148" s="193">
        <f>IF(N1148="základní",J1148,0)</f>
        <v>0</v>
      </c>
      <c r="BF1148" s="193">
        <f>IF(N1148="snížená",J1148,0)</f>
        <v>0</v>
      </c>
      <c r="BG1148" s="193">
        <f>IF(N1148="zákl. přenesená",J1148,0)</f>
        <v>0</v>
      </c>
      <c r="BH1148" s="193">
        <f>IF(N1148="sníž. přenesená",J1148,0)</f>
        <v>0</v>
      </c>
      <c r="BI1148" s="193">
        <f>IF(N1148="nulová",J1148,0)</f>
        <v>0</v>
      </c>
      <c r="BJ1148" s="17" t="s">
        <v>22</v>
      </c>
      <c r="BK1148" s="193">
        <f>ROUND(I1148*H1148,2)</f>
        <v>0</v>
      </c>
      <c r="BL1148" s="17" t="s">
        <v>269</v>
      </c>
      <c r="BM1148" s="17" t="s">
        <v>1726</v>
      </c>
    </row>
    <row r="1149" spans="2:47" s="1" customFormat="1" ht="13.5">
      <c r="B1149" s="34"/>
      <c r="C1149" s="56"/>
      <c r="D1149" s="194" t="s">
        <v>163</v>
      </c>
      <c r="E1149" s="56"/>
      <c r="F1149" s="195" t="s">
        <v>1727</v>
      </c>
      <c r="G1149" s="56"/>
      <c r="H1149" s="56"/>
      <c r="I1149" s="152"/>
      <c r="J1149" s="56"/>
      <c r="K1149" s="56"/>
      <c r="L1149" s="54"/>
      <c r="M1149" s="71"/>
      <c r="N1149" s="35"/>
      <c r="O1149" s="35"/>
      <c r="P1149" s="35"/>
      <c r="Q1149" s="35"/>
      <c r="R1149" s="35"/>
      <c r="S1149" s="35"/>
      <c r="T1149" s="72"/>
      <c r="AT1149" s="17" t="s">
        <v>163</v>
      </c>
      <c r="AU1149" s="17" t="s">
        <v>81</v>
      </c>
    </row>
    <row r="1150" spans="2:51" s="11" customFormat="1" ht="13.5">
      <c r="B1150" s="197"/>
      <c r="C1150" s="198"/>
      <c r="D1150" s="194" t="s">
        <v>167</v>
      </c>
      <c r="E1150" s="209" t="s">
        <v>20</v>
      </c>
      <c r="F1150" s="210" t="s">
        <v>1690</v>
      </c>
      <c r="G1150" s="198"/>
      <c r="H1150" s="211">
        <v>8.98</v>
      </c>
      <c r="I1150" s="203"/>
      <c r="J1150" s="198"/>
      <c r="K1150" s="198"/>
      <c r="L1150" s="204"/>
      <c r="M1150" s="205"/>
      <c r="N1150" s="206"/>
      <c r="O1150" s="206"/>
      <c r="P1150" s="206"/>
      <c r="Q1150" s="206"/>
      <c r="R1150" s="206"/>
      <c r="S1150" s="206"/>
      <c r="T1150" s="207"/>
      <c r="AT1150" s="208" t="s">
        <v>167</v>
      </c>
      <c r="AU1150" s="208" t="s">
        <v>81</v>
      </c>
      <c r="AV1150" s="11" t="s">
        <v>81</v>
      </c>
      <c r="AW1150" s="11" t="s">
        <v>169</v>
      </c>
      <c r="AX1150" s="11" t="s">
        <v>73</v>
      </c>
      <c r="AY1150" s="208" t="s">
        <v>154</v>
      </c>
    </row>
    <row r="1151" spans="2:51" s="11" customFormat="1" ht="13.5">
      <c r="B1151" s="197"/>
      <c r="C1151" s="198"/>
      <c r="D1151" s="194" t="s">
        <v>167</v>
      </c>
      <c r="E1151" s="209" t="s">
        <v>20</v>
      </c>
      <c r="F1151" s="210" t="s">
        <v>1728</v>
      </c>
      <c r="G1151" s="198"/>
      <c r="H1151" s="211">
        <v>10.73</v>
      </c>
      <c r="I1151" s="203"/>
      <c r="J1151" s="198"/>
      <c r="K1151" s="198"/>
      <c r="L1151" s="204"/>
      <c r="M1151" s="205"/>
      <c r="N1151" s="206"/>
      <c r="O1151" s="206"/>
      <c r="P1151" s="206"/>
      <c r="Q1151" s="206"/>
      <c r="R1151" s="206"/>
      <c r="S1151" s="206"/>
      <c r="T1151" s="207"/>
      <c r="AT1151" s="208" t="s">
        <v>167</v>
      </c>
      <c r="AU1151" s="208" t="s">
        <v>81</v>
      </c>
      <c r="AV1151" s="11" t="s">
        <v>81</v>
      </c>
      <c r="AW1151" s="11" t="s">
        <v>169</v>
      </c>
      <c r="AX1151" s="11" t="s">
        <v>73</v>
      </c>
      <c r="AY1151" s="208" t="s">
        <v>154</v>
      </c>
    </row>
    <row r="1152" spans="2:51" s="11" customFormat="1" ht="13.5">
      <c r="B1152" s="197"/>
      <c r="C1152" s="198"/>
      <c r="D1152" s="199" t="s">
        <v>167</v>
      </c>
      <c r="E1152" s="200" t="s">
        <v>20</v>
      </c>
      <c r="F1152" s="201" t="s">
        <v>1729</v>
      </c>
      <c r="G1152" s="198"/>
      <c r="H1152" s="202">
        <v>22.1</v>
      </c>
      <c r="I1152" s="203"/>
      <c r="J1152" s="198"/>
      <c r="K1152" s="198"/>
      <c r="L1152" s="204"/>
      <c r="M1152" s="205"/>
      <c r="N1152" s="206"/>
      <c r="O1152" s="206"/>
      <c r="P1152" s="206"/>
      <c r="Q1152" s="206"/>
      <c r="R1152" s="206"/>
      <c r="S1152" s="206"/>
      <c r="T1152" s="207"/>
      <c r="AT1152" s="208" t="s">
        <v>167</v>
      </c>
      <c r="AU1152" s="208" t="s">
        <v>81</v>
      </c>
      <c r="AV1152" s="11" t="s">
        <v>81</v>
      </c>
      <c r="AW1152" s="11" t="s">
        <v>169</v>
      </c>
      <c r="AX1152" s="11" t="s">
        <v>73</v>
      </c>
      <c r="AY1152" s="208" t="s">
        <v>154</v>
      </c>
    </row>
    <row r="1153" spans="2:65" s="1" customFormat="1" ht="22.5" customHeight="1">
      <c r="B1153" s="34"/>
      <c r="C1153" s="182" t="s">
        <v>1730</v>
      </c>
      <c r="D1153" s="182" t="s">
        <v>156</v>
      </c>
      <c r="E1153" s="183" t="s">
        <v>1731</v>
      </c>
      <c r="F1153" s="184" t="s">
        <v>1732</v>
      </c>
      <c r="G1153" s="185" t="s">
        <v>239</v>
      </c>
      <c r="H1153" s="186">
        <v>0.602</v>
      </c>
      <c r="I1153" s="187"/>
      <c r="J1153" s="188">
        <f>ROUND(I1153*H1153,2)</f>
        <v>0</v>
      </c>
      <c r="K1153" s="184" t="s">
        <v>160</v>
      </c>
      <c r="L1153" s="54"/>
      <c r="M1153" s="189" t="s">
        <v>20</v>
      </c>
      <c r="N1153" s="190" t="s">
        <v>44</v>
      </c>
      <c r="O1153" s="35"/>
      <c r="P1153" s="191">
        <f>O1153*H1153</f>
        <v>0</v>
      </c>
      <c r="Q1153" s="191">
        <v>0</v>
      </c>
      <c r="R1153" s="191">
        <f>Q1153*H1153</f>
        <v>0</v>
      </c>
      <c r="S1153" s="191">
        <v>0</v>
      </c>
      <c r="T1153" s="192">
        <f>S1153*H1153</f>
        <v>0</v>
      </c>
      <c r="AR1153" s="17" t="s">
        <v>269</v>
      </c>
      <c r="AT1153" s="17" t="s">
        <v>156</v>
      </c>
      <c r="AU1153" s="17" t="s">
        <v>81</v>
      </c>
      <c r="AY1153" s="17" t="s">
        <v>154</v>
      </c>
      <c r="BE1153" s="193">
        <f>IF(N1153="základní",J1153,0)</f>
        <v>0</v>
      </c>
      <c r="BF1153" s="193">
        <f>IF(N1153="snížená",J1153,0)</f>
        <v>0</v>
      </c>
      <c r="BG1153" s="193">
        <f>IF(N1153="zákl. přenesená",J1153,0)</f>
        <v>0</v>
      </c>
      <c r="BH1153" s="193">
        <f>IF(N1153="sníž. přenesená",J1153,0)</f>
        <v>0</v>
      </c>
      <c r="BI1153" s="193">
        <f>IF(N1153="nulová",J1153,0)</f>
        <v>0</v>
      </c>
      <c r="BJ1153" s="17" t="s">
        <v>22</v>
      </c>
      <c r="BK1153" s="193">
        <f>ROUND(I1153*H1153,2)</f>
        <v>0</v>
      </c>
      <c r="BL1153" s="17" t="s">
        <v>269</v>
      </c>
      <c r="BM1153" s="17" t="s">
        <v>1733</v>
      </c>
    </row>
    <row r="1154" spans="2:47" s="1" customFormat="1" ht="27">
      <c r="B1154" s="34"/>
      <c r="C1154" s="56"/>
      <c r="D1154" s="194" t="s">
        <v>163</v>
      </c>
      <c r="E1154" s="56"/>
      <c r="F1154" s="195" t="s">
        <v>1734</v>
      </c>
      <c r="G1154" s="56"/>
      <c r="H1154" s="56"/>
      <c r="I1154" s="152"/>
      <c r="J1154" s="56"/>
      <c r="K1154" s="56"/>
      <c r="L1154" s="54"/>
      <c r="M1154" s="71"/>
      <c r="N1154" s="35"/>
      <c r="O1154" s="35"/>
      <c r="P1154" s="35"/>
      <c r="Q1154" s="35"/>
      <c r="R1154" s="35"/>
      <c r="S1154" s="35"/>
      <c r="T1154" s="72"/>
      <c r="AT1154" s="17" t="s">
        <v>163</v>
      </c>
      <c r="AU1154" s="17" t="s">
        <v>81</v>
      </c>
    </row>
    <row r="1155" spans="2:47" s="1" customFormat="1" ht="121.5">
      <c r="B1155" s="34"/>
      <c r="C1155" s="56"/>
      <c r="D1155" s="194" t="s">
        <v>165</v>
      </c>
      <c r="E1155" s="56"/>
      <c r="F1155" s="196" t="s">
        <v>1735</v>
      </c>
      <c r="G1155" s="56"/>
      <c r="H1155" s="56"/>
      <c r="I1155" s="152"/>
      <c r="J1155" s="56"/>
      <c r="K1155" s="56"/>
      <c r="L1155" s="54"/>
      <c r="M1155" s="71"/>
      <c r="N1155" s="35"/>
      <c r="O1155" s="35"/>
      <c r="P1155" s="35"/>
      <c r="Q1155" s="35"/>
      <c r="R1155" s="35"/>
      <c r="S1155" s="35"/>
      <c r="T1155" s="72"/>
      <c r="AT1155" s="17" t="s">
        <v>165</v>
      </c>
      <c r="AU1155" s="17" t="s">
        <v>81</v>
      </c>
    </row>
    <row r="1156" spans="2:63" s="10" customFormat="1" ht="29.85" customHeight="1">
      <c r="B1156" s="165"/>
      <c r="C1156" s="166"/>
      <c r="D1156" s="179" t="s">
        <v>72</v>
      </c>
      <c r="E1156" s="180" t="s">
        <v>1736</v>
      </c>
      <c r="F1156" s="180" t="s">
        <v>1737</v>
      </c>
      <c r="G1156" s="166"/>
      <c r="H1156" s="166"/>
      <c r="I1156" s="169"/>
      <c r="J1156" s="181">
        <f>BK1156</f>
        <v>0</v>
      </c>
      <c r="K1156" s="166"/>
      <c r="L1156" s="171"/>
      <c r="M1156" s="172"/>
      <c r="N1156" s="173"/>
      <c r="O1156" s="173"/>
      <c r="P1156" s="174">
        <f>SUM(P1157:P1220)</f>
        <v>0</v>
      </c>
      <c r="Q1156" s="173"/>
      <c r="R1156" s="174">
        <f>SUM(R1157:R1220)</f>
        <v>1.319098571</v>
      </c>
      <c r="S1156" s="173"/>
      <c r="T1156" s="175">
        <f>SUM(T1157:T1220)</f>
        <v>0</v>
      </c>
      <c r="AR1156" s="176" t="s">
        <v>81</v>
      </c>
      <c r="AT1156" s="177" t="s">
        <v>72</v>
      </c>
      <c r="AU1156" s="177" t="s">
        <v>22</v>
      </c>
      <c r="AY1156" s="176" t="s">
        <v>154</v>
      </c>
      <c r="BK1156" s="178">
        <f>SUM(BK1157:BK1220)</f>
        <v>0</v>
      </c>
    </row>
    <row r="1157" spans="2:65" s="1" customFormat="1" ht="22.5" customHeight="1">
      <c r="B1157" s="34"/>
      <c r="C1157" s="182" t="s">
        <v>1738</v>
      </c>
      <c r="D1157" s="182" t="s">
        <v>156</v>
      </c>
      <c r="E1157" s="183" t="s">
        <v>1739</v>
      </c>
      <c r="F1157" s="184" t="s">
        <v>1740</v>
      </c>
      <c r="G1157" s="185" t="s">
        <v>159</v>
      </c>
      <c r="H1157" s="186">
        <v>162.684</v>
      </c>
      <c r="I1157" s="187"/>
      <c r="J1157" s="188">
        <f>ROUND(I1157*H1157,2)</f>
        <v>0</v>
      </c>
      <c r="K1157" s="184" t="s">
        <v>160</v>
      </c>
      <c r="L1157" s="54"/>
      <c r="M1157" s="189" t="s">
        <v>20</v>
      </c>
      <c r="N1157" s="190" t="s">
        <v>44</v>
      </c>
      <c r="O1157" s="35"/>
      <c r="P1157" s="191">
        <f>O1157*H1157</f>
        <v>0</v>
      </c>
      <c r="Q1157" s="191">
        <v>0</v>
      </c>
      <c r="R1157" s="191">
        <f>Q1157*H1157</f>
        <v>0</v>
      </c>
      <c r="S1157" s="191">
        <v>0</v>
      </c>
      <c r="T1157" s="192">
        <f>S1157*H1157</f>
        <v>0</v>
      </c>
      <c r="AR1157" s="17" t="s">
        <v>269</v>
      </c>
      <c r="AT1157" s="17" t="s">
        <v>156</v>
      </c>
      <c r="AU1157" s="17" t="s">
        <v>81</v>
      </c>
      <c r="AY1157" s="17" t="s">
        <v>154</v>
      </c>
      <c r="BE1157" s="193">
        <f>IF(N1157="základní",J1157,0)</f>
        <v>0</v>
      </c>
      <c r="BF1157" s="193">
        <f>IF(N1157="snížená",J1157,0)</f>
        <v>0</v>
      </c>
      <c r="BG1157" s="193">
        <f>IF(N1157="zákl. přenesená",J1157,0)</f>
        <v>0</v>
      </c>
      <c r="BH1157" s="193">
        <f>IF(N1157="sníž. přenesená",J1157,0)</f>
        <v>0</v>
      </c>
      <c r="BI1157" s="193">
        <f>IF(N1157="nulová",J1157,0)</f>
        <v>0</v>
      </c>
      <c r="BJ1157" s="17" t="s">
        <v>22</v>
      </c>
      <c r="BK1157" s="193">
        <f>ROUND(I1157*H1157,2)</f>
        <v>0</v>
      </c>
      <c r="BL1157" s="17" t="s">
        <v>269</v>
      </c>
      <c r="BM1157" s="17" t="s">
        <v>1741</v>
      </c>
    </row>
    <row r="1158" spans="2:47" s="1" customFormat="1" ht="27">
      <c r="B1158" s="34"/>
      <c r="C1158" s="56"/>
      <c r="D1158" s="194" t="s">
        <v>163</v>
      </c>
      <c r="E1158" s="56"/>
      <c r="F1158" s="195" t="s">
        <v>1742</v>
      </c>
      <c r="G1158" s="56"/>
      <c r="H1158" s="56"/>
      <c r="I1158" s="152"/>
      <c r="J1158" s="56"/>
      <c r="K1158" s="56"/>
      <c r="L1158" s="54"/>
      <c r="M1158" s="71"/>
      <c r="N1158" s="35"/>
      <c r="O1158" s="35"/>
      <c r="P1158" s="35"/>
      <c r="Q1158" s="35"/>
      <c r="R1158" s="35"/>
      <c r="S1158" s="35"/>
      <c r="T1158" s="72"/>
      <c r="AT1158" s="17" t="s">
        <v>163</v>
      </c>
      <c r="AU1158" s="17" t="s">
        <v>81</v>
      </c>
    </row>
    <row r="1159" spans="2:47" s="1" customFormat="1" ht="40.5">
      <c r="B1159" s="34"/>
      <c r="C1159" s="56"/>
      <c r="D1159" s="194" t="s">
        <v>165</v>
      </c>
      <c r="E1159" s="56"/>
      <c r="F1159" s="196" t="s">
        <v>1743</v>
      </c>
      <c r="G1159" s="56"/>
      <c r="H1159" s="56"/>
      <c r="I1159" s="152"/>
      <c r="J1159" s="56"/>
      <c r="K1159" s="56"/>
      <c r="L1159" s="54"/>
      <c r="M1159" s="71"/>
      <c r="N1159" s="35"/>
      <c r="O1159" s="35"/>
      <c r="P1159" s="35"/>
      <c r="Q1159" s="35"/>
      <c r="R1159" s="35"/>
      <c r="S1159" s="35"/>
      <c r="T1159" s="72"/>
      <c r="AT1159" s="17" t="s">
        <v>165</v>
      </c>
      <c r="AU1159" s="17" t="s">
        <v>81</v>
      </c>
    </row>
    <row r="1160" spans="2:51" s="11" customFormat="1" ht="13.5">
      <c r="B1160" s="197"/>
      <c r="C1160" s="198"/>
      <c r="D1160" s="194" t="s">
        <v>167</v>
      </c>
      <c r="E1160" s="209" t="s">
        <v>20</v>
      </c>
      <c r="F1160" s="210" t="s">
        <v>1744</v>
      </c>
      <c r="G1160" s="198"/>
      <c r="H1160" s="211">
        <v>4.95</v>
      </c>
      <c r="I1160" s="203"/>
      <c r="J1160" s="198"/>
      <c r="K1160" s="198"/>
      <c r="L1160" s="204"/>
      <c r="M1160" s="205"/>
      <c r="N1160" s="206"/>
      <c r="O1160" s="206"/>
      <c r="P1160" s="206"/>
      <c r="Q1160" s="206"/>
      <c r="R1160" s="206"/>
      <c r="S1160" s="206"/>
      <c r="T1160" s="207"/>
      <c r="AT1160" s="208" t="s">
        <v>167</v>
      </c>
      <c r="AU1160" s="208" t="s">
        <v>81</v>
      </c>
      <c r="AV1160" s="11" t="s">
        <v>81</v>
      </c>
      <c r="AW1160" s="11" t="s">
        <v>169</v>
      </c>
      <c r="AX1160" s="11" t="s">
        <v>73</v>
      </c>
      <c r="AY1160" s="208" t="s">
        <v>154</v>
      </c>
    </row>
    <row r="1161" spans="2:51" s="11" customFormat="1" ht="27">
      <c r="B1161" s="197"/>
      <c r="C1161" s="198"/>
      <c r="D1161" s="194" t="s">
        <v>167</v>
      </c>
      <c r="E1161" s="209" t="s">
        <v>20</v>
      </c>
      <c r="F1161" s="210" t="s">
        <v>1745</v>
      </c>
      <c r="G1161" s="198"/>
      <c r="H1161" s="211">
        <v>133.635</v>
      </c>
      <c r="I1161" s="203"/>
      <c r="J1161" s="198"/>
      <c r="K1161" s="198"/>
      <c r="L1161" s="204"/>
      <c r="M1161" s="205"/>
      <c r="N1161" s="206"/>
      <c r="O1161" s="206"/>
      <c r="P1161" s="206"/>
      <c r="Q1161" s="206"/>
      <c r="R1161" s="206"/>
      <c r="S1161" s="206"/>
      <c r="T1161" s="207"/>
      <c r="AT1161" s="208" t="s">
        <v>167</v>
      </c>
      <c r="AU1161" s="208" t="s">
        <v>81</v>
      </c>
      <c r="AV1161" s="11" t="s">
        <v>81</v>
      </c>
      <c r="AW1161" s="11" t="s">
        <v>169</v>
      </c>
      <c r="AX1161" s="11" t="s">
        <v>73</v>
      </c>
      <c r="AY1161" s="208" t="s">
        <v>154</v>
      </c>
    </row>
    <row r="1162" spans="2:51" s="11" customFormat="1" ht="13.5">
      <c r="B1162" s="197"/>
      <c r="C1162" s="198"/>
      <c r="D1162" s="194" t="s">
        <v>167</v>
      </c>
      <c r="E1162" s="209" t="s">
        <v>20</v>
      </c>
      <c r="F1162" s="210" t="s">
        <v>1746</v>
      </c>
      <c r="G1162" s="198"/>
      <c r="H1162" s="211">
        <v>18.649</v>
      </c>
      <c r="I1162" s="203"/>
      <c r="J1162" s="198"/>
      <c r="K1162" s="198"/>
      <c r="L1162" s="204"/>
      <c r="M1162" s="205"/>
      <c r="N1162" s="206"/>
      <c r="O1162" s="206"/>
      <c r="P1162" s="206"/>
      <c r="Q1162" s="206"/>
      <c r="R1162" s="206"/>
      <c r="S1162" s="206"/>
      <c r="T1162" s="207"/>
      <c r="AT1162" s="208" t="s">
        <v>167</v>
      </c>
      <c r="AU1162" s="208" t="s">
        <v>81</v>
      </c>
      <c r="AV1162" s="11" t="s">
        <v>81</v>
      </c>
      <c r="AW1162" s="11" t="s">
        <v>169</v>
      </c>
      <c r="AX1162" s="11" t="s">
        <v>73</v>
      </c>
      <c r="AY1162" s="208" t="s">
        <v>154</v>
      </c>
    </row>
    <row r="1163" spans="2:51" s="11" customFormat="1" ht="13.5">
      <c r="B1163" s="197"/>
      <c r="C1163" s="198"/>
      <c r="D1163" s="199" t="s">
        <v>167</v>
      </c>
      <c r="E1163" s="200" t="s">
        <v>20</v>
      </c>
      <c r="F1163" s="201" t="s">
        <v>1747</v>
      </c>
      <c r="G1163" s="198"/>
      <c r="H1163" s="202">
        <v>5.45</v>
      </c>
      <c r="I1163" s="203"/>
      <c r="J1163" s="198"/>
      <c r="K1163" s="198"/>
      <c r="L1163" s="204"/>
      <c r="M1163" s="205"/>
      <c r="N1163" s="206"/>
      <c r="O1163" s="206"/>
      <c r="P1163" s="206"/>
      <c r="Q1163" s="206"/>
      <c r="R1163" s="206"/>
      <c r="S1163" s="206"/>
      <c r="T1163" s="207"/>
      <c r="AT1163" s="208" t="s">
        <v>167</v>
      </c>
      <c r="AU1163" s="208" t="s">
        <v>81</v>
      </c>
      <c r="AV1163" s="11" t="s">
        <v>81</v>
      </c>
      <c r="AW1163" s="11" t="s">
        <v>169</v>
      </c>
      <c r="AX1163" s="11" t="s">
        <v>73</v>
      </c>
      <c r="AY1163" s="208" t="s">
        <v>154</v>
      </c>
    </row>
    <row r="1164" spans="2:65" s="1" customFormat="1" ht="22.5" customHeight="1">
      <c r="B1164" s="34"/>
      <c r="C1164" s="224" t="s">
        <v>1748</v>
      </c>
      <c r="D1164" s="224" t="s">
        <v>261</v>
      </c>
      <c r="E1164" s="225" t="s">
        <v>979</v>
      </c>
      <c r="F1164" s="226" t="s">
        <v>980</v>
      </c>
      <c r="G1164" s="227" t="s">
        <v>159</v>
      </c>
      <c r="H1164" s="228">
        <v>5.049</v>
      </c>
      <c r="I1164" s="229"/>
      <c r="J1164" s="230">
        <f>ROUND(I1164*H1164,2)</f>
        <v>0</v>
      </c>
      <c r="K1164" s="226" t="s">
        <v>160</v>
      </c>
      <c r="L1164" s="231"/>
      <c r="M1164" s="232" t="s">
        <v>20</v>
      </c>
      <c r="N1164" s="233" t="s">
        <v>44</v>
      </c>
      <c r="O1164" s="35"/>
      <c r="P1164" s="191">
        <f>O1164*H1164</f>
        <v>0</v>
      </c>
      <c r="Q1164" s="191">
        <v>0.0036</v>
      </c>
      <c r="R1164" s="191">
        <f>Q1164*H1164</f>
        <v>0.018176400000000002</v>
      </c>
      <c r="S1164" s="191">
        <v>0</v>
      </c>
      <c r="T1164" s="192">
        <f>S1164*H1164</f>
        <v>0</v>
      </c>
      <c r="AR1164" s="17" t="s">
        <v>382</v>
      </c>
      <c r="AT1164" s="17" t="s">
        <v>261</v>
      </c>
      <c r="AU1164" s="17" t="s">
        <v>81</v>
      </c>
      <c r="AY1164" s="17" t="s">
        <v>154</v>
      </c>
      <c r="BE1164" s="193">
        <f>IF(N1164="základní",J1164,0)</f>
        <v>0</v>
      </c>
      <c r="BF1164" s="193">
        <f>IF(N1164="snížená",J1164,0)</f>
        <v>0</v>
      </c>
      <c r="BG1164" s="193">
        <f>IF(N1164="zákl. přenesená",J1164,0)</f>
        <v>0</v>
      </c>
      <c r="BH1164" s="193">
        <f>IF(N1164="sníž. přenesená",J1164,0)</f>
        <v>0</v>
      </c>
      <c r="BI1164" s="193">
        <f>IF(N1164="nulová",J1164,0)</f>
        <v>0</v>
      </c>
      <c r="BJ1164" s="17" t="s">
        <v>22</v>
      </c>
      <c r="BK1164" s="193">
        <f>ROUND(I1164*H1164,2)</f>
        <v>0</v>
      </c>
      <c r="BL1164" s="17" t="s">
        <v>269</v>
      </c>
      <c r="BM1164" s="17" t="s">
        <v>1749</v>
      </c>
    </row>
    <row r="1165" spans="2:47" s="1" customFormat="1" ht="40.5">
      <c r="B1165" s="34"/>
      <c r="C1165" s="56"/>
      <c r="D1165" s="194" t="s">
        <v>163</v>
      </c>
      <c r="E1165" s="56"/>
      <c r="F1165" s="195" t="s">
        <v>982</v>
      </c>
      <c r="G1165" s="56"/>
      <c r="H1165" s="56"/>
      <c r="I1165" s="152"/>
      <c r="J1165" s="56"/>
      <c r="K1165" s="56"/>
      <c r="L1165" s="54"/>
      <c r="M1165" s="71"/>
      <c r="N1165" s="35"/>
      <c r="O1165" s="35"/>
      <c r="P1165" s="35"/>
      <c r="Q1165" s="35"/>
      <c r="R1165" s="35"/>
      <c r="S1165" s="35"/>
      <c r="T1165" s="72"/>
      <c r="AT1165" s="17" t="s">
        <v>163</v>
      </c>
      <c r="AU1165" s="17" t="s">
        <v>81</v>
      </c>
    </row>
    <row r="1166" spans="2:51" s="11" customFormat="1" ht="13.5">
      <c r="B1166" s="197"/>
      <c r="C1166" s="198"/>
      <c r="D1166" s="194" t="s">
        <v>167</v>
      </c>
      <c r="E1166" s="209" t="s">
        <v>20</v>
      </c>
      <c r="F1166" s="210" t="s">
        <v>1744</v>
      </c>
      <c r="G1166" s="198"/>
      <c r="H1166" s="211">
        <v>4.95</v>
      </c>
      <c r="I1166" s="203"/>
      <c r="J1166" s="198"/>
      <c r="K1166" s="198"/>
      <c r="L1166" s="204"/>
      <c r="M1166" s="205"/>
      <c r="N1166" s="206"/>
      <c r="O1166" s="206"/>
      <c r="P1166" s="206"/>
      <c r="Q1166" s="206"/>
      <c r="R1166" s="206"/>
      <c r="S1166" s="206"/>
      <c r="T1166" s="207"/>
      <c r="AT1166" s="208" t="s">
        <v>167</v>
      </c>
      <c r="AU1166" s="208" t="s">
        <v>81</v>
      </c>
      <c r="AV1166" s="11" t="s">
        <v>81</v>
      </c>
      <c r="AW1166" s="11" t="s">
        <v>169</v>
      </c>
      <c r="AX1166" s="11" t="s">
        <v>73</v>
      </c>
      <c r="AY1166" s="208" t="s">
        <v>154</v>
      </c>
    </row>
    <row r="1167" spans="2:51" s="11" customFormat="1" ht="13.5">
      <c r="B1167" s="197"/>
      <c r="C1167" s="198"/>
      <c r="D1167" s="199" t="s">
        <v>167</v>
      </c>
      <c r="E1167" s="198"/>
      <c r="F1167" s="201" t="s">
        <v>1750</v>
      </c>
      <c r="G1167" s="198"/>
      <c r="H1167" s="202">
        <v>5.049</v>
      </c>
      <c r="I1167" s="203"/>
      <c r="J1167" s="198"/>
      <c r="K1167" s="198"/>
      <c r="L1167" s="204"/>
      <c r="M1167" s="205"/>
      <c r="N1167" s="206"/>
      <c r="O1167" s="206"/>
      <c r="P1167" s="206"/>
      <c r="Q1167" s="206"/>
      <c r="R1167" s="206"/>
      <c r="S1167" s="206"/>
      <c r="T1167" s="207"/>
      <c r="AT1167" s="208" t="s">
        <v>167</v>
      </c>
      <c r="AU1167" s="208" t="s">
        <v>81</v>
      </c>
      <c r="AV1167" s="11" t="s">
        <v>81</v>
      </c>
      <c r="AW1167" s="11" t="s">
        <v>4</v>
      </c>
      <c r="AX1167" s="11" t="s">
        <v>22</v>
      </c>
      <c r="AY1167" s="208" t="s">
        <v>154</v>
      </c>
    </row>
    <row r="1168" spans="2:65" s="1" customFormat="1" ht="22.5" customHeight="1">
      <c r="B1168" s="34"/>
      <c r="C1168" s="224" t="s">
        <v>1751</v>
      </c>
      <c r="D1168" s="224" t="s">
        <v>261</v>
      </c>
      <c r="E1168" s="225" t="s">
        <v>1752</v>
      </c>
      <c r="F1168" s="226" t="s">
        <v>1753</v>
      </c>
      <c r="G1168" s="227" t="s">
        <v>159</v>
      </c>
      <c r="H1168" s="228">
        <v>19.022</v>
      </c>
      <c r="I1168" s="229"/>
      <c r="J1168" s="230">
        <f>ROUND(I1168*H1168,2)</f>
        <v>0</v>
      </c>
      <c r="K1168" s="226" t="s">
        <v>160</v>
      </c>
      <c r="L1168" s="231"/>
      <c r="M1168" s="232" t="s">
        <v>20</v>
      </c>
      <c r="N1168" s="233" t="s">
        <v>44</v>
      </c>
      <c r="O1168" s="35"/>
      <c r="P1168" s="191">
        <f>O1168*H1168</f>
        <v>0</v>
      </c>
      <c r="Q1168" s="191">
        <v>0.0018</v>
      </c>
      <c r="R1168" s="191">
        <f>Q1168*H1168</f>
        <v>0.034239599999999995</v>
      </c>
      <c r="S1168" s="191">
        <v>0</v>
      </c>
      <c r="T1168" s="192">
        <f>S1168*H1168</f>
        <v>0</v>
      </c>
      <c r="AR1168" s="17" t="s">
        <v>382</v>
      </c>
      <c r="AT1168" s="17" t="s">
        <v>261</v>
      </c>
      <c r="AU1168" s="17" t="s">
        <v>81</v>
      </c>
      <c r="AY1168" s="17" t="s">
        <v>154</v>
      </c>
      <c r="BE1168" s="193">
        <f>IF(N1168="základní",J1168,0)</f>
        <v>0</v>
      </c>
      <c r="BF1168" s="193">
        <f>IF(N1168="snížená",J1168,0)</f>
        <v>0</v>
      </c>
      <c r="BG1168" s="193">
        <f>IF(N1168="zákl. přenesená",J1168,0)</f>
        <v>0</v>
      </c>
      <c r="BH1168" s="193">
        <f>IF(N1168="sníž. přenesená",J1168,0)</f>
        <v>0</v>
      </c>
      <c r="BI1168" s="193">
        <f>IF(N1168="nulová",J1168,0)</f>
        <v>0</v>
      </c>
      <c r="BJ1168" s="17" t="s">
        <v>22</v>
      </c>
      <c r="BK1168" s="193">
        <f>ROUND(I1168*H1168,2)</f>
        <v>0</v>
      </c>
      <c r="BL1168" s="17" t="s">
        <v>269</v>
      </c>
      <c r="BM1168" s="17" t="s">
        <v>1754</v>
      </c>
    </row>
    <row r="1169" spans="2:47" s="1" customFormat="1" ht="40.5">
      <c r="B1169" s="34"/>
      <c r="C1169" s="56"/>
      <c r="D1169" s="194" t="s">
        <v>163</v>
      </c>
      <c r="E1169" s="56"/>
      <c r="F1169" s="195" t="s">
        <v>1755</v>
      </c>
      <c r="G1169" s="56"/>
      <c r="H1169" s="56"/>
      <c r="I1169" s="152"/>
      <c r="J1169" s="56"/>
      <c r="K1169" s="56"/>
      <c r="L1169" s="54"/>
      <c r="M1169" s="71"/>
      <c r="N1169" s="35"/>
      <c r="O1169" s="35"/>
      <c r="P1169" s="35"/>
      <c r="Q1169" s="35"/>
      <c r="R1169" s="35"/>
      <c r="S1169" s="35"/>
      <c r="T1169" s="72"/>
      <c r="AT1169" s="17" t="s">
        <v>163</v>
      </c>
      <c r="AU1169" s="17" t="s">
        <v>81</v>
      </c>
    </row>
    <row r="1170" spans="2:51" s="11" customFormat="1" ht="13.5">
      <c r="B1170" s="197"/>
      <c r="C1170" s="198"/>
      <c r="D1170" s="194" t="s">
        <v>167</v>
      </c>
      <c r="E1170" s="209" t="s">
        <v>20</v>
      </c>
      <c r="F1170" s="210" t="s">
        <v>1746</v>
      </c>
      <c r="G1170" s="198"/>
      <c r="H1170" s="211">
        <v>18.649</v>
      </c>
      <c r="I1170" s="203"/>
      <c r="J1170" s="198"/>
      <c r="K1170" s="198"/>
      <c r="L1170" s="204"/>
      <c r="M1170" s="205"/>
      <c r="N1170" s="206"/>
      <c r="O1170" s="206"/>
      <c r="P1170" s="206"/>
      <c r="Q1170" s="206"/>
      <c r="R1170" s="206"/>
      <c r="S1170" s="206"/>
      <c r="T1170" s="207"/>
      <c r="AT1170" s="208" t="s">
        <v>167</v>
      </c>
      <c r="AU1170" s="208" t="s">
        <v>81</v>
      </c>
      <c r="AV1170" s="11" t="s">
        <v>81</v>
      </c>
      <c r="AW1170" s="11" t="s">
        <v>169</v>
      </c>
      <c r="AX1170" s="11" t="s">
        <v>73</v>
      </c>
      <c r="AY1170" s="208" t="s">
        <v>154</v>
      </c>
    </row>
    <row r="1171" spans="2:51" s="11" customFormat="1" ht="13.5">
      <c r="B1171" s="197"/>
      <c r="C1171" s="198"/>
      <c r="D1171" s="199" t="s">
        <v>167</v>
      </c>
      <c r="E1171" s="198"/>
      <c r="F1171" s="201" t="s">
        <v>1756</v>
      </c>
      <c r="G1171" s="198"/>
      <c r="H1171" s="202">
        <v>19.022</v>
      </c>
      <c r="I1171" s="203"/>
      <c r="J1171" s="198"/>
      <c r="K1171" s="198"/>
      <c r="L1171" s="204"/>
      <c r="M1171" s="205"/>
      <c r="N1171" s="206"/>
      <c r="O1171" s="206"/>
      <c r="P1171" s="206"/>
      <c r="Q1171" s="206"/>
      <c r="R1171" s="206"/>
      <c r="S1171" s="206"/>
      <c r="T1171" s="207"/>
      <c r="AT1171" s="208" t="s">
        <v>167</v>
      </c>
      <c r="AU1171" s="208" t="s">
        <v>81</v>
      </c>
      <c r="AV1171" s="11" t="s">
        <v>81</v>
      </c>
      <c r="AW1171" s="11" t="s">
        <v>4</v>
      </c>
      <c r="AX1171" s="11" t="s">
        <v>22</v>
      </c>
      <c r="AY1171" s="208" t="s">
        <v>154</v>
      </c>
    </row>
    <row r="1172" spans="2:65" s="1" customFormat="1" ht="22.5" customHeight="1">
      <c r="B1172" s="34"/>
      <c r="C1172" s="224" t="s">
        <v>1757</v>
      </c>
      <c r="D1172" s="224" t="s">
        <v>261</v>
      </c>
      <c r="E1172" s="225" t="s">
        <v>1758</v>
      </c>
      <c r="F1172" s="226" t="s">
        <v>1759</v>
      </c>
      <c r="G1172" s="227" t="s">
        <v>159</v>
      </c>
      <c r="H1172" s="228">
        <v>5.559</v>
      </c>
      <c r="I1172" s="229"/>
      <c r="J1172" s="230">
        <f>ROUND(I1172*H1172,2)</f>
        <v>0</v>
      </c>
      <c r="K1172" s="226" t="s">
        <v>160</v>
      </c>
      <c r="L1172" s="231"/>
      <c r="M1172" s="232" t="s">
        <v>20</v>
      </c>
      <c r="N1172" s="233" t="s">
        <v>44</v>
      </c>
      <c r="O1172" s="35"/>
      <c r="P1172" s="191">
        <f>O1172*H1172</f>
        <v>0</v>
      </c>
      <c r="Q1172" s="191">
        <v>0.0024</v>
      </c>
      <c r="R1172" s="191">
        <f>Q1172*H1172</f>
        <v>0.013341599999999999</v>
      </c>
      <c r="S1172" s="191">
        <v>0</v>
      </c>
      <c r="T1172" s="192">
        <f>S1172*H1172</f>
        <v>0</v>
      </c>
      <c r="AR1172" s="17" t="s">
        <v>382</v>
      </c>
      <c r="AT1172" s="17" t="s">
        <v>261</v>
      </c>
      <c r="AU1172" s="17" t="s">
        <v>81</v>
      </c>
      <c r="AY1172" s="17" t="s">
        <v>154</v>
      </c>
      <c r="BE1172" s="193">
        <f>IF(N1172="základní",J1172,0)</f>
        <v>0</v>
      </c>
      <c r="BF1172" s="193">
        <f>IF(N1172="snížená",J1172,0)</f>
        <v>0</v>
      </c>
      <c r="BG1172" s="193">
        <f>IF(N1172="zákl. přenesená",J1172,0)</f>
        <v>0</v>
      </c>
      <c r="BH1172" s="193">
        <f>IF(N1172="sníž. přenesená",J1172,0)</f>
        <v>0</v>
      </c>
      <c r="BI1172" s="193">
        <f>IF(N1172="nulová",J1172,0)</f>
        <v>0</v>
      </c>
      <c r="BJ1172" s="17" t="s">
        <v>22</v>
      </c>
      <c r="BK1172" s="193">
        <f>ROUND(I1172*H1172,2)</f>
        <v>0</v>
      </c>
      <c r="BL1172" s="17" t="s">
        <v>269</v>
      </c>
      <c r="BM1172" s="17" t="s">
        <v>1760</v>
      </c>
    </row>
    <row r="1173" spans="2:47" s="1" customFormat="1" ht="54">
      <c r="B1173" s="34"/>
      <c r="C1173" s="56"/>
      <c r="D1173" s="194" t="s">
        <v>163</v>
      </c>
      <c r="E1173" s="56"/>
      <c r="F1173" s="195" t="s">
        <v>1761</v>
      </c>
      <c r="G1173" s="56"/>
      <c r="H1173" s="56"/>
      <c r="I1173" s="152"/>
      <c r="J1173" s="56"/>
      <c r="K1173" s="56"/>
      <c r="L1173" s="54"/>
      <c r="M1173" s="71"/>
      <c r="N1173" s="35"/>
      <c r="O1173" s="35"/>
      <c r="P1173" s="35"/>
      <c r="Q1173" s="35"/>
      <c r="R1173" s="35"/>
      <c r="S1173" s="35"/>
      <c r="T1173" s="72"/>
      <c r="AT1173" s="17" t="s">
        <v>163</v>
      </c>
      <c r="AU1173" s="17" t="s">
        <v>81</v>
      </c>
    </row>
    <row r="1174" spans="2:51" s="11" customFormat="1" ht="13.5">
      <c r="B1174" s="197"/>
      <c r="C1174" s="198"/>
      <c r="D1174" s="194" t="s">
        <v>167</v>
      </c>
      <c r="E1174" s="209" t="s">
        <v>20</v>
      </c>
      <c r="F1174" s="210" t="s">
        <v>1762</v>
      </c>
      <c r="G1174" s="198"/>
      <c r="H1174" s="211">
        <v>5.45</v>
      </c>
      <c r="I1174" s="203"/>
      <c r="J1174" s="198"/>
      <c r="K1174" s="198"/>
      <c r="L1174" s="204"/>
      <c r="M1174" s="205"/>
      <c r="N1174" s="206"/>
      <c r="O1174" s="206"/>
      <c r="P1174" s="206"/>
      <c r="Q1174" s="206"/>
      <c r="R1174" s="206"/>
      <c r="S1174" s="206"/>
      <c r="T1174" s="207"/>
      <c r="AT1174" s="208" t="s">
        <v>167</v>
      </c>
      <c r="AU1174" s="208" t="s">
        <v>81</v>
      </c>
      <c r="AV1174" s="11" t="s">
        <v>81</v>
      </c>
      <c r="AW1174" s="11" t="s">
        <v>169</v>
      </c>
      <c r="AX1174" s="11" t="s">
        <v>73</v>
      </c>
      <c r="AY1174" s="208" t="s">
        <v>154</v>
      </c>
    </row>
    <row r="1175" spans="2:51" s="11" customFormat="1" ht="13.5">
      <c r="B1175" s="197"/>
      <c r="C1175" s="198"/>
      <c r="D1175" s="199" t="s">
        <v>167</v>
      </c>
      <c r="E1175" s="198"/>
      <c r="F1175" s="201" t="s">
        <v>1763</v>
      </c>
      <c r="G1175" s="198"/>
      <c r="H1175" s="202">
        <v>5.559</v>
      </c>
      <c r="I1175" s="203"/>
      <c r="J1175" s="198"/>
      <c r="K1175" s="198"/>
      <c r="L1175" s="204"/>
      <c r="M1175" s="205"/>
      <c r="N1175" s="206"/>
      <c r="O1175" s="206"/>
      <c r="P1175" s="206"/>
      <c r="Q1175" s="206"/>
      <c r="R1175" s="206"/>
      <c r="S1175" s="206"/>
      <c r="T1175" s="207"/>
      <c r="AT1175" s="208" t="s">
        <v>167</v>
      </c>
      <c r="AU1175" s="208" t="s">
        <v>81</v>
      </c>
      <c r="AV1175" s="11" t="s">
        <v>81</v>
      </c>
      <c r="AW1175" s="11" t="s">
        <v>4</v>
      </c>
      <c r="AX1175" s="11" t="s">
        <v>22</v>
      </c>
      <c r="AY1175" s="208" t="s">
        <v>154</v>
      </c>
    </row>
    <row r="1176" spans="2:65" s="1" customFormat="1" ht="22.5" customHeight="1">
      <c r="B1176" s="34"/>
      <c r="C1176" s="224" t="s">
        <v>1764</v>
      </c>
      <c r="D1176" s="224" t="s">
        <v>261</v>
      </c>
      <c r="E1176" s="225" t="s">
        <v>1765</v>
      </c>
      <c r="F1176" s="226" t="s">
        <v>1766</v>
      </c>
      <c r="G1176" s="227" t="s">
        <v>159</v>
      </c>
      <c r="H1176" s="228">
        <v>136.308</v>
      </c>
      <c r="I1176" s="229"/>
      <c r="J1176" s="230">
        <f>ROUND(I1176*H1176,2)</f>
        <v>0</v>
      </c>
      <c r="K1176" s="226" t="s">
        <v>160</v>
      </c>
      <c r="L1176" s="231"/>
      <c r="M1176" s="232" t="s">
        <v>20</v>
      </c>
      <c r="N1176" s="233" t="s">
        <v>44</v>
      </c>
      <c r="O1176" s="35"/>
      <c r="P1176" s="191">
        <f>O1176*H1176</f>
        <v>0</v>
      </c>
      <c r="Q1176" s="191">
        <v>0.003</v>
      </c>
      <c r="R1176" s="191">
        <f>Q1176*H1176</f>
        <v>0.408924</v>
      </c>
      <c r="S1176" s="191">
        <v>0</v>
      </c>
      <c r="T1176" s="192">
        <f>S1176*H1176</f>
        <v>0</v>
      </c>
      <c r="AR1176" s="17" t="s">
        <v>382</v>
      </c>
      <c r="AT1176" s="17" t="s">
        <v>261</v>
      </c>
      <c r="AU1176" s="17" t="s">
        <v>81</v>
      </c>
      <c r="AY1176" s="17" t="s">
        <v>154</v>
      </c>
      <c r="BE1176" s="193">
        <f>IF(N1176="základní",J1176,0)</f>
        <v>0</v>
      </c>
      <c r="BF1176" s="193">
        <f>IF(N1176="snížená",J1176,0)</f>
        <v>0</v>
      </c>
      <c r="BG1176" s="193">
        <f>IF(N1176="zákl. přenesená",J1176,0)</f>
        <v>0</v>
      </c>
      <c r="BH1176" s="193">
        <f>IF(N1176="sníž. přenesená",J1176,0)</f>
        <v>0</v>
      </c>
      <c r="BI1176" s="193">
        <f>IF(N1176="nulová",J1176,0)</f>
        <v>0</v>
      </c>
      <c r="BJ1176" s="17" t="s">
        <v>22</v>
      </c>
      <c r="BK1176" s="193">
        <f>ROUND(I1176*H1176,2)</f>
        <v>0</v>
      </c>
      <c r="BL1176" s="17" t="s">
        <v>269</v>
      </c>
      <c r="BM1176" s="17" t="s">
        <v>1767</v>
      </c>
    </row>
    <row r="1177" spans="2:47" s="1" customFormat="1" ht="54">
      <c r="B1177" s="34"/>
      <c r="C1177" s="56"/>
      <c r="D1177" s="194" t="s">
        <v>163</v>
      </c>
      <c r="E1177" s="56"/>
      <c r="F1177" s="195" t="s">
        <v>1768</v>
      </c>
      <c r="G1177" s="56"/>
      <c r="H1177" s="56"/>
      <c r="I1177" s="152"/>
      <c r="J1177" s="56"/>
      <c r="K1177" s="56"/>
      <c r="L1177" s="54"/>
      <c r="M1177" s="71"/>
      <c r="N1177" s="35"/>
      <c r="O1177" s="35"/>
      <c r="P1177" s="35"/>
      <c r="Q1177" s="35"/>
      <c r="R1177" s="35"/>
      <c r="S1177" s="35"/>
      <c r="T1177" s="72"/>
      <c r="AT1177" s="17" t="s">
        <v>163</v>
      </c>
      <c r="AU1177" s="17" t="s">
        <v>81</v>
      </c>
    </row>
    <row r="1178" spans="2:51" s="11" customFormat="1" ht="27">
      <c r="B1178" s="197"/>
      <c r="C1178" s="198"/>
      <c r="D1178" s="194" t="s">
        <v>167</v>
      </c>
      <c r="E1178" s="209" t="s">
        <v>20</v>
      </c>
      <c r="F1178" s="210" t="s">
        <v>1745</v>
      </c>
      <c r="G1178" s="198"/>
      <c r="H1178" s="211">
        <v>133.635</v>
      </c>
      <c r="I1178" s="203"/>
      <c r="J1178" s="198"/>
      <c r="K1178" s="198"/>
      <c r="L1178" s="204"/>
      <c r="M1178" s="205"/>
      <c r="N1178" s="206"/>
      <c r="O1178" s="206"/>
      <c r="P1178" s="206"/>
      <c r="Q1178" s="206"/>
      <c r="R1178" s="206"/>
      <c r="S1178" s="206"/>
      <c r="T1178" s="207"/>
      <c r="AT1178" s="208" t="s">
        <v>167</v>
      </c>
      <c r="AU1178" s="208" t="s">
        <v>81</v>
      </c>
      <c r="AV1178" s="11" t="s">
        <v>81</v>
      </c>
      <c r="AW1178" s="11" t="s">
        <v>169</v>
      </c>
      <c r="AX1178" s="11" t="s">
        <v>73</v>
      </c>
      <c r="AY1178" s="208" t="s">
        <v>154</v>
      </c>
    </row>
    <row r="1179" spans="2:51" s="11" customFormat="1" ht="13.5">
      <c r="B1179" s="197"/>
      <c r="C1179" s="198"/>
      <c r="D1179" s="199" t="s">
        <v>167</v>
      </c>
      <c r="E1179" s="198"/>
      <c r="F1179" s="201" t="s">
        <v>1769</v>
      </c>
      <c r="G1179" s="198"/>
      <c r="H1179" s="202">
        <v>136.308</v>
      </c>
      <c r="I1179" s="203"/>
      <c r="J1179" s="198"/>
      <c r="K1179" s="198"/>
      <c r="L1179" s="204"/>
      <c r="M1179" s="205"/>
      <c r="N1179" s="206"/>
      <c r="O1179" s="206"/>
      <c r="P1179" s="206"/>
      <c r="Q1179" s="206"/>
      <c r="R1179" s="206"/>
      <c r="S1179" s="206"/>
      <c r="T1179" s="207"/>
      <c r="AT1179" s="208" t="s">
        <v>167</v>
      </c>
      <c r="AU1179" s="208" t="s">
        <v>81</v>
      </c>
      <c r="AV1179" s="11" t="s">
        <v>81</v>
      </c>
      <c r="AW1179" s="11" t="s">
        <v>4</v>
      </c>
      <c r="AX1179" s="11" t="s">
        <v>22</v>
      </c>
      <c r="AY1179" s="208" t="s">
        <v>154</v>
      </c>
    </row>
    <row r="1180" spans="2:65" s="1" customFormat="1" ht="22.5" customHeight="1">
      <c r="B1180" s="34"/>
      <c r="C1180" s="182" t="s">
        <v>1770</v>
      </c>
      <c r="D1180" s="182" t="s">
        <v>156</v>
      </c>
      <c r="E1180" s="183" t="s">
        <v>1771</v>
      </c>
      <c r="F1180" s="184" t="s">
        <v>1772</v>
      </c>
      <c r="G1180" s="185" t="s">
        <v>292</v>
      </c>
      <c r="H1180" s="186">
        <v>181.446</v>
      </c>
      <c r="I1180" s="187"/>
      <c r="J1180" s="188">
        <f>ROUND(I1180*H1180,2)</f>
        <v>0</v>
      </c>
      <c r="K1180" s="184" t="s">
        <v>160</v>
      </c>
      <c r="L1180" s="54"/>
      <c r="M1180" s="189" t="s">
        <v>20</v>
      </c>
      <c r="N1180" s="190" t="s">
        <v>44</v>
      </c>
      <c r="O1180" s="35"/>
      <c r="P1180" s="191">
        <f>O1180*H1180</f>
        <v>0</v>
      </c>
      <c r="Q1180" s="191">
        <v>0</v>
      </c>
      <c r="R1180" s="191">
        <f>Q1180*H1180</f>
        <v>0</v>
      </c>
      <c r="S1180" s="191">
        <v>0</v>
      </c>
      <c r="T1180" s="192">
        <f>S1180*H1180</f>
        <v>0</v>
      </c>
      <c r="AR1180" s="17" t="s">
        <v>269</v>
      </c>
      <c r="AT1180" s="17" t="s">
        <v>156</v>
      </c>
      <c r="AU1180" s="17" t="s">
        <v>81</v>
      </c>
      <c r="AY1180" s="17" t="s">
        <v>154</v>
      </c>
      <c r="BE1180" s="193">
        <f>IF(N1180="základní",J1180,0)</f>
        <v>0</v>
      </c>
      <c r="BF1180" s="193">
        <f>IF(N1180="snížená",J1180,0)</f>
        <v>0</v>
      </c>
      <c r="BG1180" s="193">
        <f>IF(N1180="zákl. přenesená",J1180,0)</f>
        <v>0</v>
      </c>
      <c r="BH1180" s="193">
        <f>IF(N1180="sníž. přenesená",J1180,0)</f>
        <v>0</v>
      </c>
      <c r="BI1180" s="193">
        <f>IF(N1180="nulová",J1180,0)</f>
        <v>0</v>
      </c>
      <c r="BJ1180" s="17" t="s">
        <v>22</v>
      </c>
      <c r="BK1180" s="193">
        <f>ROUND(I1180*H1180,2)</f>
        <v>0</v>
      </c>
      <c r="BL1180" s="17" t="s">
        <v>269</v>
      </c>
      <c r="BM1180" s="17" t="s">
        <v>1773</v>
      </c>
    </row>
    <row r="1181" spans="2:47" s="1" customFormat="1" ht="13.5">
      <c r="B1181" s="34"/>
      <c r="C1181" s="56"/>
      <c r="D1181" s="194" t="s">
        <v>163</v>
      </c>
      <c r="E1181" s="56"/>
      <c r="F1181" s="195" t="s">
        <v>1774</v>
      </c>
      <c r="G1181" s="56"/>
      <c r="H1181" s="56"/>
      <c r="I1181" s="152"/>
      <c r="J1181" s="56"/>
      <c r="K1181" s="56"/>
      <c r="L1181" s="54"/>
      <c r="M1181" s="71"/>
      <c r="N1181" s="35"/>
      <c r="O1181" s="35"/>
      <c r="P1181" s="35"/>
      <c r="Q1181" s="35"/>
      <c r="R1181" s="35"/>
      <c r="S1181" s="35"/>
      <c r="T1181" s="72"/>
      <c r="AT1181" s="17" t="s">
        <v>163</v>
      </c>
      <c r="AU1181" s="17" t="s">
        <v>81</v>
      </c>
    </row>
    <row r="1182" spans="2:47" s="1" customFormat="1" ht="40.5">
      <c r="B1182" s="34"/>
      <c r="C1182" s="56"/>
      <c r="D1182" s="194" t="s">
        <v>165</v>
      </c>
      <c r="E1182" s="56"/>
      <c r="F1182" s="196" t="s">
        <v>1743</v>
      </c>
      <c r="G1182" s="56"/>
      <c r="H1182" s="56"/>
      <c r="I1182" s="152"/>
      <c r="J1182" s="56"/>
      <c r="K1182" s="56"/>
      <c r="L1182" s="54"/>
      <c r="M1182" s="71"/>
      <c r="N1182" s="35"/>
      <c r="O1182" s="35"/>
      <c r="P1182" s="35"/>
      <c r="Q1182" s="35"/>
      <c r="R1182" s="35"/>
      <c r="S1182" s="35"/>
      <c r="T1182" s="72"/>
      <c r="AT1182" s="17" t="s">
        <v>165</v>
      </c>
      <c r="AU1182" s="17" t="s">
        <v>81</v>
      </c>
    </row>
    <row r="1183" spans="2:51" s="11" customFormat="1" ht="13.5">
      <c r="B1183" s="197"/>
      <c r="C1183" s="198"/>
      <c r="D1183" s="194" t="s">
        <v>167</v>
      </c>
      <c r="E1183" s="209" t="s">
        <v>20</v>
      </c>
      <c r="F1183" s="210" t="s">
        <v>1775</v>
      </c>
      <c r="G1183" s="198"/>
      <c r="H1183" s="211">
        <v>10.026</v>
      </c>
      <c r="I1183" s="203"/>
      <c r="J1183" s="198"/>
      <c r="K1183" s="198"/>
      <c r="L1183" s="204"/>
      <c r="M1183" s="205"/>
      <c r="N1183" s="206"/>
      <c r="O1183" s="206"/>
      <c r="P1183" s="206"/>
      <c r="Q1183" s="206"/>
      <c r="R1183" s="206"/>
      <c r="S1183" s="206"/>
      <c r="T1183" s="207"/>
      <c r="AT1183" s="208" t="s">
        <v>167</v>
      </c>
      <c r="AU1183" s="208" t="s">
        <v>81</v>
      </c>
      <c r="AV1183" s="11" t="s">
        <v>81</v>
      </c>
      <c r="AW1183" s="11" t="s">
        <v>169</v>
      </c>
      <c r="AX1183" s="11" t="s">
        <v>73</v>
      </c>
      <c r="AY1183" s="208" t="s">
        <v>154</v>
      </c>
    </row>
    <row r="1184" spans="2:51" s="11" customFormat="1" ht="13.5">
      <c r="B1184" s="197"/>
      <c r="C1184" s="198"/>
      <c r="D1184" s="199" t="s">
        <v>167</v>
      </c>
      <c r="E1184" s="200" t="s">
        <v>20</v>
      </c>
      <c r="F1184" s="201" t="s">
        <v>1776</v>
      </c>
      <c r="G1184" s="198"/>
      <c r="H1184" s="202">
        <v>171.42</v>
      </c>
      <c r="I1184" s="203"/>
      <c r="J1184" s="198"/>
      <c r="K1184" s="198"/>
      <c r="L1184" s="204"/>
      <c r="M1184" s="205"/>
      <c r="N1184" s="206"/>
      <c r="O1184" s="206"/>
      <c r="P1184" s="206"/>
      <c r="Q1184" s="206"/>
      <c r="R1184" s="206"/>
      <c r="S1184" s="206"/>
      <c r="T1184" s="207"/>
      <c r="AT1184" s="208" t="s">
        <v>167</v>
      </c>
      <c r="AU1184" s="208" t="s">
        <v>81</v>
      </c>
      <c r="AV1184" s="11" t="s">
        <v>81</v>
      </c>
      <c r="AW1184" s="11" t="s">
        <v>169</v>
      </c>
      <c r="AX1184" s="11" t="s">
        <v>73</v>
      </c>
      <c r="AY1184" s="208" t="s">
        <v>154</v>
      </c>
    </row>
    <row r="1185" spans="2:65" s="1" customFormat="1" ht="22.5" customHeight="1">
      <c r="B1185" s="34"/>
      <c r="C1185" s="224" t="s">
        <v>1777</v>
      </c>
      <c r="D1185" s="224" t="s">
        <v>261</v>
      </c>
      <c r="E1185" s="225" t="s">
        <v>1778</v>
      </c>
      <c r="F1185" s="226" t="s">
        <v>1779</v>
      </c>
      <c r="G1185" s="227" t="s">
        <v>292</v>
      </c>
      <c r="H1185" s="228">
        <v>190.518</v>
      </c>
      <c r="I1185" s="229"/>
      <c r="J1185" s="230">
        <f>ROUND(I1185*H1185,2)</f>
        <v>0</v>
      </c>
      <c r="K1185" s="226" t="s">
        <v>160</v>
      </c>
      <c r="L1185" s="231"/>
      <c r="M1185" s="232" t="s">
        <v>20</v>
      </c>
      <c r="N1185" s="233" t="s">
        <v>44</v>
      </c>
      <c r="O1185" s="35"/>
      <c r="P1185" s="191">
        <f>O1185*H1185</f>
        <v>0</v>
      </c>
      <c r="Q1185" s="191">
        <v>5E-05</v>
      </c>
      <c r="R1185" s="191">
        <f>Q1185*H1185</f>
        <v>0.0095259</v>
      </c>
      <c r="S1185" s="191">
        <v>0</v>
      </c>
      <c r="T1185" s="192">
        <f>S1185*H1185</f>
        <v>0</v>
      </c>
      <c r="AR1185" s="17" t="s">
        <v>382</v>
      </c>
      <c r="AT1185" s="17" t="s">
        <v>261</v>
      </c>
      <c r="AU1185" s="17" t="s">
        <v>81</v>
      </c>
      <c r="AY1185" s="17" t="s">
        <v>154</v>
      </c>
      <c r="BE1185" s="193">
        <f>IF(N1185="základní",J1185,0)</f>
        <v>0</v>
      </c>
      <c r="BF1185" s="193">
        <f>IF(N1185="snížená",J1185,0)</f>
        <v>0</v>
      </c>
      <c r="BG1185" s="193">
        <f>IF(N1185="zákl. přenesená",J1185,0)</f>
        <v>0</v>
      </c>
      <c r="BH1185" s="193">
        <f>IF(N1185="sníž. přenesená",J1185,0)</f>
        <v>0</v>
      </c>
      <c r="BI1185" s="193">
        <f>IF(N1185="nulová",J1185,0)</f>
        <v>0</v>
      </c>
      <c r="BJ1185" s="17" t="s">
        <v>22</v>
      </c>
      <c r="BK1185" s="193">
        <f>ROUND(I1185*H1185,2)</f>
        <v>0</v>
      </c>
      <c r="BL1185" s="17" t="s">
        <v>269</v>
      </c>
      <c r="BM1185" s="17" t="s">
        <v>1780</v>
      </c>
    </row>
    <row r="1186" spans="2:47" s="1" customFormat="1" ht="54">
      <c r="B1186" s="34"/>
      <c r="C1186" s="56"/>
      <c r="D1186" s="194" t="s">
        <v>163</v>
      </c>
      <c r="E1186" s="56"/>
      <c r="F1186" s="195" t="s">
        <v>1781</v>
      </c>
      <c r="G1186" s="56"/>
      <c r="H1186" s="56"/>
      <c r="I1186" s="152"/>
      <c r="J1186" s="56"/>
      <c r="K1186" s="56"/>
      <c r="L1186" s="54"/>
      <c r="M1186" s="71"/>
      <c r="N1186" s="35"/>
      <c r="O1186" s="35"/>
      <c r="P1186" s="35"/>
      <c r="Q1186" s="35"/>
      <c r="R1186" s="35"/>
      <c r="S1186" s="35"/>
      <c r="T1186" s="72"/>
      <c r="AT1186" s="17" t="s">
        <v>163</v>
      </c>
      <c r="AU1186" s="17" t="s">
        <v>81</v>
      </c>
    </row>
    <row r="1187" spans="2:51" s="11" customFormat="1" ht="13.5">
      <c r="B1187" s="197"/>
      <c r="C1187" s="198"/>
      <c r="D1187" s="199" t="s">
        <v>167</v>
      </c>
      <c r="E1187" s="198"/>
      <c r="F1187" s="201" t="s">
        <v>1782</v>
      </c>
      <c r="G1187" s="198"/>
      <c r="H1187" s="202">
        <v>190.518</v>
      </c>
      <c r="I1187" s="203"/>
      <c r="J1187" s="198"/>
      <c r="K1187" s="198"/>
      <c r="L1187" s="204"/>
      <c r="M1187" s="205"/>
      <c r="N1187" s="206"/>
      <c r="O1187" s="206"/>
      <c r="P1187" s="206"/>
      <c r="Q1187" s="206"/>
      <c r="R1187" s="206"/>
      <c r="S1187" s="206"/>
      <c r="T1187" s="207"/>
      <c r="AT1187" s="208" t="s">
        <v>167</v>
      </c>
      <c r="AU1187" s="208" t="s">
        <v>81</v>
      </c>
      <c r="AV1187" s="11" t="s">
        <v>81</v>
      </c>
      <c r="AW1187" s="11" t="s">
        <v>4</v>
      </c>
      <c r="AX1187" s="11" t="s">
        <v>22</v>
      </c>
      <c r="AY1187" s="208" t="s">
        <v>154</v>
      </c>
    </row>
    <row r="1188" spans="2:65" s="1" customFormat="1" ht="31.5" customHeight="1">
      <c r="B1188" s="34"/>
      <c r="C1188" s="182" t="s">
        <v>1783</v>
      </c>
      <c r="D1188" s="182" t="s">
        <v>156</v>
      </c>
      <c r="E1188" s="183" t="s">
        <v>1784</v>
      </c>
      <c r="F1188" s="184" t="s">
        <v>1785</v>
      </c>
      <c r="G1188" s="185" t="s">
        <v>159</v>
      </c>
      <c r="H1188" s="186">
        <v>43.636</v>
      </c>
      <c r="I1188" s="187"/>
      <c r="J1188" s="188">
        <f>ROUND(I1188*H1188,2)</f>
        <v>0</v>
      </c>
      <c r="K1188" s="184" t="s">
        <v>160</v>
      </c>
      <c r="L1188" s="54"/>
      <c r="M1188" s="189" t="s">
        <v>20</v>
      </c>
      <c r="N1188" s="190" t="s">
        <v>44</v>
      </c>
      <c r="O1188" s="35"/>
      <c r="P1188" s="191">
        <f>O1188*H1188</f>
        <v>0</v>
      </c>
      <c r="Q1188" s="191">
        <v>0</v>
      </c>
      <c r="R1188" s="191">
        <f>Q1188*H1188</f>
        <v>0</v>
      </c>
      <c r="S1188" s="191">
        <v>0</v>
      </c>
      <c r="T1188" s="192">
        <f>S1188*H1188</f>
        <v>0</v>
      </c>
      <c r="AR1188" s="17" t="s">
        <v>269</v>
      </c>
      <c r="AT1188" s="17" t="s">
        <v>156</v>
      </c>
      <c r="AU1188" s="17" t="s">
        <v>81</v>
      </c>
      <c r="AY1188" s="17" t="s">
        <v>154</v>
      </c>
      <c r="BE1188" s="193">
        <f>IF(N1188="základní",J1188,0)</f>
        <v>0</v>
      </c>
      <c r="BF1188" s="193">
        <f>IF(N1188="snížená",J1188,0)</f>
        <v>0</v>
      </c>
      <c r="BG1188" s="193">
        <f>IF(N1188="zákl. přenesená",J1188,0)</f>
        <v>0</v>
      </c>
      <c r="BH1188" s="193">
        <f>IF(N1188="sníž. přenesená",J1188,0)</f>
        <v>0</v>
      </c>
      <c r="BI1188" s="193">
        <f>IF(N1188="nulová",J1188,0)</f>
        <v>0</v>
      </c>
      <c r="BJ1188" s="17" t="s">
        <v>22</v>
      </c>
      <c r="BK1188" s="193">
        <f>ROUND(I1188*H1188,2)</f>
        <v>0</v>
      </c>
      <c r="BL1188" s="17" t="s">
        <v>269</v>
      </c>
      <c r="BM1188" s="17" t="s">
        <v>1786</v>
      </c>
    </row>
    <row r="1189" spans="2:47" s="1" customFormat="1" ht="27">
      <c r="B1189" s="34"/>
      <c r="C1189" s="56"/>
      <c r="D1189" s="194" t="s">
        <v>163</v>
      </c>
      <c r="E1189" s="56"/>
      <c r="F1189" s="195" t="s">
        <v>1787</v>
      </c>
      <c r="G1189" s="56"/>
      <c r="H1189" s="56"/>
      <c r="I1189" s="152"/>
      <c r="J1189" s="56"/>
      <c r="K1189" s="56"/>
      <c r="L1189" s="54"/>
      <c r="M1189" s="71"/>
      <c r="N1189" s="35"/>
      <c r="O1189" s="35"/>
      <c r="P1189" s="35"/>
      <c r="Q1189" s="35"/>
      <c r="R1189" s="35"/>
      <c r="S1189" s="35"/>
      <c r="T1189" s="72"/>
      <c r="AT1189" s="17" t="s">
        <v>163</v>
      </c>
      <c r="AU1189" s="17" t="s">
        <v>81</v>
      </c>
    </row>
    <row r="1190" spans="2:47" s="1" customFormat="1" ht="81">
      <c r="B1190" s="34"/>
      <c r="C1190" s="56"/>
      <c r="D1190" s="194" t="s">
        <v>165</v>
      </c>
      <c r="E1190" s="56"/>
      <c r="F1190" s="196" t="s">
        <v>1788</v>
      </c>
      <c r="G1190" s="56"/>
      <c r="H1190" s="56"/>
      <c r="I1190" s="152"/>
      <c r="J1190" s="56"/>
      <c r="K1190" s="56"/>
      <c r="L1190" s="54"/>
      <c r="M1190" s="71"/>
      <c r="N1190" s="35"/>
      <c r="O1190" s="35"/>
      <c r="P1190" s="35"/>
      <c r="Q1190" s="35"/>
      <c r="R1190" s="35"/>
      <c r="S1190" s="35"/>
      <c r="T1190" s="72"/>
      <c r="AT1190" s="17" t="s">
        <v>165</v>
      </c>
      <c r="AU1190" s="17" t="s">
        <v>81</v>
      </c>
    </row>
    <row r="1191" spans="2:51" s="11" customFormat="1" ht="13.5">
      <c r="B1191" s="197"/>
      <c r="C1191" s="198"/>
      <c r="D1191" s="194" t="s">
        <v>167</v>
      </c>
      <c r="E1191" s="209" t="s">
        <v>20</v>
      </c>
      <c r="F1191" s="210" t="s">
        <v>1789</v>
      </c>
      <c r="G1191" s="198"/>
      <c r="H1191" s="211">
        <v>12.2275</v>
      </c>
      <c r="I1191" s="203"/>
      <c r="J1191" s="198"/>
      <c r="K1191" s="198"/>
      <c r="L1191" s="204"/>
      <c r="M1191" s="205"/>
      <c r="N1191" s="206"/>
      <c r="O1191" s="206"/>
      <c r="P1191" s="206"/>
      <c r="Q1191" s="206"/>
      <c r="R1191" s="206"/>
      <c r="S1191" s="206"/>
      <c r="T1191" s="207"/>
      <c r="AT1191" s="208" t="s">
        <v>167</v>
      </c>
      <c r="AU1191" s="208" t="s">
        <v>81</v>
      </c>
      <c r="AV1191" s="11" t="s">
        <v>81</v>
      </c>
      <c r="AW1191" s="11" t="s">
        <v>169</v>
      </c>
      <c r="AX1191" s="11" t="s">
        <v>73</v>
      </c>
      <c r="AY1191" s="208" t="s">
        <v>154</v>
      </c>
    </row>
    <row r="1192" spans="2:51" s="11" customFormat="1" ht="13.5">
      <c r="B1192" s="197"/>
      <c r="C1192" s="198"/>
      <c r="D1192" s="199" t="s">
        <v>167</v>
      </c>
      <c r="E1192" s="200" t="s">
        <v>20</v>
      </c>
      <c r="F1192" s="201" t="s">
        <v>1790</v>
      </c>
      <c r="G1192" s="198"/>
      <c r="H1192" s="202">
        <v>31.40851</v>
      </c>
      <c r="I1192" s="203"/>
      <c r="J1192" s="198"/>
      <c r="K1192" s="198"/>
      <c r="L1192" s="204"/>
      <c r="M1192" s="205"/>
      <c r="N1192" s="206"/>
      <c r="O1192" s="206"/>
      <c r="P1192" s="206"/>
      <c r="Q1192" s="206"/>
      <c r="R1192" s="206"/>
      <c r="S1192" s="206"/>
      <c r="T1192" s="207"/>
      <c r="AT1192" s="208" t="s">
        <v>167</v>
      </c>
      <c r="AU1192" s="208" t="s">
        <v>81</v>
      </c>
      <c r="AV1192" s="11" t="s">
        <v>81</v>
      </c>
      <c r="AW1192" s="11" t="s">
        <v>169</v>
      </c>
      <c r="AX1192" s="11" t="s">
        <v>73</v>
      </c>
      <c r="AY1192" s="208" t="s">
        <v>154</v>
      </c>
    </row>
    <row r="1193" spans="2:65" s="1" customFormat="1" ht="22.5" customHeight="1">
      <c r="B1193" s="34"/>
      <c r="C1193" s="224" t="s">
        <v>1791</v>
      </c>
      <c r="D1193" s="224" t="s">
        <v>261</v>
      </c>
      <c r="E1193" s="225" t="s">
        <v>1792</v>
      </c>
      <c r="F1193" s="226" t="s">
        <v>1793</v>
      </c>
      <c r="G1193" s="227" t="s">
        <v>159</v>
      </c>
      <c r="H1193" s="228">
        <v>44.51</v>
      </c>
      <c r="I1193" s="229"/>
      <c r="J1193" s="230">
        <f>ROUND(I1193*H1193,2)</f>
        <v>0</v>
      </c>
      <c r="K1193" s="226" t="s">
        <v>160</v>
      </c>
      <c r="L1193" s="231"/>
      <c r="M1193" s="232" t="s">
        <v>20</v>
      </c>
      <c r="N1193" s="233" t="s">
        <v>44</v>
      </c>
      <c r="O1193" s="35"/>
      <c r="P1193" s="191">
        <f>O1193*H1193</f>
        <v>0</v>
      </c>
      <c r="Q1193" s="191">
        <v>0.007</v>
      </c>
      <c r="R1193" s="191">
        <f>Q1193*H1193</f>
        <v>0.31157</v>
      </c>
      <c r="S1193" s="191">
        <v>0</v>
      </c>
      <c r="T1193" s="192">
        <f>S1193*H1193</f>
        <v>0</v>
      </c>
      <c r="AR1193" s="17" t="s">
        <v>382</v>
      </c>
      <c r="AT1193" s="17" t="s">
        <v>261</v>
      </c>
      <c r="AU1193" s="17" t="s">
        <v>81</v>
      </c>
      <c r="AY1193" s="17" t="s">
        <v>154</v>
      </c>
      <c r="BE1193" s="193">
        <f>IF(N1193="základní",J1193,0)</f>
        <v>0</v>
      </c>
      <c r="BF1193" s="193">
        <f>IF(N1193="snížená",J1193,0)</f>
        <v>0</v>
      </c>
      <c r="BG1193" s="193">
        <f>IF(N1193="zákl. přenesená",J1193,0)</f>
        <v>0</v>
      </c>
      <c r="BH1193" s="193">
        <f>IF(N1193="sníž. přenesená",J1193,0)</f>
        <v>0</v>
      </c>
      <c r="BI1193" s="193">
        <f>IF(N1193="nulová",J1193,0)</f>
        <v>0</v>
      </c>
      <c r="BJ1193" s="17" t="s">
        <v>22</v>
      </c>
      <c r="BK1193" s="193">
        <f>ROUND(I1193*H1193,2)</f>
        <v>0</v>
      </c>
      <c r="BL1193" s="17" t="s">
        <v>269</v>
      </c>
      <c r="BM1193" s="17" t="s">
        <v>1794</v>
      </c>
    </row>
    <row r="1194" spans="2:47" s="1" customFormat="1" ht="40.5">
      <c r="B1194" s="34"/>
      <c r="C1194" s="56"/>
      <c r="D1194" s="194" t="s">
        <v>163</v>
      </c>
      <c r="E1194" s="56"/>
      <c r="F1194" s="195" t="s">
        <v>1795</v>
      </c>
      <c r="G1194" s="56"/>
      <c r="H1194" s="56"/>
      <c r="I1194" s="152"/>
      <c r="J1194" s="56"/>
      <c r="K1194" s="56"/>
      <c r="L1194" s="54"/>
      <c r="M1194" s="71"/>
      <c r="N1194" s="35"/>
      <c r="O1194" s="35"/>
      <c r="P1194" s="35"/>
      <c r="Q1194" s="35"/>
      <c r="R1194" s="35"/>
      <c r="S1194" s="35"/>
      <c r="T1194" s="72"/>
      <c r="AT1194" s="17" t="s">
        <v>163</v>
      </c>
      <c r="AU1194" s="17" t="s">
        <v>81</v>
      </c>
    </row>
    <row r="1195" spans="2:51" s="11" customFormat="1" ht="13.5">
      <c r="B1195" s="197"/>
      <c r="C1195" s="198"/>
      <c r="D1195" s="199" t="s">
        <v>167</v>
      </c>
      <c r="E1195" s="198"/>
      <c r="F1195" s="201" t="s">
        <v>1796</v>
      </c>
      <c r="G1195" s="198"/>
      <c r="H1195" s="202">
        <v>44.51</v>
      </c>
      <c r="I1195" s="203"/>
      <c r="J1195" s="198"/>
      <c r="K1195" s="198"/>
      <c r="L1195" s="204"/>
      <c r="M1195" s="205"/>
      <c r="N1195" s="206"/>
      <c r="O1195" s="206"/>
      <c r="P1195" s="206"/>
      <c r="Q1195" s="206"/>
      <c r="R1195" s="206"/>
      <c r="S1195" s="206"/>
      <c r="T1195" s="207"/>
      <c r="AT1195" s="208" t="s">
        <v>167</v>
      </c>
      <c r="AU1195" s="208" t="s">
        <v>81</v>
      </c>
      <c r="AV1195" s="11" t="s">
        <v>81</v>
      </c>
      <c r="AW1195" s="11" t="s">
        <v>4</v>
      </c>
      <c r="AX1195" s="11" t="s">
        <v>22</v>
      </c>
      <c r="AY1195" s="208" t="s">
        <v>154</v>
      </c>
    </row>
    <row r="1196" spans="2:65" s="1" customFormat="1" ht="31.5" customHeight="1">
      <c r="B1196" s="34"/>
      <c r="C1196" s="182" t="s">
        <v>1797</v>
      </c>
      <c r="D1196" s="182" t="s">
        <v>156</v>
      </c>
      <c r="E1196" s="183" t="s">
        <v>1798</v>
      </c>
      <c r="F1196" s="184" t="s">
        <v>1799</v>
      </c>
      <c r="G1196" s="185" t="s">
        <v>159</v>
      </c>
      <c r="H1196" s="186">
        <v>32.169</v>
      </c>
      <c r="I1196" s="187"/>
      <c r="J1196" s="188">
        <f>ROUND(I1196*H1196,2)</f>
        <v>0</v>
      </c>
      <c r="K1196" s="184" t="s">
        <v>160</v>
      </c>
      <c r="L1196" s="54"/>
      <c r="M1196" s="189" t="s">
        <v>20</v>
      </c>
      <c r="N1196" s="190" t="s">
        <v>44</v>
      </c>
      <c r="O1196" s="35"/>
      <c r="P1196" s="191">
        <f>O1196*H1196</f>
        <v>0</v>
      </c>
      <c r="Q1196" s="191">
        <v>0.001159</v>
      </c>
      <c r="R1196" s="191">
        <f>Q1196*H1196</f>
        <v>0.037283870999999996</v>
      </c>
      <c r="S1196" s="191">
        <v>0</v>
      </c>
      <c r="T1196" s="192">
        <f>S1196*H1196</f>
        <v>0</v>
      </c>
      <c r="AR1196" s="17" t="s">
        <v>269</v>
      </c>
      <c r="AT1196" s="17" t="s">
        <v>156</v>
      </c>
      <c r="AU1196" s="17" t="s">
        <v>81</v>
      </c>
      <c r="AY1196" s="17" t="s">
        <v>154</v>
      </c>
      <c r="BE1196" s="193">
        <f>IF(N1196="základní",J1196,0)</f>
        <v>0</v>
      </c>
      <c r="BF1196" s="193">
        <f>IF(N1196="snížená",J1196,0)</f>
        <v>0</v>
      </c>
      <c r="BG1196" s="193">
        <f>IF(N1196="zákl. přenesená",J1196,0)</f>
        <v>0</v>
      </c>
      <c r="BH1196" s="193">
        <f>IF(N1196="sníž. přenesená",J1196,0)</f>
        <v>0</v>
      </c>
      <c r="BI1196" s="193">
        <f>IF(N1196="nulová",J1196,0)</f>
        <v>0</v>
      </c>
      <c r="BJ1196" s="17" t="s">
        <v>22</v>
      </c>
      <c r="BK1196" s="193">
        <f>ROUND(I1196*H1196,2)</f>
        <v>0</v>
      </c>
      <c r="BL1196" s="17" t="s">
        <v>269</v>
      </c>
      <c r="BM1196" s="17" t="s">
        <v>1800</v>
      </c>
    </row>
    <row r="1197" spans="2:47" s="1" customFormat="1" ht="27">
      <c r="B1197" s="34"/>
      <c r="C1197" s="56"/>
      <c r="D1197" s="194" t="s">
        <v>163</v>
      </c>
      <c r="E1197" s="56"/>
      <c r="F1197" s="195" t="s">
        <v>1801</v>
      </c>
      <c r="G1197" s="56"/>
      <c r="H1197" s="56"/>
      <c r="I1197" s="152"/>
      <c r="J1197" s="56"/>
      <c r="K1197" s="56"/>
      <c r="L1197" s="54"/>
      <c r="M1197" s="71"/>
      <c r="N1197" s="35"/>
      <c r="O1197" s="35"/>
      <c r="P1197" s="35"/>
      <c r="Q1197" s="35"/>
      <c r="R1197" s="35"/>
      <c r="S1197" s="35"/>
      <c r="T1197" s="72"/>
      <c r="AT1197" s="17" t="s">
        <v>163</v>
      </c>
      <c r="AU1197" s="17" t="s">
        <v>81</v>
      </c>
    </row>
    <row r="1198" spans="2:47" s="1" customFormat="1" ht="40.5">
      <c r="B1198" s="34"/>
      <c r="C1198" s="56"/>
      <c r="D1198" s="194" t="s">
        <v>165</v>
      </c>
      <c r="E1198" s="56"/>
      <c r="F1198" s="196" t="s">
        <v>1802</v>
      </c>
      <c r="G1198" s="56"/>
      <c r="H1198" s="56"/>
      <c r="I1198" s="152"/>
      <c r="J1198" s="56"/>
      <c r="K1198" s="56"/>
      <c r="L1198" s="54"/>
      <c r="M1198" s="71"/>
      <c r="N1198" s="35"/>
      <c r="O1198" s="35"/>
      <c r="P1198" s="35"/>
      <c r="Q1198" s="35"/>
      <c r="R1198" s="35"/>
      <c r="S1198" s="35"/>
      <c r="T1198" s="72"/>
      <c r="AT1198" s="17" t="s">
        <v>165</v>
      </c>
      <c r="AU1198" s="17" t="s">
        <v>81</v>
      </c>
    </row>
    <row r="1199" spans="2:51" s="11" customFormat="1" ht="13.5">
      <c r="B1199" s="197"/>
      <c r="C1199" s="198"/>
      <c r="D1199" s="194" t="s">
        <v>167</v>
      </c>
      <c r="E1199" s="209" t="s">
        <v>20</v>
      </c>
      <c r="F1199" s="210" t="s">
        <v>1717</v>
      </c>
      <c r="G1199" s="198"/>
      <c r="H1199" s="211">
        <v>5.031</v>
      </c>
      <c r="I1199" s="203"/>
      <c r="J1199" s="198"/>
      <c r="K1199" s="198"/>
      <c r="L1199" s="204"/>
      <c r="M1199" s="205"/>
      <c r="N1199" s="206"/>
      <c r="O1199" s="206"/>
      <c r="P1199" s="206"/>
      <c r="Q1199" s="206"/>
      <c r="R1199" s="206"/>
      <c r="S1199" s="206"/>
      <c r="T1199" s="207"/>
      <c r="AT1199" s="208" t="s">
        <v>167</v>
      </c>
      <c r="AU1199" s="208" t="s">
        <v>81</v>
      </c>
      <c r="AV1199" s="11" t="s">
        <v>81</v>
      </c>
      <c r="AW1199" s="11" t="s">
        <v>169</v>
      </c>
      <c r="AX1199" s="11" t="s">
        <v>73</v>
      </c>
      <c r="AY1199" s="208" t="s">
        <v>154</v>
      </c>
    </row>
    <row r="1200" spans="2:51" s="11" customFormat="1" ht="13.5">
      <c r="B1200" s="197"/>
      <c r="C1200" s="198"/>
      <c r="D1200" s="194" t="s">
        <v>167</v>
      </c>
      <c r="E1200" s="209" t="s">
        <v>20</v>
      </c>
      <c r="F1200" s="210" t="s">
        <v>1718</v>
      </c>
      <c r="G1200" s="198"/>
      <c r="H1200" s="211">
        <v>7.01305</v>
      </c>
      <c r="I1200" s="203"/>
      <c r="J1200" s="198"/>
      <c r="K1200" s="198"/>
      <c r="L1200" s="204"/>
      <c r="M1200" s="205"/>
      <c r="N1200" s="206"/>
      <c r="O1200" s="206"/>
      <c r="P1200" s="206"/>
      <c r="Q1200" s="206"/>
      <c r="R1200" s="206"/>
      <c r="S1200" s="206"/>
      <c r="T1200" s="207"/>
      <c r="AT1200" s="208" t="s">
        <v>167</v>
      </c>
      <c r="AU1200" s="208" t="s">
        <v>81</v>
      </c>
      <c r="AV1200" s="11" t="s">
        <v>81</v>
      </c>
      <c r="AW1200" s="11" t="s">
        <v>169</v>
      </c>
      <c r="AX1200" s="11" t="s">
        <v>73</v>
      </c>
      <c r="AY1200" s="208" t="s">
        <v>154</v>
      </c>
    </row>
    <row r="1201" spans="2:51" s="11" customFormat="1" ht="13.5">
      <c r="B1201" s="197"/>
      <c r="C1201" s="198"/>
      <c r="D1201" s="199" t="s">
        <v>167</v>
      </c>
      <c r="E1201" s="200" t="s">
        <v>20</v>
      </c>
      <c r="F1201" s="201" t="s">
        <v>1719</v>
      </c>
      <c r="G1201" s="198"/>
      <c r="H1201" s="202">
        <v>20.125</v>
      </c>
      <c r="I1201" s="203"/>
      <c r="J1201" s="198"/>
      <c r="K1201" s="198"/>
      <c r="L1201" s="204"/>
      <c r="M1201" s="205"/>
      <c r="N1201" s="206"/>
      <c r="O1201" s="206"/>
      <c r="P1201" s="206"/>
      <c r="Q1201" s="206"/>
      <c r="R1201" s="206"/>
      <c r="S1201" s="206"/>
      <c r="T1201" s="207"/>
      <c r="AT1201" s="208" t="s">
        <v>167</v>
      </c>
      <c r="AU1201" s="208" t="s">
        <v>81</v>
      </c>
      <c r="AV1201" s="11" t="s">
        <v>81</v>
      </c>
      <c r="AW1201" s="11" t="s">
        <v>169</v>
      </c>
      <c r="AX1201" s="11" t="s">
        <v>73</v>
      </c>
      <c r="AY1201" s="208" t="s">
        <v>154</v>
      </c>
    </row>
    <row r="1202" spans="2:65" s="1" customFormat="1" ht="22.5" customHeight="1">
      <c r="B1202" s="34"/>
      <c r="C1202" s="224" t="s">
        <v>1803</v>
      </c>
      <c r="D1202" s="224" t="s">
        <v>261</v>
      </c>
      <c r="E1202" s="225" t="s">
        <v>1804</v>
      </c>
      <c r="F1202" s="226" t="s">
        <v>1805</v>
      </c>
      <c r="G1202" s="227" t="s">
        <v>159</v>
      </c>
      <c r="H1202" s="228">
        <v>12.285</v>
      </c>
      <c r="I1202" s="229"/>
      <c r="J1202" s="230">
        <f>ROUND(I1202*H1202,2)</f>
        <v>0</v>
      </c>
      <c r="K1202" s="226" t="s">
        <v>160</v>
      </c>
      <c r="L1202" s="231"/>
      <c r="M1202" s="232" t="s">
        <v>20</v>
      </c>
      <c r="N1202" s="233" t="s">
        <v>44</v>
      </c>
      <c r="O1202" s="35"/>
      <c r="P1202" s="191">
        <f>O1202*H1202</f>
        <v>0</v>
      </c>
      <c r="Q1202" s="191">
        <v>0.0048</v>
      </c>
      <c r="R1202" s="191">
        <f>Q1202*H1202</f>
        <v>0.05896799999999999</v>
      </c>
      <c r="S1202" s="191">
        <v>0</v>
      </c>
      <c r="T1202" s="192">
        <f>S1202*H1202</f>
        <v>0</v>
      </c>
      <c r="AR1202" s="17" t="s">
        <v>382</v>
      </c>
      <c r="AT1202" s="17" t="s">
        <v>261</v>
      </c>
      <c r="AU1202" s="17" t="s">
        <v>81</v>
      </c>
      <c r="AY1202" s="17" t="s">
        <v>154</v>
      </c>
      <c r="BE1202" s="193">
        <f>IF(N1202="základní",J1202,0)</f>
        <v>0</v>
      </c>
      <c r="BF1202" s="193">
        <f>IF(N1202="snížená",J1202,0)</f>
        <v>0</v>
      </c>
      <c r="BG1202" s="193">
        <f>IF(N1202="zákl. přenesená",J1202,0)</f>
        <v>0</v>
      </c>
      <c r="BH1202" s="193">
        <f>IF(N1202="sníž. přenesená",J1202,0)</f>
        <v>0</v>
      </c>
      <c r="BI1202" s="193">
        <f>IF(N1202="nulová",J1202,0)</f>
        <v>0</v>
      </c>
      <c r="BJ1202" s="17" t="s">
        <v>22</v>
      </c>
      <c r="BK1202" s="193">
        <f>ROUND(I1202*H1202,2)</f>
        <v>0</v>
      </c>
      <c r="BL1202" s="17" t="s">
        <v>269</v>
      </c>
      <c r="BM1202" s="17" t="s">
        <v>1806</v>
      </c>
    </row>
    <row r="1203" spans="2:47" s="1" customFormat="1" ht="67.5">
      <c r="B1203" s="34"/>
      <c r="C1203" s="56"/>
      <c r="D1203" s="194" t="s">
        <v>163</v>
      </c>
      <c r="E1203" s="56"/>
      <c r="F1203" s="195" t="s">
        <v>1807</v>
      </c>
      <c r="G1203" s="56"/>
      <c r="H1203" s="56"/>
      <c r="I1203" s="152"/>
      <c r="J1203" s="56"/>
      <c r="K1203" s="56"/>
      <c r="L1203" s="54"/>
      <c r="M1203" s="71"/>
      <c r="N1203" s="35"/>
      <c r="O1203" s="35"/>
      <c r="P1203" s="35"/>
      <c r="Q1203" s="35"/>
      <c r="R1203" s="35"/>
      <c r="S1203" s="35"/>
      <c r="T1203" s="72"/>
      <c r="AT1203" s="17" t="s">
        <v>163</v>
      </c>
      <c r="AU1203" s="17" t="s">
        <v>81</v>
      </c>
    </row>
    <row r="1204" spans="2:51" s="11" customFormat="1" ht="13.5">
      <c r="B1204" s="197"/>
      <c r="C1204" s="198"/>
      <c r="D1204" s="194" t="s">
        <v>167</v>
      </c>
      <c r="E1204" s="209" t="s">
        <v>20</v>
      </c>
      <c r="F1204" s="210" t="s">
        <v>1717</v>
      </c>
      <c r="G1204" s="198"/>
      <c r="H1204" s="211">
        <v>5.031</v>
      </c>
      <c r="I1204" s="203"/>
      <c r="J1204" s="198"/>
      <c r="K1204" s="198"/>
      <c r="L1204" s="204"/>
      <c r="M1204" s="205"/>
      <c r="N1204" s="206"/>
      <c r="O1204" s="206"/>
      <c r="P1204" s="206"/>
      <c r="Q1204" s="206"/>
      <c r="R1204" s="206"/>
      <c r="S1204" s="206"/>
      <c r="T1204" s="207"/>
      <c r="AT1204" s="208" t="s">
        <v>167</v>
      </c>
      <c r="AU1204" s="208" t="s">
        <v>81</v>
      </c>
      <c r="AV1204" s="11" t="s">
        <v>81</v>
      </c>
      <c r="AW1204" s="11" t="s">
        <v>169</v>
      </c>
      <c r="AX1204" s="11" t="s">
        <v>73</v>
      </c>
      <c r="AY1204" s="208" t="s">
        <v>154</v>
      </c>
    </row>
    <row r="1205" spans="2:51" s="11" customFormat="1" ht="13.5">
      <c r="B1205" s="197"/>
      <c r="C1205" s="198"/>
      <c r="D1205" s="194" t="s">
        <v>167</v>
      </c>
      <c r="E1205" s="209" t="s">
        <v>20</v>
      </c>
      <c r="F1205" s="210" t="s">
        <v>1718</v>
      </c>
      <c r="G1205" s="198"/>
      <c r="H1205" s="211">
        <v>7.01305</v>
      </c>
      <c r="I1205" s="203"/>
      <c r="J1205" s="198"/>
      <c r="K1205" s="198"/>
      <c r="L1205" s="204"/>
      <c r="M1205" s="205"/>
      <c r="N1205" s="206"/>
      <c r="O1205" s="206"/>
      <c r="P1205" s="206"/>
      <c r="Q1205" s="206"/>
      <c r="R1205" s="206"/>
      <c r="S1205" s="206"/>
      <c r="T1205" s="207"/>
      <c r="AT1205" s="208" t="s">
        <v>167</v>
      </c>
      <c r="AU1205" s="208" t="s">
        <v>81</v>
      </c>
      <c r="AV1205" s="11" t="s">
        <v>81</v>
      </c>
      <c r="AW1205" s="11" t="s">
        <v>169</v>
      </c>
      <c r="AX1205" s="11" t="s">
        <v>73</v>
      </c>
      <c r="AY1205" s="208" t="s">
        <v>154</v>
      </c>
    </row>
    <row r="1206" spans="2:51" s="11" customFormat="1" ht="13.5">
      <c r="B1206" s="197"/>
      <c r="C1206" s="198"/>
      <c r="D1206" s="199" t="s">
        <v>167</v>
      </c>
      <c r="E1206" s="198"/>
      <c r="F1206" s="201" t="s">
        <v>1808</v>
      </c>
      <c r="G1206" s="198"/>
      <c r="H1206" s="202">
        <v>12.285</v>
      </c>
      <c r="I1206" s="203"/>
      <c r="J1206" s="198"/>
      <c r="K1206" s="198"/>
      <c r="L1206" s="204"/>
      <c r="M1206" s="205"/>
      <c r="N1206" s="206"/>
      <c r="O1206" s="206"/>
      <c r="P1206" s="206"/>
      <c r="Q1206" s="206"/>
      <c r="R1206" s="206"/>
      <c r="S1206" s="206"/>
      <c r="T1206" s="207"/>
      <c r="AT1206" s="208" t="s">
        <v>167</v>
      </c>
      <c r="AU1206" s="208" t="s">
        <v>81</v>
      </c>
      <c r="AV1206" s="11" t="s">
        <v>81</v>
      </c>
      <c r="AW1206" s="11" t="s">
        <v>4</v>
      </c>
      <c r="AX1206" s="11" t="s">
        <v>22</v>
      </c>
      <c r="AY1206" s="208" t="s">
        <v>154</v>
      </c>
    </row>
    <row r="1207" spans="2:65" s="1" customFormat="1" ht="22.5" customHeight="1">
      <c r="B1207" s="34"/>
      <c r="C1207" s="224" t="s">
        <v>1809</v>
      </c>
      <c r="D1207" s="224" t="s">
        <v>261</v>
      </c>
      <c r="E1207" s="225" t="s">
        <v>1810</v>
      </c>
      <c r="F1207" s="226" t="s">
        <v>1811</v>
      </c>
      <c r="G1207" s="227" t="s">
        <v>159</v>
      </c>
      <c r="H1207" s="228">
        <v>20.528</v>
      </c>
      <c r="I1207" s="229"/>
      <c r="J1207" s="230">
        <f>ROUND(I1207*H1207,2)</f>
        <v>0</v>
      </c>
      <c r="K1207" s="226" t="s">
        <v>160</v>
      </c>
      <c r="L1207" s="231"/>
      <c r="M1207" s="232" t="s">
        <v>20</v>
      </c>
      <c r="N1207" s="233" t="s">
        <v>44</v>
      </c>
      <c r="O1207" s="35"/>
      <c r="P1207" s="191">
        <f>O1207*H1207</f>
        <v>0</v>
      </c>
      <c r="Q1207" s="191">
        <v>0.006</v>
      </c>
      <c r="R1207" s="191">
        <f>Q1207*H1207</f>
        <v>0.123168</v>
      </c>
      <c r="S1207" s="191">
        <v>0</v>
      </c>
      <c r="T1207" s="192">
        <f>S1207*H1207</f>
        <v>0</v>
      </c>
      <c r="AR1207" s="17" t="s">
        <v>382</v>
      </c>
      <c r="AT1207" s="17" t="s">
        <v>261</v>
      </c>
      <c r="AU1207" s="17" t="s">
        <v>81</v>
      </c>
      <c r="AY1207" s="17" t="s">
        <v>154</v>
      </c>
      <c r="BE1207" s="193">
        <f>IF(N1207="základní",J1207,0)</f>
        <v>0</v>
      </c>
      <c r="BF1207" s="193">
        <f>IF(N1207="snížená",J1207,0)</f>
        <v>0</v>
      </c>
      <c r="BG1207" s="193">
        <f>IF(N1207="zákl. přenesená",J1207,0)</f>
        <v>0</v>
      </c>
      <c r="BH1207" s="193">
        <f>IF(N1207="sníž. přenesená",J1207,0)</f>
        <v>0</v>
      </c>
      <c r="BI1207" s="193">
        <f>IF(N1207="nulová",J1207,0)</f>
        <v>0</v>
      </c>
      <c r="BJ1207" s="17" t="s">
        <v>22</v>
      </c>
      <c r="BK1207" s="193">
        <f>ROUND(I1207*H1207,2)</f>
        <v>0</v>
      </c>
      <c r="BL1207" s="17" t="s">
        <v>269</v>
      </c>
      <c r="BM1207" s="17" t="s">
        <v>1812</v>
      </c>
    </row>
    <row r="1208" spans="2:47" s="1" customFormat="1" ht="67.5">
      <c r="B1208" s="34"/>
      <c r="C1208" s="56"/>
      <c r="D1208" s="194" t="s">
        <v>163</v>
      </c>
      <c r="E1208" s="56"/>
      <c r="F1208" s="195" t="s">
        <v>1813</v>
      </c>
      <c r="G1208" s="56"/>
      <c r="H1208" s="56"/>
      <c r="I1208" s="152"/>
      <c r="J1208" s="56"/>
      <c r="K1208" s="56"/>
      <c r="L1208" s="54"/>
      <c r="M1208" s="71"/>
      <c r="N1208" s="35"/>
      <c r="O1208" s="35"/>
      <c r="P1208" s="35"/>
      <c r="Q1208" s="35"/>
      <c r="R1208" s="35"/>
      <c r="S1208" s="35"/>
      <c r="T1208" s="72"/>
      <c r="AT1208" s="17" t="s">
        <v>163</v>
      </c>
      <c r="AU1208" s="17" t="s">
        <v>81</v>
      </c>
    </row>
    <row r="1209" spans="2:51" s="11" customFormat="1" ht="13.5">
      <c r="B1209" s="197"/>
      <c r="C1209" s="198"/>
      <c r="D1209" s="194" t="s">
        <v>167</v>
      </c>
      <c r="E1209" s="209" t="s">
        <v>20</v>
      </c>
      <c r="F1209" s="210" t="s">
        <v>1719</v>
      </c>
      <c r="G1209" s="198"/>
      <c r="H1209" s="211">
        <v>20.125</v>
      </c>
      <c r="I1209" s="203"/>
      <c r="J1209" s="198"/>
      <c r="K1209" s="198"/>
      <c r="L1209" s="204"/>
      <c r="M1209" s="205"/>
      <c r="N1209" s="206"/>
      <c r="O1209" s="206"/>
      <c r="P1209" s="206"/>
      <c r="Q1209" s="206"/>
      <c r="R1209" s="206"/>
      <c r="S1209" s="206"/>
      <c r="T1209" s="207"/>
      <c r="AT1209" s="208" t="s">
        <v>167</v>
      </c>
      <c r="AU1209" s="208" t="s">
        <v>81</v>
      </c>
      <c r="AV1209" s="11" t="s">
        <v>81</v>
      </c>
      <c r="AW1209" s="11" t="s">
        <v>169</v>
      </c>
      <c r="AX1209" s="11" t="s">
        <v>73</v>
      </c>
      <c r="AY1209" s="208" t="s">
        <v>154</v>
      </c>
    </row>
    <row r="1210" spans="2:51" s="11" customFormat="1" ht="13.5">
      <c r="B1210" s="197"/>
      <c r="C1210" s="198"/>
      <c r="D1210" s="199" t="s">
        <v>167</v>
      </c>
      <c r="E1210" s="198"/>
      <c r="F1210" s="201" t="s">
        <v>1814</v>
      </c>
      <c r="G1210" s="198"/>
      <c r="H1210" s="202">
        <v>20.528</v>
      </c>
      <c r="I1210" s="203"/>
      <c r="J1210" s="198"/>
      <c r="K1210" s="198"/>
      <c r="L1210" s="204"/>
      <c r="M1210" s="205"/>
      <c r="N1210" s="206"/>
      <c r="O1210" s="206"/>
      <c r="P1210" s="206"/>
      <c r="Q1210" s="206"/>
      <c r="R1210" s="206"/>
      <c r="S1210" s="206"/>
      <c r="T1210" s="207"/>
      <c r="AT1210" s="208" t="s">
        <v>167</v>
      </c>
      <c r="AU1210" s="208" t="s">
        <v>81</v>
      </c>
      <c r="AV1210" s="11" t="s">
        <v>81</v>
      </c>
      <c r="AW1210" s="11" t="s">
        <v>4</v>
      </c>
      <c r="AX1210" s="11" t="s">
        <v>22</v>
      </c>
      <c r="AY1210" s="208" t="s">
        <v>154</v>
      </c>
    </row>
    <row r="1211" spans="2:65" s="1" customFormat="1" ht="31.5" customHeight="1">
      <c r="B1211" s="34"/>
      <c r="C1211" s="182" t="s">
        <v>1815</v>
      </c>
      <c r="D1211" s="182" t="s">
        <v>156</v>
      </c>
      <c r="E1211" s="183" t="s">
        <v>1816</v>
      </c>
      <c r="F1211" s="184" t="s">
        <v>1817</v>
      </c>
      <c r="G1211" s="185" t="s">
        <v>159</v>
      </c>
      <c r="H1211" s="186">
        <v>139.085</v>
      </c>
      <c r="I1211" s="187"/>
      <c r="J1211" s="188">
        <f>ROUND(I1211*H1211,2)</f>
        <v>0</v>
      </c>
      <c r="K1211" s="184" t="s">
        <v>160</v>
      </c>
      <c r="L1211" s="54"/>
      <c r="M1211" s="189" t="s">
        <v>20</v>
      </c>
      <c r="N1211" s="190" t="s">
        <v>44</v>
      </c>
      <c r="O1211" s="35"/>
      <c r="P1211" s="191">
        <f>O1211*H1211</f>
        <v>0</v>
      </c>
      <c r="Q1211" s="191">
        <v>0</v>
      </c>
      <c r="R1211" s="191">
        <f>Q1211*H1211</f>
        <v>0</v>
      </c>
      <c r="S1211" s="191">
        <v>0</v>
      </c>
      <c r="T1211" s="192">
        <f>S1211*H1211</f>
        <v>0</v>
      </c>
      <c r="AR1211" s="17" t="s">
        <v>269</v>
      </c>
      <c r="AT1211" s="17" t="s">
        <v>156</v>
      </c>
      <c r="AU1211" s="17" t="s">
        <v>81</v>
      </c>
      <c r="AY1211" s="17" t="s">
        <v>154</v>
      </c>
      <c r="BE1211" s="193">
        <f>IF(N1211="základní",J1211,0)</f>
        <v>0</v>
      </c>
      <c r="BF1211" s="193">
        <f>IF(N1211="snížená",J1211,0)</f>
        <v>0</v>
      </c>
      <c r="BG1211" s="193">
        <f>IF(N1211="zákl. přenesená",J1211,0)</f>
        <v>0</v>
      </c>
      <c r="BH1211" s="193">
        <f>IF(N1211="sníž. přenesená",J1211,0)</f>
        <v>0</v>
      </c>
      <c r="BI1211" s="193">
        <f>IF(N1211="nulová",J1211,0)</f>
        <v>0</v>
      </c>
      <c r="BJ1211" s="17" t="s">
        <v>22</v>
      </c>
      <c r="BK1211" s="193">
        <f>ROUND(I1211*H1211,2)</f>
        <v>0</v>
      </c>
      <c r="BL1211" s="17" t="s">
        <v>269</v>
      </c>
      <c r="BM1211" s="17" t="s">
        <v>1818</v>
      </c>
    </row>
    <row r="1212" spans="2:47" s="1" customFormat="1" ht="27">
      <c r="B1212" s="34"/>
      <c r="C1212" s="56"/>
      <c r="D1212" s="194" t="s">
        <v>163</v>
      </c>
      <c r="E1212" s="56"/>
      <c r="F1212" s="195" t="s">
        <v>1819</v>
      </c>
      <c r="G1212" s="56"/>
      <c r="H1212" s="56"/>
      <c r="I1212" s="152"/>
      <c r="J1212" s="56"/>
      <c r="K1212" s="56"/>
      <c r="L1212" s="54"/>
      <c r="M1212" s="71"/>
      <c r="N1212" s="35"/>
      <c r="O1212" s="35"/>
      <c r="P1212" s="35"/>
      <c r="Q1212" s="35"/>
      <c r="R1212" s="35"/>
      <c r="S1212" s="35"/>
      <c r="T1212" s="72"/>
      <c r="AT1212" s="17" t="s">
        <v>163</v>
      </c>
      <c r="AU1212" s="17" t="s">
        <v>81</v>
      </c>
    </row>
    <row r="1213" spans="2:51" s="11" customFormat="1" ht="13.5">
      <c r="B1213" s="197"/>
      <c r="C1213" s="198"/>
      <c r="D1213" s="194" t="s">
        <v>167</v>
      </c>
      <c r="E1213" s="209" t="s">
        <v>20</v>
      </c>
      <c r="F1213" s="210" t="s">
        <v>1747</v>
      </c>
      <c r="G1213" s="198"/>
      <c r="H1213" s="211">
        <v>5.45</v>
      </c>
      <c r="I1213" s="203"/>
      <c r="J1213" s="198"/>
      <c r="K1213" s="198"/>
      <c r="L1213" s="204"/>
      <c r="M1213" s="205"/>
      <c r="N1213" s="206"/>
      <c r="O1213" s="206"/>
      <c r="P1213" s="206"/>
      <c r="Q1213" s="206"/>
      <c r="R1213" s="206"/>
      <c r="S1213" s="206"/>
      <c r="T1213" s="207"/>
      <c r="AT1213" s="208" t="s">
        <v>167</v>
      </c>
      <c r="AU1213" s="208" t="s">
        <v>81</v>
      </c>
      <c r="AV1213" s="11" t="s">
        <v>81</v>
      </c>
      <c r="AW1213" s="11" t="s">
        <v>169</v>
      </c>
      <c r="AX1213" s="11" t="s">
        <v>73</v>
      </c>
      <c r="AY1213" s="208" t="s">
        <v>154</v>
      </c>
    </row>
    <row r="1214" spans="2:51" s="11" customFormat="1" ht="27">
      <c r="B1214" s="197"/>
      <c r="C1214" s="198"/>
      <c r="D1214" s="199" t="s">
        <v>167</v>
      </c>
      <c r="E1214" s="200" t="s">
        <v>20</v>
      </c>
      <c r="F1214" s="201" t="s">
        <v>1745</v>
      </c>
      <c r="G1214" s="198"/>
      <c r="H1214" s="202">
        <v>133.635</v>
      </c>
      <c r="I1214" s="203"/>
      <c r="J1214" s="198"/>
      <c r="K1214" s="198"/>
      <c r="L1214" s="204"/>
      <c r="M1214" s="205"/>
      <c r="N1214" s="206"/>
      <c r="O1214" s="206"/>
      <c r="P1214" s="206"/>
      <c r="Q1214" s="206"/>
      <c r="R1214" s="206"/>
      <c r="S1214" s="206"/>
      <c r="T1214" s="207"/>
      <c r="AT1214" s="208" t="s">
        <v>167</v>
      </c>
      <c r="AU1214" s="208" t="s">
        <v>81</v>
      </c>
      <c r="AV1214" s="11" t="s">
        <v>81</v>
      </c>
      <c r="AW1214" s="11" t="s">
        <v>169</v>
      </c>
      <c r="AX1214" s="11" t="s">
        <v>73</v>
      </c>
      <c r="AY1214" s="208" t="s">
        <v>154</v>
      </c>
    </row>
    <row r="1215" spans="2:65" s="1" customFormat="1" ht="22.5" customHeight="1">
      <c r="B1215" s="34"/>
      <c r="C1215" s="224" t="s">
        <v>1820</v>
      </c>
      <c r="D1215" s="224" t="s">
        <v>261</v>
      </c>
      <c r="E1215" s="225" t="s">
        <v>1821</v>
      </c>
      <c r="F1215" s="226" t="s">
        <v>1822</v>
      </c>
      <c r="G1215" s="227" t="s">
        <v>159</v>
      </c>
      <c r="H1215" s="228">
        <v>159.948</v>
      </c>
      <c r="I1215" s="229"/>
      <c r="J1215" s="230">
        <f>ROUND(I1215*H1215,2)</f>
        <v>0</v>
      </c>
      <c r="K1215" s="226" t="s">
        <v>160</v>
      </c>
      <c r="L1215" s="231"/>
      <c r="M1215" s="232" t="s">
        <v>20</v>
      </c>
      <c r="N1215" s="233" t="s">
        <v>44</v>
      </c>
      <c r="O1215" s="35"/>
      <c r="P1215" s="191">
        <f>O1215*H1215</f>
        <v>0</v>
      </c>
      <c r="Q1215" s="191">
        <v>0.0019</v>
      </c>
      <c r="R1215" s="191">
        <f>Q1215*H1215</f>
        <v>0.30390120000000004</v>
      </c>
      <c r="S1215" s="191">
        <v>0</v>
      </c>
      <c r="T1215" s="192">
        <f>S1215*H1215</f>
        <v>0</v>
      </c>
      <c r="AR1215" s="17" t="s">
        <v>382</v>
      </c>
      <c r="AT1215" s="17" t="s">
        <v>261</v>
      </c>
      <c r="AU1215" s="17" t="s">
        <v>81</v>
      </c>
      <c r="AY1215" s="17" t="s">
        <v>154</v>
      </c>
      <c r="BE1215" s="193">
        <f>IF(N1215="základní",J1215,0)</f>
        <v>0</v>
      </c>
      <c r="BF1215" s="193">
        <f>IF(N1215="snížená",J1215,0)</f>
        <v>0</v>
      </c>
      <c r="BG1215" s="193">
        <f>IF(N1215="zákl. přenesená",J1215,0)</f>
        <v>0</v>
      </c>
      <c r="BH1215" s="193">
        <f>IF(N1215="sníž. přenesená",J1215,0)</f>
        <v>0</v>
      </c>
      <c r="BI1215" s="193">
        <f>IF(N1215="nulová",J1215,0)</f>
        <v>0</v>
      </c>
      <c r="BJ1215" s="17" t="s">
        <v>22</v>
      </c>
      <c r="BK1215" s="193">
        <f>ROUND(I1215*H1215,2)</f>
        <v>0</v>
      </c>
      <c r="BL1215" s="17" t="s">
        <v>269</v>
      </c>
      <c r="BM1215" s="17" t="s">
        <v>1823</v>
      </c>
    </row>
    <row r="1216" spans="2:47" s="1" customFormat="1" ht="13.5">
      <c r="B1216" s="34"/>
      <c r="C1216" s="56"/>
      <c r="D1216" s="194" t="s">
        <v>163</v>
      </c>
      <c r="E1216" s="56"/>
      <c r="F1216" s="195" t="s">
        <v>1824</v>
      </c>
      <c r="G1216" s="56"/>
      <c r="H1216" s="56"/>
      <c r="I1216" s="152"/>
      <c r="J1216" s="56"/>
      <c r="K1216" s="56"/>
      <c r="L1216" s="54"/>
      <c r="M1216" s="71"/>
      <c r="N1216" s="35"/>
      <c r="O1216" s="35"/>
      <c r="P1216" s="35"/>
      <c r="Q1216" s="35"/>
      <c r="R1216" s="35"/>
      <c r="S1216" s="35"/>
      <c r="T1216" s="72"/>
      <c r="AT1216" s="17" t="s">
        <v>163</v>
      </c>
      <c r="AU1216" s="17" t="s">
        <v>81</v>
      </c>
    </row>
    <row r="1217" spans="2:51" s="11" customFormat="1" ht="13.5">
      <c r="B1217" s="197"/>
      <c r="C1217" s="198"/>
      <c r="D1217" s="199" t="s">
        <v>167</v>
      </c>
      <c r="E1217" s="198"/>
      <c r="F1217" s="201" t="s">
        <v>1825</v>
      </c>
      <c r="G1217" s="198"/>
      <c r="H1217" s="202">
        <v>159.948</v>
      </c>
      <c r="I1217" s="203"/>
      <c r="J1217" s="198"/>
      <c r="K1217" s="198"/>
      <c r="L1217" s="204"/>
      <c r="M1217" s="205"/>
      <c r="N1217" s="206"/>
      <c r="O1217" s="206"/>
      <c r="P1217" s="206"/>
      <c r="Q1217" s="206"/>
      <c r="R1217" s="206"/>
      <c r="S1217" s="206"/>
      <c r="T1217" s="207"/>
      <c r="AT1217" s="208" t="s">
        <v>167</v>
      </c>
      <c r="AU1217" s="208" t="s">
        <v>81</v>
      </c>
      <c r="AV1217" s="11" t="s">
        <v>81</v>
      </c>
      <c r="AW1217" s="11" t="s">
        <v>4</v>
      </c>
      <c r="AX1217" s="11" t="s">
        <v>22</v>
      </c>
      <c r="AY1217" s="208" t="s">
        <v>154</v>
      </c>
    </row>
    <row r="1218" spans="2:65" s="1" customFormat="1" ht="22.5" customHeight="1">
      <c r="B1218" s="34"/>
      <c r="C1218" s="182" t="s">
        <v>1826</v>
      </c>
      <c r="D1218" s="182" t="s">
        <v>156</v>
      </c>
      <c r="E1218" s="183" t="s">
        <v>1827</v>
      </c>
      <c r="F1218" s="184" t="s">
        <v>1828</v>
      </c>
      <c r="G1218" s="185" t="s">
        <v>239</v>
      </c>
      <c r="H1218" s="186">
        <v>1.319</v>
      </c>
      <c r="I1218" s="187"/>
      <c r="J1218" s="188">
        <f>ROUND(I1218*H1218,2)</f>
        <v>0</v>
      </c>
      <c r="K1218" s="184" t="s">
        <v>160</v>
      </c>
      <c r="L1218" s="54"/>
      <c r="M1218" s="189" t="s">
        <v>20</v>
      </c>
      <c r="N1218" s="190" t="s">
        <v>44</v>
      </c>
      <c r="O1218" s="35"/>
      <c r="P1218" s="191">
        <f>O1218*H1218</f>
        <v>0</v>
      </c>
      <c r="Q1218" s="191">
        <v>0</v>
      </c>
      <c r="R1218" s="191">
        <f>Q1218*H1218</f>
        <v>0</v>
      </c>
      <c r="S1218" s="191">
        <v>0</v>
      </c>
      <c r="T1218" s="192">
        <f>S1218*H1218</f>
        <v>0</v>
      </c>
      <c r="AR1218" s="17" t="s">
        <v>269</v>
      </c>
      <c r="AT1218" s="17" t="s">
        <v>156</v>
      </c>
      <c r="AU1218" s="17" t="s">
        <v>81</v>
      </c>
      <c r="AY1218" s="17" t="s">
        <v>154</v>
      </c>
      <c r="BE1218" s="193">
        <f>IF(N1218="základní",J1218,0)</f>
        <v>0</v>
      </c>
      <c r="BF1218" s="193">
        <f>IF(N1218="snížená",J1218,0)</f>
        <v>0</v>
      </c>
      <c r="BG1218" s="193">
        <f>IF(N1218="zákl. přenesená",J1218,0)</f>
        <v>0</v>
      </c>
      <c r="BH1218" s="193">
        <f>IF(N1218="sníž. přenesená",J1218,0)</f>
        <v>0</v>
      </c>
      <c r="BI1218" s="193">
        <f>IF(N1218="nulová",J1218,0)</f>
        <v>0</v>
      </c>
      <c r="BJ1218" s="17" t="s">
        <v>22</v>
      </c>
      <c r="BK1218" s="193">
        <f>ROUND(I1218*H1218,2)</f>
        <v>0</v>
      </c>
      <c r="BL1218" s="17" t="s">
        <v>269</v>
      </c>
      <c r="BM1218" s="17" t="s">
        <v>1829</v>
      </c>
    </row>
    <row r="1219" spans="2:47" s="1" customFormat="1" ht="27">
      <c r="B1219" s="34"/>
      <c r="C1219" s="56"/>
      <c r="D1219" s="194" t="s">
        <v>163</v>
      </c>
      <c r="E1219" s="56"/>
      <c r="F1219" s="195" t="s">
        <v>1830</v>
      </c>
      <c r="G1219" s="56"/>
      <c r="H1219" s="56"/>
      <c r="I1219" s="152"/>
      <c r="J1219" s="56"/>
      <c r="K1219" s="56"/>
      <c r="L1219" s="54"/>
      <c r="M1219" s="71"/>
      <c r="N1219" s="35"/>
      <c r="O1219" s="35"/>
      <c r="P1219" s="35"/>
      <c r="Q1219" s="35"/>
      <c r="R1219" s="35"/>
      <c r="S1219" s="35"/>
      <c r="T1219" s="72"/>
      <c r="AT1219" s="17" t="s">
        <v>163</v>
      </c>
      <c r="AU1219" s="17" t="s">
        <v>81</v>
      </c>
    </row>
    <row r="1220" spans="2:47" s="1" customFormat="1" ht="121.5">
      <c r="B1220" s="34"/>
      <c r="C1220" s="56"/>
      <c r="D1220" s="194" t="s">
        <v>165</v>
      </c>
      <c r="E1220" s="56"/>
      <c r="F1220" s="196" t="s">
        <v>1831</v>
      </c>
      <c r="G1220" s="56"/>
      <c r="H1220" s="56"/>
      <c r="I1220" s="152"/>
      <c r="J1220" s="56"/>
      <c r="K1220" s="56"/>
      <c r="L1220" s="54"/>
      <c r="M1220" s="71"/>
      <c r="N1220" s="35"/>
      <c r="O1220" s="35"/>
      <c r="P1220" s="35"/>
      <c r="Q1220" s="35"/>
      <c r="R1220" s="35"/>
      <c r="S1220" s="35"/>
      <c r="T1220" s="72"/>
      <c r="AT1220" s="17" t="s">
        <v>165</v>
      </c>
      <c r="AU1220" s="17" t="s">
        <v>81</v>
      </c>
    </row>
    <row r="1221" spans="2:63" s="10" customFormat="1" ht="29.85" customHeight="1">
      <c r="B1221" s="165"/>
      <c r="C1221" s="166"/>
      <c r="D1221" s="179" t="s">
        <v>72</v>
      </c>
      <c r="E1221" s="180" t="s">
        <v>1832</v>
      </c>
      <c r="F1221" s="180" t="s">
        <v>1833</v>
      </c>
      <c r="G1221" s="166"/>
      <c r="H1221" s="166"/>
      <c r="I1221" s="169"/>
      <c r="J1221" s="181">
        <f>BK1221</f>
        <v>0</v>
      </c>
      <c r="K1221" s="166"/>
      <c r="L1221" s="171"/>
      <c r="M1221" s="172"/>
      <c r="N1221" s="173"/>
      <c r="O1221" s="173"/>
      <c r="P1221" s="174">
        <f>SUM(P1222:P1257)</f>
        <v>0</v>
      </c>
      <c r="Q1221" s="173"/>
      <c r="R1221" s="174">
        <f>SUM(R1222:R1257)</f>
        <v>0.29361483680500006</v>
      </c>
      <c r="S1221" s="173"/>
      <c r="T1221" s="175">
        <f>SUM(T1222:T1257)</f>
        <v>0</v>
      </c>
      <c r="AR1221" s="176" t="s">
        <v>81</v>
      </c>
      <c r="AT1221" s="177" t="s">
        <v>72</v>
      </c>
      <c r="AU1221" s="177" t="s">
        <v>22</v>
      </c>
      <c r="AY1221" s="176" t="s">
        <v>154</v>
      </c>
      <c r="BK1221" s="178">
        <f>SUM(BK1222:BK1257)</f>
        <v>0</v>
      </c>
    </row>
    <row r="1222" spans="2:65" s="1" customFormat="1" ht="31.5" customHeight="1">
      <c r="B1222" s="34"/>
      <c r="C1222" s="182" t="s">
        <v>1834</v>
      </c>
      <c r="D1222" s="182" t="s">
        <v>156</v>
      </c>
      <c r="E1222" s="183" t="s">
        <v>1835</v>
      </c>
      <c r="F1222" s="184" t="s">
        <v>1836</v>
      </c>
      <c r="G1222" s="185" t="s">
        <v>172</v>
      </c>
      <c r="H1222" s="186">
        <v>0.301</v>
      </c>
      <c r="I1222" s="187"/>
      <c r="J1222" s="188">
        <f>ROUND(I1222*H1222,2)</f>
        <v>0</v>
      </c>
      <c r="K1222" s="184" t="s">
        <v>160</v>
      </c>
      <c r="L1222" s="54"/>
      <c r="M1222" s="189" t="s">
        <v>20</v>
      </c>
      <c r="N1222" s="190" t="s">
        <v>44</v>
      </c>
      <c r="O1222" s="35"/>
      <c r="P1222" s="191">
        <f>O1222*H1222</f>
        <v>0</v>
      </c>
      <c r="Q1222" s="191">
        <v>0.00189</v>
      </c>
      <c r="R1222" s="191">
        <f>Q1222*H1222</f>
        <v>0.00056889</v>
      </c>
      <c r="S1222" s="191">
        <v>0</v>
      </c>
      <c r="T1222" s="192">
        <f>S1222*H1222</f>
        <v>0</v>
      </c>
      <c r="AR1222" s="17" t="s">
        <v>269</v>
      </c>
      <c r="AT1222" s="17" t="s">
        <v>156</v>
      </c>
      <c r="AU1222" s="17" t="s">
        <v>81</v>
      </c>
      <c r="AY1222" s="17" t="s">
        <v>154</v>
      </c>
      <c r="BE1222" s="193">
        <f>IF(N1222="základní",J1222,0)</f>
        <v>0</v>
      </c>
      <c r="BF1222" s="193">
        <f>IF(N1222="snížená",J1222,0)</f>
        <v>0</v>
      </c>
      <c r="BG1222" s="193">
        <f>IF(N1222="zákl. přenesená",J1222,0)</f>
        <v>0</v>
      </c>
      <c r="BH1222" s="193">
        <f>IF(N1222="sníž. přenesená",J1222,0)</f>
        <v>0</v>
      </c>
      <c r="BI1222" s="193">
        <f>IF(N1222="nulová",J1222,0)</f>
        <v>0</v>
      </c>
      <c r="BJ1222" s="17" t="s">
        <v>22</v>
      </c>
      <c r="BK1222" s="193">
        <f>ROUND(I1222*H1222,2)</f>
        <v>0</v>
      </c>
      <c r="BL1222" s="17" t="s">
        <v>269</v>
      </c>
      <c r="BM1222" s="17" t="s">
        <v>1837</v>
      </c>
    </row>
    <row r="1223" spans="2:47" s="1" customFormat="1" ht="27">
      <c r="B1223" s="34"/>
      <c r="C1223" s="56"/>
      <c r="D1223" s="194" t="s">
        <v>163</v>
      </c>
      <c r="E1223" s="56"/>
      <c r="F1223" s="195" t="s">
        <v>1838</v>
      </c>
      <c r="G1223" s="56"/>
      <c r="H1223" s="56"/>
      <c r="I1223" s="152"/>
      <c r="J1223" s="56"/>
      <c r="K1223" s="56"/>
      <c r="L1223" s="54"/>
      <c r="M1223" s="71"/>
      <c r="N1223" s="35"/>
      <c r="O1223" s="35"/>
      <c r="P1223" s="35"/>
      <c r="Q1223" s="35"/>
      <c r="R1223" s="35"/>
      <c r="S1223" s="35"/>
      <c r="T1223" s="72"/>
      <c r="AT1223" s="17" t="s">
        <v>163</v>
      </c>
      <c r="AU1223" s="17" t="s">
        <v>81</v>
      </c>
    </row>
    <row r="1224" spans="2:47" s="1" customFormat="1" ht="135">
      <c r="B1224" s="34"/>
      <c r="C1224" s="56"/>
      <c r="D1224" s="199" t="s">
        <v>165</v>
      </c>
      <c r="E1224" s="56"/>
      <c r="F1224" s="212" t="s">
        <v>1839</v>
      </c>
      <c r="G1224" s="56"/>
      <c r="H1224" s="56"/>
      <c r="I1224" s="152"/>
      <c r="J1224" s="56"/>
      <c r="K1224" s="56"/>
      <c r="L1224" s="54"/>
      <c r="M1224" s="71"/>
      <c r="N1224" s="35"/>
      <c r="O1224" s="35"/>
      <c r="P1224" s="35"/>
      <c r="Q1224" s="35"/>
      <c r="R1224" s="35"/>
      <c r="S1224" s="35"/>
      <c r="T1224" s="72"/>
      <c r="AT1224" s="17" t="s">
        <v>165</v>
      </c>
      <c r="AU1224" s="17" t="s">
        <v>81</v>
      </c>
    </row>
    <row r="1225" spans="2:65" s="1" customFormat="1" ht="22.5" customHeight="1">
      <c r="B1225" s="34"/>
      <c r="C1225" s="182" t="s">
        <v>1840</v>
      </c>
      <c r="D1225" s="182" t="s">
        <v>156</v>
      </c>
      <c r="E1225" s="183" t="s">
        <v>1841</v>
      </c>
      <c r="F1225" s="184" t="s">
        <v>1842</v>
      </c>
      <c r="G1225" s="185" t="s">
        <v>159</v>
      </c>
      <c r="H1225" s="186">
        <v>9.075</v>
      </c>
      <c r="I1225" s="187"/>
      <c r="J1225" s="188">
        <f>ROUND(I1225*H1225,2)</f>
        <v>0</v>
      </c>
      <c r="K1225" s="184" t="s">
        <v>160</v>
      </c>
      <c r="L1225" s="54"/>
      <c r="M1225" s="189" t="s">
        <v>20</v>
      </c>
      <c r="N1225" s="190" t="s">
        <v>44</v>
      </c>
      <c r="O1225" s="35"/>
      <c r="P1225" s="191">
        <f>O1225*H1225</f>
        <v>0</v>
      </c>
      <c r="Q1225" s="191">
        <v>0.0115165</v>
      </c>
      <c r="R1225" s="191">
        <f>Q1225*H1225</f>
        <v>0.1045122375</v>
      </c>
      <c r="S1225" s="191">
        <v>0</v>
      </c>
      <c r="T1225" s="192">
        <f>S1225*H1225</f>
        <v>0</v>
      </c>
      <c r="AR1225" s="17" t="s">
        <v>269</v>
      </c>
      <c r="AT1225" s="17" t="s">
        <v>156</v>
      </c>
      <c r="AU1225" s="17" t="s">
        <v>81</v>
      </c>
      <c r="AY1225" s="17" t="s">
        <v>154</v>
      </c>
      <c r="BE1225" s="193">
        <f>IF(N1225="základní",J1225,0)</f>
        <v>0</v>
      </c>
      <c r="BF1225" s="193">
        <f>IF(N1225="snížená",J1225,0)</f>
        <v>0</v>
      </c>
      <c r="BG1225" s="193">
        <f>IF(N1225="zákl. přenesená",J1225,0)</f>
        <v>0</v>
      </c>
      <c r="BH1225" s="193">
        <f>IF(N1225="sníž. přenesená",J1225,0)</f>
        <v>0</v>
      </c>
      <c r="BI1225" s="193">
        <f>IF(N1225="nulová",J1225,0)</f>
        <v>0</v>
      </c>
      <c r="BJ1225" s="17" t="s">
        <v>22</v>
      </c>
      <c r="BK1225" s="193">
        <f>ROUND(I1225*H1225,2)</f>
        <v>0</v>
      </c>
      <c r="BL1225" s="17" t="s">
        <v>269</v>
      </c>
      <c r="BM1225" s="17" t="s">
        <v>1843</v>
      </c>
    </row>
    <row r="1226" spans="2:47" s="1" customFormat="1" ht="27">
      <c r="B1226" s="34"/>
      <c r="C1226" s="56"/>
      <c r="D1226" s="194" t="s">
        <v>163</v>
      </c>
      <c r="E1226" s="56"/>
      <c r="F1226" s="195" t="s">
        <v>1844</v>
      </c>
      <c r="G1226" s="56"/>
      <c r="H1226" s="56"/>
      <c r="I1226" s="152"/>
      <c r="J1226" s="56"/>
      <c r="K1226" s="56"/>
      <c r="L1226" s="54"/>
      <c r="M1226" s="71"/>
      <c r="N1226" s="35"/>
      <c r="O1226" s="35"/>
      <c r="P1226" s="35"/>
      <c r="Q1226" s="35"/>
      <c r="R1226" s="35"/>
      <c r="S1226" s="35"/>
      <c r="T1226" s="72"/>
      <c r="AT1226" s="17" t="s">
        <v>163</v>
      </c>
      <c r="AU1226" s="17" t="s">
        <v>81</v>
      </c>
    </row>
    <row r="1227" spans="2:47" s="1" customFormat="1" ht="54">
      <c r="B1227" s="34"/>
      <c r="C1227" s="56"/>
      <c r="D1227" s="194" t="s">
        <v>165</v>
      </c>
      <c r="E1227" s="56"/>
      <c r="F1227" s="196" t="s">
        <v>1845</v>
      </c>
      <c r="G1227" s="56"/>
      <c r="H1227" s="56"/>
      <c r="I1227" s="152"/>
      <c r="J1227" s="56"/>
      <c r="K1227" s="56"/>
      <c r="L1227" s="54"/>
      <c r="M1227" s="71"/>
      <c r="N1227" s="35"/>
      <c r="O1227" s="35"/>
      <c r="P1227" s="35"/>
      <c r="Q1227" s="35"/>
      <c r="R1227" s="35"/>
      <c r="S1227" s="35"/>
      <c r="T1227" s="72"/>
      <c r="AT1227" s="17" t="s">
        <v>165</v>
      </c>
      <c r="AU1227" s="17" t="s">
        <v>81</v>
      </c>
    </row>
    <row r="1228" spans="2:51" s="12" customFormat="1" ht="13.5">
      <c r="B1228" s="213"/>
      <c r="C1228" s="214"/>
      <c r="D1228" s="194" t="s">
        <v>167</v>
      </c>
      <c r="E1228" s="215" t="s">
        <v>20</v>
      </c>
      <c r="F1228" s="216" t="s">
        <v>1846</v>
      </c>
      <c r="G1228" s="214"/>
      <c r="H1228" s="217" t="s">
        <v>20</v>
      </c>
      <c r="I1228" s="218"/>
      <c r="J1228" s="214"/>
      <c r="K1228" s="214"/>
      <c r="L1228" s="219"/>
      <c r="M1228" s="220"/>
      <c r="N1228" s="221"/>
      <c r="O1228" s="221"/>
      <c r="P1228" s="221"/>
      <c r="Q1228" s="221"/>
      <c r="R1228" s="221"/>
      <c r="S1228" s="221"/>
      <c r="T1228" s="222"/>
      <c r="AT1228" s="223" t="s">
        <v>167</v>
      </c>
      <c r="AU1228" s="223" t="s">
        <v>81</v>
      </c>
      <c r="AV1228" s="12" t="s">
        <v>22</v>
      </c>
      <c r="AW1228" s="12" t="s">
        <v>169</v>
      </c>
      <c r="AX1228" s="12" t="s">
        <v>73</v>
      </c>
      <c r="AY1228" s="223" t="s">
        <v>154</v>
      </c>
    </row>
    <row r="1229" spans="2:51" s="11" customFormat="1" ht="13.5">
      <c r="B1229" s="197"/>
      <c r="C1229" s="198"/>
      <c r="D1229" s="194" t="s">
        <v>167</v>
      </c>
      <c r="E1229" s="209" t="s">
        <v>20</v>
      </c>
      <c r="F1229" s="210" t="s">
        <v>1847</v>
      </c>
      <c r="G1229" s="198"/>
      <c r="H1229" s="211">
        <v>1.3425</v>
      </c>
      <c r="I1229" s="203"/>
      <c r="J1229" s="198"/>
      <c r="K1229" s="198"/>
      <c r="L1229" s="204"/>
      <c r="M1229" s="205"/>
      <c r="N1229" s="206"/>
      <c r="O1229" s="206"/>
      <c r="P1229" s="206"/>
      <c r="Q1229" s="206"/>
      <c r="R1229" s="206"/>
      <c r="S1229" s="206"/>
      <c r="T1229" s="207"/>
      <c r="AT1229" s="208" t="s">
        <v>167</v>
      </c>
      <c r="AU1229" s="208" t="s">
        <v>81</v>
      </c>
      <c r="AV1229" s="11" t="s">
        <v>81</v>
      </c>
      <c r="AW1229" s="11" t="s">
        <v>169</v>
      </c>
      <c r="AX1229" s="11" t="s">
        <v>73</v>
      </c>
      <c r="AY1229" s="208" t="s">
        <v>154</v>
      </c>
    </row>
    <row r="1230" spans="2:51" s="11" customFormat="1" ht="13.5">
      <c r="B1230" s="197"/>
      <c r="C1230" s="198"/>
      <c r="D1230" s="194" t="s">
        <v>167</v>
      </c>
      <c r="E1230" s="209" t="s">
        <v>20</v>
      </c>
      <c r="F1230" s="210" t="s">
        <v>1848</v>
      </c>
      <c r="G1230" s="198"/>
      <c r="H1230" s="211">
        <v>1.5795</v>
      </c>
      <c r="I1230" s="203"/>
      <c r="J1230" s="198"/>
      <c r="K1230" s="198"/>
      <c r="L1230" s="204"/>
      <c r="M1230" s="205"/>
      <c r="N1230" s="206"/>
      <c r="O1230" s="206"/>
      <c r="P1230" s="206"/>
      <c r="Q1230" s="206"/>
      <c r="R1230" s="206"/>
      <c r="S1230" s="206"/>
      <c r="T1230" s="207"/>
      <c r="AT1230" s="208" t="s">
        <v>167</v>
      </c>
      <c r="AU1230" s="208" t="s">
        <v>81</v>
      </c>
      <c r="AV1230" s="11" t="s">
        <v>81</v>
      </c>
      <c r="AW1230" s="11" t="s">
        <v>169</v>
      </c>
      <c r="AX1230" s="11" t="s">
        <v>73</v>
      </c>
      <c r="AY1230" s="208" t="s">
        <v>154</v>
      </c>
    </row>
    <row r="1231" spans="2:51" s="11" customFormat="1" ht="13.5">
      <c r="B1231" s="197"/>
      <c r="C1231" s="198"/>
      <c r="D1231" s="199" t="s">
        <v>167</v>
      </c>
      <c r="E1231" s="200" t="s">
        <v>20</v>
      </c>
      <c r="F1231" s="201" t="s">
        <v>1849</v>
      </c>
      <c r="G1231" s="198"/>
      <c r="H1231" s="202">
        <v>6.1525</v>
      </c>
      <c r="I1231" s="203"/>
      <c r="J1231" s="198"/>
      <c r="K1231" s="198"/>
      <c r="L1231" s="204"/>
      <c r="M1231" s="205"/>
      <c r="N1231" s="206"/>
      <c r="O1231" s="206"/>
      <c r="P1231" s="206"/>
      <c r="Q1231" s="206"/>
      <c r="R1231" s="206"/>
      <c r="S1231" s="206"/>
      <c r="T1231" s="207"/>
      <c r="AT1231" s="208" t="s">
        <v>167</v>
      </c>
      <c r="AU1231" s="208" t="s">
        <v>81</v>
      </c>
      <c r="AV1231" s="11" t="s">
        <v>81</v>
      </c>
      <c r="AW1231" s="11" t="s">
        <v>169</v>
      </c>
      <c r="AX1231" s="11" t="s">
        <v>73</v>
      </c>
      <c r="AY1231" s="208" t="s">
        <v>154</v>
      </c>
    </row>
    <row r="1232" spans="2:65" s="1" customFormat="1" ht="22.5" customHeight="1">
      <c r="B1232" s="34"/>
      <c r="C1232" s="182" t="s">
        <v>1850</v>
      </c>
      <c r="D1232" s="182" t="s">
        <v>156</v>
      </c>
      <c r="E1232" s="183" t="s">
        <v>1851</v>
      </c>
      <c r="F1232" s="184" t="s">
        <v>1852</v>
      </c>
      <c r="G1232" s="185" t="s">
        <v>292</v>
      </c>
      <c r="H1232" s="186">
        <v>28.226</v>
      </c>
      <c r="I1232" s="187"/>
      <c r="J1232" s="188">
        <f>ROUND(I1232*H1232,2)</f>
        <v>0</v>
      </c>
      <c r="K1232" s="184" t="s">
        <v>160</v>
      </c>
      <c r="L1232" s="54"/>
      <c r="M1232" s="189" t="s">
        <v>20</v>
      </c>
      <c r="N1232" s="190" t="s">
        <v>44</v>
      </c>
      <c r="O1232" s="35"/>
      <c r="P1232" s="191">
        <f>O1232*H1232</f>
        <v>0</v>
      </c>
      <c r="Q1232" s="191">
        <v>0</v>
      </c>
      <c r="R1232" s="191">
        <f>Q1232*H1232</f>
        <v>0</v>
      </c>
      <c r="S1232" s="191">
        <v>0</v>
      </c>
      <c r="T1232" s="192">
        <f>S1232*H1232</f>
        <v>0</v>
      </c>
      <c r="AR1232" s="17" t="s">
        <v>269</v>
      </c>
      <c r="AT1232" s="17" t="s">
        <v>156</v>
      </c>
      <c r="AU1232" s="17" t="s">
        <v>81</v>
      </c>
      <c r="AY1232" s="17" t="s">
        <v>154</v>
      </c>
      <c r="BE1232" s="193">
        <f>IF(N1232="základní",J1232,0)</f>
        <v>0</v>
      </c>
      <c r="BF1232" s="193">
        <f>IF(N1232="snížená",J1232,0)</f>
        <v>0</v>
      </c>
      <c r="BG1232" s="193">
        <f>IF(N1232="zákl. přenesená",J1232,0)</f>
        <v>0</v>
      </c>
      <c r="BH1232" s="193">
        <f>IF(N1232="sníž. přenesená",J1232,0)</f>
        <v>0</v>
      </c>
      <c r="BI1232" s="193">
        <f>IF(N1232="nulová",J1232,0)</f>
        <v>0</v>
      </c>
      <c r="BJ1232" s="17" t="s">
        <v>22</v>
      </c>
      <c r="BK1232" s="193">
        <f>ROUND(I1232*H1232,2)</f>
        <v>0</v>
      </c>
      <c r="BL1232" s="17" t="s">
        <v>269</v>
      </c>
      <c r="BM1232" s="17" t="s">
        <v>1853</v>
      </c>
    </row>
    <row r="1233" spans="2:47" s="1" customFormat="1" ht="27">
      <c r="B1233" s="34"/>
      <c r="C1233" s="56"/>
      <c r="D1233" s="194" t="s">
        <v>163</v>
      </c>
      <c r="E1233" s="56"/>
      <c r="F1233" s="195" t="s">
        <v>1854</v>
      </c>
      <c r="G1233" s="56"/>
      <c r="H1233" s="56"/>
      <c r="I1233" s="152"/>
      <c r="J1233" s="56"/>
      <c r="K1233" s="56"/>
      <c r="L1233" s="54"/>
      <c r="M1233" s="71"/>
      <c r="N1233" s="35"/>
      <c r="O1233" s="35"/>
      <c r="P1233" s="35"/>
      <c r="Q1233" s="35"/>
      <c r="R1233" s="35"/>
      <c r="S1233" s="35"/>
      <c r="T1233" s="72"/>
      <c r="AT1233" s="17" t="s">
        <v>163</v>
      </c>
      <c r="AU1233" s="17" t="s">
        <v>81</v>
      </c>
    </row>
    <row r="1234" spans="2:51" s="11" customFormat="1" ht="13.5">
      <c r="B1234" s="197"/>
      <c r="C1234" s="198"/>
      <c r="D1234" s="194" t="s">
        <v>167</v>
      </c>
      <c r="E1234" s="209" t="s">
        <v>20</v>
      </c>
      <c r="F1234" s="210" t="s">
        <v>1855</v>
      </c>
      <c r="G1234" s="198"/>
      <c r="H1234" s="211">
        <v>8.95</v>
      </c>
      <c r="I1234" s="203"/>
      <c r="J1234" s="198"/>
      <c r="K1234" s="198"/>
      <c r="L1234" s="204"/>
      <c r="M1234" s="205"/>
      <c r="N1234" s="206"/>
      <c r="O1234" s="206"/>
      <c r="P1234" s="206"/>
      <c r="Q1234" s="206"/>
      <c r="R1234" s="206"/>
      <c r="S1234" s="206"/>
      <c r="T1234" s="207"/>
      <c r="AT1234" s="208" t="s">
        <v>167</v>
      </c>
      <c r="AU1234" s="208" t="s">
        <v>81</v>
      </c>
      <c r="AV1234" s="11" t="s">
        <v>81</v>
      </c>
      <c r="AW1234" s="11" t="s">
        <v>169</v>
      </c>
      <c r="AX1234" s="11" t="s">
        <v>73</v>
      </c>
      <c r="AY1234" s="208" t="s">
        <v>154</v>
      </c>
    </row>
    <row r="1235" spans="2:51" s="11" customFormat="1" ht="13.5">
      <c r="B1235" s="197"/>
      <c r="C1235" s="198"/>
      <c r="D1235" s="194" t="s">
        <v>167</v>
      </c>
      <c r="E1235" s="209" t="s">
        <v>20</v>
      </c>
      <c r="F1235" s="210" t="s">
        <v>1856</v>
      </c>
      <c r="G1235" s="198"/>
      <c r="H1235" s="211">
        <v>2</v>
      </c>
      <c r="I1235" s="203"/>
      <c r="J1235" s="198"/>
      <c r="K1235" s="198"/>
      <c r="L1235" s="204"/>
      <c r="M1235" s="205"/>
      <c r="N1235" s="206"/>
      <c r="O1235" s="206"/>
      <c r="P1235" s="206"/>
      <c r="Q1235" s="206"/>
      <c r="R1235" s="206"/>
      <c r="S1235" s="206"/>
      <c r="T1235" s="207"/>
      <c r="AT1235" s="208" t="s">
        <v>167</v>
      </c>
      <c r="AU1235" s="208" t="s">
        <v>81</v>
      </c>
      <c r="AV1235" s="11" t="s">
        <v>81</v>
      </c>
      <c r="AW1235" s="11" t="s">
        <v>169</v>
      </c>
      <c r="AX1235" s="11" t="s">
        <v>73</v>
      </c>
      <c r="AY1235" s="208" t="s">
        <v>154</v>
      </c>
    </row>
    <row r="1236" spans="2:51" s="12" customFormat="1" ht="13.5">
      <c r="B1236" s="213"/>
      <c r="C1236" s="214"/>
      <c r="D1236" s="194" t="s">
        <v>167</v>
      </c>
      <c r="E1236" s="215" t="s">
        <v>20</v>
      </c>
      <c r="F1236" s="216" t="s">
        <v>1857</v>
      </c>
      <c r="G1236" s="214"/>
      <c r="H1236" s="217" t="s">
        <v>20</v>
      </c>
      <c r="I1236" s="218"/>
      <c r="J1236" s="214"/>
      <c r="K1236" s="214"/>
      <c r="L1236" s="219"/>
      <c r="M1236" s="220"/>
      <c r="N1236" s="221"/>
      <c r="O1236" s="221"/>
      <c r="P1236" s="221"/>
      <c r="Q1236" s="221"/>
      <c r="R1236" s="221"/>
      <c r="S1236" s="221"/>
      <c r="T1236" s="222"/>
      <c r="AT1236" s="223" t="s">
        <v>167</v>
      </c>
      <c r="AU1236" s="223" t="s">
        <v>81</v>
      </c>
      <c r="AV1236" s="12" t="s">
        <v>22</v>
      </c>
      <c r="AW1236" s="12" t="s">
        <v>169</v>
      </c>
      <c r="AX1236" s="12" t="s">
        <v>73</v>
      </c>
      <c r="AY1236" s="223" t="s">
        <v>154</v>
      </c>
    </row>
    <row r="1237" spans="2:51" s="11" customFormat="1" ht="13.5">
      <c r="B1237" s="197"/>
      <c r="C1237" s="198"/>
      <c r="D1237" s="194" t="s">
        <v>167</v>
      </c>
      <c r="E1237" s="209" t="s">
        <v>20</v>
      </c>
      <c r="F1237" s="210" t="s">
        <v>1858</v>
      </c>
      <c r="G1237" s="198"/>
      <c r="H1237" s="211">
        <v>1.1</v>
      </c>
      <c r="I1237" s="203"/>
      <c r="J1237" s="198"/>
      <c r="K1237" s="198"/>
      <c r="L1237" s="204"/>
      <c r="M1237" s="205"/>
      <c r="N1237" s="206"/>
      <c r="O1237" s="206"/>
      <c r="P1237" s="206"/>
      <c r="Q1237" s="206"/>
      <c r="R1237" s="206"/>
      <c r="S1237" s="206"/>
      <c r="T1237" s="207"/>
      <c r="AT1237" s="208" t="s">
        <v>167</v>
      </c>
      <c r="AU1237" s="208" t="s">
        <v>81</v>
      </c>
      <c r="AV1237" s="11" t="s">
        <v>81</v>
      </c>
      <c r="AW1237" s="11" t="s">
        <v>169</v>
      </c>
      <c r="AX1237" s="11" t="s">
        <v>73</v>
      </c>
      <c r="AY1237" s="208" t="s">
        <v>154</v>
      </c>
    </row>
    <row r="1238" spans="2:51" s="11" customFormat="1" ht="13.5">
      <c r="B1238" s="197"/>
      <c r="C1238" s="198"/>
      <c r="D1238" s="194" t="s">
        <v>167</v>
      </c>
      <c r="E1238" s="209" t="s">
        <v>20</v>
      </c>
      <c r="F1238" s="210" t="s">
        <v>1859</v>
      </c>
      <c r="G1238" s="198"/>
      <c r="H1238" s="211">
        <v>14.265</v>
      </c>
      <c r="I1238" s="203"/>
      <c r="J1238" s="198"/>
      <c r="K1238" s="198"/>
      <c r="L1238" s="204"/>
      <c r="M1238" s="205"/>
      <c r="N1238" s="206"/>
      <c r="O1238" s="206"/>
      <c r="P1238" s="206"/>
      <c r="Q1238" s="206"/>
      <c r="R1238" s="206"/>
      <c r="S1238" s="206"/>
      <c r="T1238" s="207"/>
      <c r="AT1238" s="208" t="s">
        <v>167</v>
      </c>
      <c r="AU1238" s="208" t="s">
        <v>81</v>
      </c>
      <c r="AV1238" s="11" t="s">
        <v>81</v>
      </c>
      <c r="AW1238" s="11" t="s">
        <v>169</v>
      </c>
      <c r="AX1238" s="11" t="s">
        <v>73</v>
      </c>
      <c r="AY1238" s="208" t="s">
        <v>154</v>
      </c>
    </row>
    <row r="1239" spans="2:51" s="11" customFormat="1" ht="13.5">
      <c r="B1239" s="197"/>
      <c r="C1239" s="198"/>
      <c r="D1239" s="199" t="s">
        <v>167</v>
      </c>
      <c r="E1239" s="200" t="s">
        <v>20</v>
      </c>
      <c r="F1239" s="201" t="s">
        <v>1860</v>
      </c>
      <c r="G1239" s="198"/>
      <c r="H1239" s="202">
        <v>1.91083333333333</v>
      </c>
      <c r="I1239" s="203"/>
      <c r="J1239" s="198"/>
      <c r="K1239" s="198"/>
      <c r="L1239" s="204"/>
      <c r="M1239" s="205"/>
      <c r="N1239" s="206"/>
      <c r="O1239" s="206"/>
      <c r="P1239" s="206"/>
      <c r="Q1239" s="206"/>
      <c r="R1239" s="206"/>
      <c r="S1239" s="206"/>
      <c r="T1239" s="207"/>
      <c r="AT1239" s="208" t="s">
        <v>167</v>
      </c>
      <c r="AU1239" s="208" t="s">
        <v>81</v>
      </c>
      <c r="AV1239" s="11" t="s">
        <v>81</v>
      </c>
      <c r="AW1239" s="11" t="s">
        <v>169</v>
      </c>
      <c r="AX1239" s="11" t="s">
        <v>73</v>
      </c>
      <c r="AY1239" s="208" t="s">
        <v>154</v>
      </c>
    </row>
    <row r="1240" spans="2:65" s="1" customFormat="1" ht="22.5" customHeight="1">
      <c r="B1240" s="34"/>
      <c r="C1240" s="182" t="s">
        <v>1861</v>
      </c>
      <c r="D1240" s="182" t="s">
        <v>156</v>
      </c>
      <c r="E1240" s="183" t="s">
        <v>1862</v>
      </c>
      <c r="F1240" s="184" t="s">
        <v>1863</v>
      </c>
      <c r="G1240" s="185" t="s">
        <v>292</v>
      </c>
      <c r="H1240" s="186">
        <v>5.265</v>
      </c>
      <c r="I1240" s="187"/>
      <c r="J1240" s="188">
        <f>ROUND(I1240*H1240,2)</f>
        <v>0</v>
      </c>
      <c r="K1240" s="184" t="s">
        <v>160</v>
      </c>
      <c r="L1240" s="54"/>
      <c r="M1240" s="189" t="s">
        <v>20</v>
      </c>
      <c r="N1240" s="190" t="s">
        <v>44</v>
      </c>
      <c r="O1240" s="35"/>
      <c r="P1240" s="191">
        <f>O1240*H1240</f>
        <v>0</v>
      </c>
      <c r="Q1240" s="191">
        <v>0</v>
      </c>
      <c r="R1240" s="191">
        <f>Q1240*H1240</f>
        <v>0</v>
      </c>
      <c r="S1240" s="191">
        <v>0</v>
      </c>
      <c r="T1240" s="192">
        <f>S1240*H1240</f>
        <v>0</v>
      </c>
      <c r="AR1240" s="17" t="s">
        <v>269</v>
      </c>
      <c r="AT1240" s="17" t="s">
        <v>156</v>
      </c>
      <c r="AU1240" s="17" t="s">
        <v>81</v>
      </c>
      <c r="AY1240" s="17" t="s">
        <v>154</v>
      </c>
      <c r="BE1240" s="193">
        <f>IF(N1240="základní",J1240,0)</f>
        <v>0</v>
      </c>
      <c r="BF1240" s="193">
        <f>IF(N1240="snížená",J1240,0)</f>
        <v>0</v>
      </c>
      <c r="BG1240" s="193">
        <f>IF(N1240="zákl. přenesená",J1240,0)</f>
        <v>0</v>
      </c>
      <c r="BH1240" s="193">
        <f>IF(N1240="sníž. přenesená",J1240,0)</f>
        <v>0</v>
      </c>
      <c r="BI1240" s="193">
        <f>IF(N1240="nulová",J1240,0)</f>
        <v>0</v>
      </c>
      <c r="BJ1240" s="17" t="s">
        <v>22</v>
      </c>
      <c r="BK1240" s="193">
        <f>ROUND(I1240*H1240,2)</f>
        <v>0</v>
      </c>
      <c r="BL1240" s="17" t="s">
        <v>269</v>
      </c>
      <c r="BM1240" s="17" t="s">
        <v>1864</v>
      </c>
    </row>
    <row r="1241" spans="2:47" s="1" customFormat="1" ht="27">
      <c r="B1241" s="34"/>
      <c r="C1241" s="56"/>
      <c r="D1241" s="194" t="s">
        <v>163</v>
      </c>
      <c r="E1241" s="56"/>
      <c r="F1241" s="195" t="s">
        <v>1865</v>
      </c>
      <c r="G1241" s="56"/>
      <c r="H1241" s="56"/>
      <c r="I1241" s="152"/>
      <c r="J1241" s="56"/>
      <c r="K1241" s="56"/>
      <c r="L1241" s="54"/>
      <c r="M1241" s="71"/>
      <c r="N1241" s="35"/>
      <c r="O1241" s="35"/>
      <c r="P1241" s="35"/>
      <c r="Q1241" s="35"/>
      <c r="R1241" s="35"/>
      <c r="S1241" s="35"/>
      <c r="T1241" s="72"/>
      <c r="AT1241" s="17" t="s">
        <v>163</v>
      </c>
      <c r="AU1241" s="17" t="s">
        <v>81</v>
      </c>
    </row>
    <row r="1242" spans="2:51" s="11" customFormat="1" ht="13.5">
      <c r="B1242" s="197"/>
      <c r="C1242" s="198"/>
      <c r="D1242" s="199" t="s">
        <v>167</v>
      </c>
      <c r="E1242" s="200" t="s">
        <v>20</v>
      </c>
      <c r="F1242" s="201" t="s">
        <v>1866</v>
      </c>
      <c r="G1242" s="198"/>
      <c r="H1242" s="202">
        <v>5.265</v>
      </c>
      <c r="I1242" s="203"/>
      <c r="J1242" s="198"/>
      <c r="K1242" s="198"/>
      <c r="L1242" s="204"/>
      <c r="M1242" s="205"/>
      <c r="N1242" s="206"/>
      <c r="O1242" s="206"/>
      <c r="P1242" s="206"/>
      <c r="Q1242" s="206"/>
      <c r="R1242" s="206"/>
      <c r="S1242" s="206"/>
      <c r="T1242" s="207"/>
      <c r="AT1242" s="208" t="s">
        <v>167</v>
      </c>
      <c r="AU1242" s="208" t="s">
        <v>81</v>
      </c>
      <c r="AV1242" s="11" t="s">
        <v>81</v>
      </c>
      <c r="AW1242" s="11" t="s">
        <v>169</v>
      </c>
      <c r="AX1242" s="11" t="s">
        <v>73</v>
      </c>
      <c r="AY1242" s="208" t="s">
        <v>154</v>
      </c>
    </row>
    <row r="1243" spans="2:65" s="1" customFormat="1" ht="22.5" customHeight="1">
      <c r="B1243" s="34"/>
      <c r="C1243" s="224" t="s">
        <v>1867</v>
      </c>
      <c r="D1243" s="224" t="s">
        <v>261</v>
      </c>
      <c r="E1243" s="225" t="s">
        <v>1868</v>
      </c>
      <c r="F1243" s="226" t="s">
        <v>1869</v>
      </c>
      <c r="G1243" s="227" t="s">
        <v>172</v>
      </c>
      <c r="H1243" s="228">
        <v>0.33</v>
      </c>
      <c r="I1243" s="229"/>
      <c r="J1243" s="230">
        <f>ROUND(I1243*H1243,2)</f>
        <v>0</v>
      </c>
      <c r="K1243" s="226" t="s">
        <v>160</v>
      </c>
      <c r="L1243" s="231"/>
      <c r="M1243" s="232" t="s">
        <v>20</v>
      </c>
      <c r="N1243" s="233" t="s">
        <v>44</v>
      </c>
      <c r="O1243" s="35"/>
      <c r="P1243" s="191">
        <f>O1243*H1243</f>
        <v>0</v>
      </c>
      <c r="Q1243" s="191">
        <v>0.55</v>
      </c>
      <c r="R1243" s="191">
        <f>Q1243*H1243</f>
        <v>0.18150000000000002</v>
      </c>
      <c r="S1243" s="191">
        <v>0</v>
      </c>
      <c r="T1243" s="192">
        <f>S1243*H1243</f>
        <v>0</v>
      </c>
      <c r="AR1243" s="17" t="s">
        <v>382</v>
      </c>
      <c r="AT1243" s="17" t="s">
        <v>261</v>
      </c>
      <c r="AU1243" s="17" t="s">
        <v>81</v>
      </c>
      <c r="AY1243" s="17" t="s">
        <v>154</v>
      </c>
      <c r="BE1243" s="193">
        <f>IF(N1243="základní",J1243,0)</f>
        <v>0</v>
      </c>
      <c r="BF1243" s="193">
        <f>IF(N1243="snížená",J1243,0)</f>
        <v>0</v>
      </c>
      <c r="BG1243" s="193">
        <f>IF(N1243="zákl. přenesená",J1243,0)</f>
        <v>0</v>
      </c>
      <c r="BH1243" s="193">
        <f>IF(N1243="sníž. přenesená",J1243,0)</f>
        <v>0</v>
      </c>
      <c r="BI1243" s="193">
        <f>IF(N1243="nulová",J1243,0)</f>
        <v>0</v>
      </c>
      <c r="BJ1243" s="17" t="s">
        <v>22</v>
      </c>
      <c r="BK1243" s="193">
        <f>ROUND(I1243*H1243,2)</f>
        <v>0</v>
      </c>
      <c r="BL1243" s="17" t="s">
        <v>269</v>
      </c>
      <c r="BM1243" s="17" t="s">
        <v>1870</v>
      </c>
    </row>
    <row r="1244" spans="2:47" s="1" customFormat="1" ht="27">
      <c r="B1244" s="34"/>
      <c r="C1244" s="56"/>
      <c r="D1244" s="194" t="s">
        <v>163</v>
      </c>
      <c r="E1244" s="56"/>
      <c r="F1244" s="195" t="s">
        <v>1871</v>
      </c>
      <c r="G1244" s="56"/>
      <c r="H1244" s="56"/>
      <c r="I1244" s="152"/>
      <c r="J1244" s="56"/>
      <c r="K1244" s="56"/>
      <c r="L1244" s="54"/>
      <c r="M1244" s="71"/>
      <c r="N1244" s="35"/>
      <c r="O1244" s="35"/>
      <c r="P1244" s="35"/>
      <c r="Q1244" s="35"/>
      <c r="R1244" s="35"/>
      <c r="S1244" s="35"/>
      <c r="T1244" s="72"/>
      <c r="AT1244" s="17" t="s">
        <v>163</v>
      </c>
      <c r="AU1244" s="17" t="s">
        <v>81</v>
      </c>
    </row>
    <row r="1245" spans="2:51" s="11" customFormat="1" ht="13.5">
      <c r="B1245" s="197"/>
      <c r="C1245" s="198"/>
      <c r="D1245" s="194" t="s">
        <v>167</v>
      </c>
      <c r="E1245" s="209" t="s">
        <v>20</v>
      </c>
      <c r="F1245" s="210" t="s">
        <v>1872</v>
      </c>
      <c r="G1245" s="198"/>
      <c r="H1245" s="211">
        <v>0.0895</v>
      </c>
      <c r="I1245" s="203"/>
      <c r="J1245" s="198"/>
      <c r="K1245" s="198"/>
      <c r="L1245" s="204"/>
      <c r="M1245" s="205"/>
      <c r="N1245" s="206"/>
      <c r="O1245" s="206"/>
      <c r="P1245" s="206"/>
      <c r="Q1245" s="206"/>
      <c r="R1245" s="206"/>
      <c r="S1245" s="206"/>
      <c r="T1245" s="207"/>
      <c r="AT1245" s="208" t="s">
        <v>167</v>
      </c>
      <c r="AU1245" s="208" t="s">
        <v>81</v>
      </c>
      <c r="AV1245" s="11" t="s">
        <v>81</v>
      </c>
      <c r="AW1245" s="11" t="s">
        <v>169</v>
      </c>
      <c r="AX1245" s="11" t="s">
        <v>73</v>
      </c>
      <c r="AY1245" s="208" t="s">
        <v>154</v>
      </c>
    </row>
    <row r="1246" spans="2:51" s="11" customFormat="1" ht="13.5">
      <c r="B1246" s="197"/>
      <c r="C1246" s="198"/>
      <c r="D1246" s="194" t="s">
        <v>167</v>
      </c>
      <c r="E1246" s="209" t="s">
        <v>20</v>
      </c>
      <c r="F1246" s="210" t="s">
        <v>1873</v>
      </c>
      <c r="G1246" s="198"/>
      <c r="H1246" s="211">
        <v>0.008</v>
      </c>
      <c r="I1246" s="203"/>
      <c r="J1246" s="198"/>
      <c r="K1246" s="198"/>
      <c r="L1246" s="204"/>
      <c r="M1246" s="205"/>
      <c r="N1246" s="206"/>
      <c r="O1246" s="206"/>
      <c r="P1246" s="206"/>
      <c r="Q1246" s="206"/>
      <c r="R1246" s="206"/>
      <c r="S1246" s="206"/>
      <c r="T1246" s="207"/>
      <c r="AT1246" s="208" t="s">
        <v>167</v>
      </c>
      <c r="AU1246" s="208" t="s">
        <v>81</v>
      </c>
      <c r="AV1246" s="11" t="s">
        <v>81</v>
      </c>
      <c r="AW1246" s="11" t="s">
        <v>169</v>
      </c>
      <c r="AX1246" s="11" t="s">
        <v>73</v>
      </c>
      <c r="AY1246" s="208" t="s">
        <v>154</v>
      </c>
    </row>
    <row r="1247" spans="2:51" s="11" customFormat="1" ht="13.5">
      <c r="B1247" s="197"/>
      <c r="C1247" s="198"/>
      <c r="D1247" s="194" t="s">
        <v>167</v>
      </c>
      <c r="E1247" s="209" t="s">
        <v>20</v>
      </c>
      <c r="F1247" s="210" t="s">
        <v>1874</v>
      </c>
      <c r="G1247" s="198"/>
      <c r="H1247" s="211">
        <v>0.1053</v>
      </c>
      <c r="I1247" s="203"/>
      <c r="J1247" s="198"/>
      <c r="K1247" s="198"/>
      <c r="L1247" s="204"/>
      <c r="M1247" s="205"/>
      <c r="N1247" s="206"/>
      <c r="O1247" s="206"/>
      <c r="P1247" s="206"/>
      <c r="Q1247" s="206"/>
      <c r="R1247" s="206"/>
      <c r="S1247" s="206"/>
      <c r="T1247" s="207"/>
      <c r="AT1247" s="208" t="s">
        <v>167</v>
      </c>
      <c r="AU1247" s="208" t="s">
        <v>81</v>
      </c>
      <c r="AV1247" s="11" t="s">
        <v>81</v>
      </c>
      <c r="AW1247" s="11" t="s">
        <v>169</v>
      </c>
      <c r="AX1247" s="11" t="s">
        <v>73</v>
      </c>
      <c r="AY1247" s="208" t="s">
        <v>154</v>
      </c>
    </row>
    <row r="1248" spans="2:51" s="11" customFormat="1" ht="13.5">
      <c r="B1248" s="197"/>
      <c r="C1248" s="198"/>
      <c r="D1248" s="194" t="s">
        <v>167</v>
      </c>
      <c r="E1248" s="209" t="s">
        <v>20</v>
      </c>
      <c r="F1248" s="210" t="s">
        <v>1875</v>
      </c>
      <c r="G1248" s="198"/>
      <c r="H1248" s="211">
        <v>0.0044</v>
      </c>
      <c r="I1248" s="203"/>
      <c r="J1248" s="198"/>
      <c r="K1248" s="198"/>
      <c r="L1248" s="204"/>
      <c r="M1248" s="205"/>
      <c r="N1248" s="206"/>
      <c r="O1248" s="206"/>
      <c r="P1248" s="206"/>
      <c r="Q1248" s="206"/>
      <c r="R1248" s="206"/>
      <c r="S1248" s="206"/>
      <c r="T1248" s="207"/>
      <c r="AT1248" s="208" t="s">
        <v>167</v>
      </c>
      <c r="AU1248" s="208" t="s">
        <v>81</v>
      </c>
      <c r="AV1248" s="11" t="s">
        <v>81</v>
      </c>
      <c r="AW1248" s="11" t="s">
        <v>169</v>
      </c>
      <c r="AX1248" s="11" t="s">
        <v>73</v>
      </c>
      <c r="AY1248" s="208" t="s">
        <v>154</v>
      </c>
    </row>
    <row r="1249" spans="2:51" s="11" customFormat="1" ht="13.5">
      <c r="B1249" s="197"/>
      <c r="C1249" s="198"/>
      <c r="D1249" s="194" t="s">
        <v>167</v>
      </c>
      <c r="E1249" s="209" t="s">
        <v>20</v>
      </c>
      <c r="F1249" s="210" t="s">
        <v>1876</v>
      </c>
      <c r="G1249" s="198"/>
      <c r="H1249" s="211">
        <v>0.00764333333333333</v>
      </c>
      <c r="I1249" s="203"/>
      <c r="J1249" s="198"/>
      <c r="K1249" s="198"/>
      <c r="L1249" s="204"/>
      <c r="M1249" s="205"/>
      <c r="N1249" s="206"/>
      <c r="O1249" s="206"/>
      <c r="P1249" s="206"/>
      <c r="Q1249" s="206"/>
      <c r="R1249" s="206"/>
      <c r="S1249" s="206"/>
      <c r="T1249" s="207"/>
      <c r="AT1249" s="208" t="s">
        <v>167</v>
      </c>
      <c r="AU1249" s="208" t="s">
        <v>81</v>
      </c>
      <c r="AV1249" s="11" t="s">
        <v>81</v>
      </c>
      <c r="AW1249" s="11" t="s">
        <v>169</v>
      </c>
      <c r="AX1249" s="11" t="s">
        <v>73</v>
      </c>
      <c r="AY1249" s="208" t="s">
        <v>154</v>
      </c>
    </row>
    <row r="1250" spans="2:51" s="11" customFormat="1" ht="13.5">
      <c r="B1250" s="197"/>
      <c r="C1250" s="198"/>
      <c r="D1250" s="194" t="s">
        <v>167</v>
      </c>
      <c r="E1250" s="209" t="s">
        <v>20</v>
      </c>
      <c r="F1250" s="210" t="s">
        <v>1877</v>
      </c>
      <c r="G1250" s="198"/>
      <c r="H1250" s="211">
        <v>0.08559</v>
      </c>
      <c r="I1250" s="203"/>
      <c r="J1250" s="198"/>
      <c r="K1250" s="198"/>
      <c r="L1250" s="204"/>
      <c r="M1250" s="205"/>
      <c r="N1250" s="206"/>
      <c r="O1250" s="206"/>
      <c r="P1250" s="206"/>
      <c r="Q1250" s="206"/>
      <c r="R1250" s="206"/>
      <c r="S1250" s="206"/>
      <c r="T1250" s="207"/>
      <c r="AT1250" s="208" t="s">
        <v>167</v>
      </c>
      <c r="AU1250" s="208" t="s">
        <v>81</v>
      </c>
      <c r="AV1250" s="11" t="s">
        <v>81</v>
      </c>
      <c r="AW1250" s="11" t="s">
        <v>169</v>
      </c>
      <c r="AX1250" s="11" t="s">
        <v>73</v>
      </c>
      <c r="AY1250" s="208" t="s">
        <v>154</v>
      </c>
    </row>
    <row r="1251" spans="2:51" s="11" customFormat="1" ht="13.5">
      <c r="B1251" s="197"/>
      <c r="C1251" s="198"/>
      <c r="D1251" s="199" t="s">
        <v>167</v>
      </c>
      <c r="E1251" s="198"/>
      <c r="F1251" s="201" t="s">
        <v>1878</v>
      </c>
      <c r="G1251" s="198"/>
      <c r="H1251" s="202">
        <v>0.33</v>
      </c>
      <c r="I1251" s="203"/>
      <c r="J1251" s="198"/>
      <c r="K1251" s="198"/>
      <c r="L1251" s="204"/>
      <c r="M1251" s="205"/>
      <c r="N1251" s="206"/>
      <c r="O1251" s="206"/>
      <c r="P1251" s="206"/>
      <c r="Q1251" s="206"/>
      <c r="R1251" s="206"/>
      <c r="S1251" s="206"/>
      <c r="T1251" s="207"/>
      <c r="AT1251" s="208" t="s">
        <v>167</v>
      </c>
      <c r="AU1251" s="208" t="s">
        <v>81</v>
      </c>
      <c r="AV1251" s="11" t="s">
        <v>81</v>
      </c>
      <c r="AW1251" s="11" t="s">
        <v>4</v>
      </c>
      <c r="AX1251" s="11" t="s">
        <v>22</v>
      </c>
      <c r="AY1251" s="208" t="s">
        <v>154</v>
      </c>
    </row>
    <row r="1252" spans="2:65" s="1" customFormat="1" ht="22.5" customHeight="1">
      <c r="B1252" s="34"/>
      <c r="C1252" s="182" t="s">
        <v>1879</v>
      </c>
      <c r="D1252" s="182" t="s">
        <v>156</v>
      </c>
      <c r="E1252" s="183" t="s">
        <v>1880</v>
      </c>
      <c r="F1252" s="184" t="s">
        <v>1881</v>
      </c>
      <c r="G1252" s="185" t="s">
        <v>172</v>
      </c>
      <c r="H1252" s="186">
        <v>0.301</v>
      </c>
      <c r="I1252" s="187"/>
      <c r="J1252" s="188">
        <f>ROUND(I1252*H1252,2)</f>
        <v>0</v>
      </c>
      <c r="K1252" s="184" t="s">
        <v>160</v>
      </c>
      <c r="L1252" s="54"/>
      <c r="M1252" s="189" t="s">
        <v>20</v>
      </c>
      <c r="N1252" s="190" t="s">
        <v>44</v>
      </c>
      <c r="O1252" s="35"/>
      <c r="P1252" s="191">
        <f>O1252*H1252</f>
        <v>0</v>
      </c>
      <c r="Q1252" s="191">
        <v>0.023367805</v>
      </c>
      <c r="R1252" s="191">
        <f>Q1252*H1252</f>
        <v>0.007033709304999999</v>
      </c>
      <c r="S1252" s="191">
        <v>0</v>
      </c>
      <c r="T1252" s="192">
        <f>S1252*H1252</f>
        <v>0</v>
      </c>
      <c r="AR1252" s="17" t="s">
        <v>269</v>
      </c>
      <c r="AT1252" s="17" t="s">
        <v>156</v>
      </c>
      <c r="AU1252" s="17" t="s">
        <v>81</v>
      </c>
      <c r="AY1252" s="17" t="s">
        <v>154</v>
      </c>
      <c r="BE1252" s="193">
        <f>IF(N1252="základní",J1252,0)</f>
        <v>0</v>
      </c>
      <c r="BF1252" s="193">
        <f>IF(N1252="snížená",J1252,0)</f>
        <v>0</v>
      </c>
      <c r="BG1252" s="193">
        <f>IF(N1252="zákl. přenesená",J1252,0)</f>
        <v>0</v>
      </c>
      <c r="BH1252" s="193">
        <f>IF(N1252="sníž. přenesená",J1252,0)</f>
        <v>0</v>
      </c>
      <c r="BI1252" s="193">
        <f>IF(N1252="nulová",J1252,0)</f>
        <v>0</v>
      </c>
      <c r="BJ1252" s="17" t="s">
        <v>22</v>
      </c>
      <c r="BK1252" s="193">
        <f>ROUND(I1252*H1252,2)</f>
        <v>0</v>
      </c>
      <c r="BL1252" s="17" t="s">
        <v>269</v>
      </c>
      <c r="BM1252" s="17" t="s">
        <v>1882</v>
      </c>
    </row>
    <row r="1253" spans="2:47" s="1" customFormat="1" ht="27">
      <c r="B1253" s="34"/>
      <c r="C1253" s="56"/>
      <c r="D1253" s="194" t="s">
        <v>163</v>
      </c>
      <c r="E1253" s="56"/>
      <c r="F1253" s="195" t="s">
        <v>1883</v>
      </c>
      <c r="G1253" s="56"/>
      <c r="H1253" s="56"/>
      <c r="I1253" s="152"/>
      <c r="J1253" s="56"/>
      <c r="K1253" s="56"/>
      <c r="L1253" s="54"/>
      <c r="M1253" s="71"/>
      <c r="N1253" s="35"/>
      <c r="O1253" s="35"/>
      <c r="P1253" s="35"/>
      <c r="Q1253" s="35"/>
      <c r="R1253" s="35"/>
      <c r="S1253" s="35"/>
      <c r="T1253" s="72"/>
      <c r="AT1253" s="17" t="s">
        <v>163</v>
      </c>
      <c r="AU1253" s="17" t="s">
        <v>81</v>
      </c>
    </row>
    <row r="1254" spans="2:47" s="1" customFormat="1" ht="67.5">
      <c r="B1254" s="34"/>
      <c r="C1254" s="56"/>
      <c r="D1254" s="199" t="s">
        <v>165</v>
      </c>
      <c r="E1254" s="56"/>
      <c r="F1254" s="212" t="s">
        <v>1884</v>
      </c>
      <c r="G1254" s="56"/>
      <c r="H1254" s="56"/>
      <c r="I1254" s="152"/>
      <c r="J1254" s="56"/>
      <c r="K1254" s="56"/>
      <c r="L1254" s="54"/>
      <c r="M1254" s="71"/>
      <c r="N1254" s="35"/>
      <c r="O1254" s="35"/>
      <c r="P1254" s="35"/>
      <c r="Q1254" s="35"/>
      <c r="R1254" s="35"/>
      <c r="S1254" s="35"/>
      <c r="T1254" s="72"/>
      <c r="AT1254" s="17" t="s">
        <v>165</v>
      </c>
      <c r="AU1254" s="17" t="s">
        <v>81</v>
      </c>
    </row>
    <row r="1255" spans="2:65" s="1" customFormat="1" ht="22.5" customHeight="1">
      <c r="B1255" s="34"/>
      <c r="C1255" s="182" t="s">
        <v>1885</v>
      </c>
      <c r="D1255" s="182" t="s">
        <v>156</v>
      </c>
      <c r="E1255" s="183" t="s">
        <v>1886</v>
      </c>
      <c r="F1255" s="184" t="s">
        <v>1887</v>
      </c>
      <c r="G1255" s="185" t="s">
        <v>239</v>
      </c>
      <c r="H1255" s="186">
        <v>0.294</v>
      </c>
      <c r="I1255" s="187"/>
      <c r="J1255" s="188">
        <f>ROUND(I1255*H1255,2)</f>
        <v>0</v>
      </c>
      <c r="K1255" s="184" t="s">
        <v>160</v>
      </c>
      <c r="L1255" s="54"/>
      <c r="M1255" s="189" t="s">
        <v>20</v>
      </c>
      <c r="N1255" s="190" t="s">
        <v>44</v>
      </c>
      <c r="O1255" s="35"/>
      <c r="P1255" s="191">
        <f>O1255*H1255</f>
        <v>0</v>
      </c>
      <c r="Q1255" s="191">
        <v>0</v>
      </c>
      <c r="R1255" s="191">
        <f>Q1255*H1255</f>
        <v>0</v>
      </c>
      <c r="S1255" s="191">
        <v>0</v>
      </c>
      <c r="T1255" s="192">
        <f>S1255*H1255</f>
        <v>0</v>
      </c>
      <c r="AR1255" s="17" t="s">
        <v>269</v>
      </c>
      <c r="AT1255" s="17" t="s">
        <v>156</v>
      </c>
      <c r="AU1255" s="17" t="s">
        <v>81</v>
      </c>
      <c r="AY1255" s="17" t="s">
        <v>154</v>
      </c>
      <c r="BE1255" s="193">
        <f>IF(N1255="základní",J1255,0)</f>
        <v>0</v>
      </c>
      <c r="BF1255" s="193">
        <f>IF(N1255="snížená",J1255,0)</f>
        <v>0</v>
      </c>
      <c r="BG1255" s="193">
        <f>IF(N1255="zákl. přenesená",J1255,0)</f>
        <v>0</v>
      </c>
      <c r="BH1255" s="193">
        <f>IF(N1255="sníž. přenesená",J1255,0)</f>
        <v>0</v>
      </c>
      <c r="BI1255" s="193">
        <f>IF(N1255="nulová",J1255,0)</f>
        <v>0</v>
      </c>
      <c r="BJ1255" s="17" t="s">
        <v>22</v>
      </c>
      <c r="BK1255" s="193">
        <f>ROUND(I1255*H1255,2)</f>
        <v>0</v>
      </c>
      <c r="BL1255" s="17" t="s">
        <v>269</v>
      </c>
      <c r="BM1255" s="17" t="s">
        <v>1888</v>
      </c>
    </row>
    <row r="1256" spans="2:47" s="1" customFormat="1" ht="27">
      <c r="B1256" s="34"/>
      <c r="C1256" s="56"/>
      <c r="D1256" s="194" t="s">
        <v>163</v>
      </c>
      <c r="E1256" s="56"/>
      <c r="F1256" s="195" t="s">
        <v>1889</v>
      </c>
      <c r="G1256" s="56"/>
      <c r="H1256" s="56"/>
      <c r="I1256" s="152"/>
      <c r="J1256" s="56"/>
      <c r="K1256" s="56"/>
      <c r="L1256" s="54"/>
      <c r="M1256" s="71"/>
      <c r="N1256" s="35"/>
      <c r="O1256" s="35"/>
      <c r="P1256" s="35"/>
      <c r="Q1256" s="35"/>
      <c r="R1256" s="35"/>
      <c r="S1256" s="35"/>
      <c r="T1256" s="72"/>
      <c r="AT1256" s="17" t="s">
        <v>163</v>
      </c>
      <c r="AU1256" s="17" t="s">
        <v>81</v>
      </c>
    </row>
    <row r="1257" spans="2:47" s="1" customFormat="1" ht="121.5">
      <c r="B1257" s="34"/>
      <c r="C1257" s="56"/>
      <c r="D1257" s="194" t="s">
        <v>165</v>
      </c>
      <c r="E1257" s="56"/>
      <c r="F1257" s="196" t="s">
        <v>1735</v>
      </c>
      <c r="G1257" s="56"/>
      <c r="H1257" s="56"/>
      <c r="I1257" s="152"/>
      <c r="J1257" s="56"/>
      <c r="K1257" s="56"/>
      <c r="L1257" s="54"/>
      <c r="M1257" s="71"/>
      <c r="N1257" s="35"/>
      <c r="O1257" s="35"/>
      <c r="P1257" s="35"/>
      <c r="Q1257" s="35"/>
      <c r="R1257" s="35"/>
      <c r="S1257" s="35"/>
      <c r="T1257" s="72"/>
      <c r="AT1257" s="17" t="s">
        <v>165</v>
      </c>
      <c r="AU1257" s="17" t="s">
        <v>81</v>
      </c>
    </row>
    <row r="1258" spans="2:63" s="10" customFormat="1" ht="29.85" customHeight="1">
      <c r="B1258" s="165"/>
      <c r="C1258" s="166"/>
      <c r="D1258" s="179" t="s">
        <v>72</v>
      </c>
      <c r="E1258" s="180" t="s">
        <v>1890</v>
      </c>
      <c r="F1258" s="180" t="s">
        <v>1891</v>
      </c>
      <c r="G1258" s="166"/>
      <c r="H1258" s="166"/>
      <c r="I1258" s="169"/>
      <c r="J1258" s="181">
        <f>BK1258</f>
        <v>0</v>
      </c>
      <c r="K1258" s="166"/>
      <c r="L1258" s="171"/>
      <c r="M1258" s="172"/>
      <c r="N1258" s="173"/>
      <c r="O1258" s="173"/>
      <c r="P1258" s="174">
        <f>SUM(P1259:P1293)</f>
        <v>0</v>
      </c>
      <c r="Q1258" s="173"/>
      <c r="R1258" s="174">
        <f>SUM(R1259:R1293)</f>
        <v>0.9501432307800002</v>
      </c>
      <c r="S1258" s="173"/>
      <c r="T1258" s="175">
        <f>SUM(T1259:T1293)</f>
        <v>0</v>
      </c>
      <c r="AR1258" s="176" t="s">
        <v>81</v>
      </c>
      <c r="AT1258" s="177" t="s">
        <v>72</v>
      </c>
      <c r="AU1258" s="177" t="s">
        <v>22</v>
      </c>
      <c r="AY1258" s="176" t="s">
        <v>154</v>
      </c>
      <c r="BK1258" s="178">
        <f>SUM(BK1259:BK1293)</f>
        <v>0</v>
      </c>
    </row>
    <row r="1259" spans="2:65" s="1" customFormat="1" ht="22.5" customHeight="1">
      <c r="B1259" s="34"/>
      <c r="C1259" s="182" t="s">
        <v>1892</v>
      </c>
      <c r="D1259" s="182" t="s">
        <v>156</v>
      </c>
      <c r="E1259" s="183" t="s">
        <v>1893</v>
      </c>
      <c r="F1259" s="184" t="s">
        <v>1894</v>
      </c>
      <c r="G1259" s="185" t="s">
        <v>159</v>
      </c>
      <c r="H1259" s="186">
        <v>9.035</v>
      </c>
      <c r="I1259" s="187"/>
      <c r="J1259" s="188">
        <f>ROUND(I1259*H1259,2)</f>
        <v>0</v>
      </c>
      <c r="K1259" s="184" t="s">
        <v>160</v>
      </c>
      <c r="L1259" s="54"/>
      <c r="M1259" s="189" t="s">
        <v>20</v>
      </c>
      <c r="N1259" s="190" t="s">
        <v>44</v>
      </c>
      <c r="O1259" s="35"/>
      <c r="P1259" s="191">
        <f>O1259*H1259</f>
        <v>0</v>
      </c>
      <c r="Q1259" s="191">
        <v>0.0123578</v>
      </c>
      <c r="R1259" s="191">
        <f>Q1259*H1259</f>
        <v>0.11165272300000001</v>
      </c>
      <c r="S1259" s="191">
        <v>0</v>
      </c>
      <c r="T1259" s="192">
        <f>S1259*H1259</f>
        <v>0</v>
      </c>
      <c r="AR1259" s="17" t="s">
        <v>269</v>
      </c>
      <c r="AT1259" s="17" t="s">
        <v>156</v>
      </c>
      <c r="AU1259" s="17" t="s">
        <v>81</v>
      </c>
      <c r="AY1259" s="17" t="s">
        <v>154</v>
      </c>
      <c r="BE1259" s="193">
        <f>IF(N1259="základní",J1259,0)</f>
        <v>0</v>
      </c>
      <c r="BF1259" s="193">
        <f>IF(N1259="snížená",J1259,0)</f>
        <v>0</v>
      </c>
      <c r="BG1259" s="193">
        <f>IF(N1259="zákl. přenesená",J1259,0)</f>
        <v>0</v>
      </c>
      <c r="BH1259" s="193">
        <f>IF(N1259="sníž. přenesená",J1259,0)</f>
        <v>0</v>
      </c>
      <c r="BI1259" s="193">
        <f>IF(N1259="nulová",J1259,0)</f>
        <v>0</v>
      </c>
      <c r="BJ1259" s="17" t="s">
        <v>22</v>
      </c>
      <c r="BK1259" s="193">
        <f>ROUND(I1259*H1259,2)</f>
        <v>0</v>
      </c>
      <c r="BL1259" s="17" t="s">
        <v>269</v>
      </c>
      <c r="BM1259" s="17" t="s">
        <v>1895</v>
      </c>
    </row>
    <row r="1260" spans="2:47" s="1" customFormat="1" ht="27">
      <c r="B1260" s="34"/>
      <c r="C1260" s="56"/>
      <c r="D1260" s="194" t="s">
        <v>163</v>
      </c>
      <c r="E1260" s="56"/>
      <c r="F1260" s="195" t="s">
        <v>1896</v>
      </c>
      <c r="G1260" s="56"/>
      <c r="H1260" s="56"/>
      <c r="I1260" s="152"/>
      <c r="J1260" s="56"/>
      <c r="K1260" s="56"/>
      <c r="L1260" s="54"/>
      <c r="M1260" s="71"/>
      <c r="N1260" s="35"/>
      <c r="O1260" s="35"/>
      <c r="P1260" s="35"/>
      <c r="Q1260" s="35"/>
      <c r="R1260" s="35"/>
      <c r="S1260" s="35"/>
      <c r="T1260" s="72"/>
      <c r="AT1260" s="17" t="s">
        <v>163</v>
      </c>
      <c r="AU1260" s="17" t="s">
        <v>81</v>
      </c>
    </row>
    <row r="1261" spans="2:47" s="1" customFormat="1" ht="162">
      <c r="B1261" s="34"/>
      <c r="C1261" s="56"/>
      <c r="D1261" s="194" t="s">
        <v>165</v>
      </c>
      <c r="E1261" s="56"/>
      <c r="F1261" s="196" t="s">
        <v>1897</v>
      </c>
      <c r="G1261" s="56"/>
      <c r="H1261" s="56"/>
      <c r="I1261" s="152"/>
      <c r="J1261" s="56"/>
      <c r="K1261" s="56"/>
      <c r="L1261" s="54"/>
      <c r="M1261" s="71"/>
      <c r="N1261" s="35"/>
      <c r="O1261" s="35"/>
      <c r="P1261" s="35"/>
      <c r="Q1261" s="35"/>
      <c r="R1261" s="35"/>
      <c r="S1261" s="35"/>
      <c r="T1261" s="72"/>
      <c r="AT1261" s="17" t="s">
        <v>165</v>
      </c>
      <c r="AU1261" s="17" t="s">
        <v>81</v>
      </c>
    </row>
    <row r="1262" spans="2:51" s="11" customFormat="1" ht="13.5">
      <c r="B1262" s="197"/>
      <c r="C1262" s="198"/>
      <c r="D1262" s="199" t="s">
        <v>167</v>
      </c>
      <c r="E1262" s="200" t="s">
        <v>20</v>
      </c>
      <c r="F1262" s="201" t="s">
        <v>1898</v>
      </c>
      <c r="G1262" s="198"/>
      <c r="H1262" s="202">
        <v>9.035</v>
      </c>
      <c r="I1262" s="203"/>
      <c r="J1262" s="198"/>
      <c r="K1262" s="198"/>
      <c r="L1262" s="204"/>
      <c r="M1262" s="205"/>
      <c r="N1262" s="206"/>
      <c r="O1262" s="206"/>
      <c r="P1262" s="206"/>
      <c r="Q1262" s="206"/>
      <c r="R1262" s="206"/>
      <c r="S1262" s="206"/>
      <c r="T1262" s="207"/>
      <c r="AT1262" s="208" t="s">
        <v>167</v>
      </c>
      <c r="AU1262" s="208" t="s">
        <v>81</v>
      </c>
      <c r="AV1262" s="11" t="s">
        <v>81</v>
      </c>
      <c r="AW1262" s="11" t="s">
        <v>169</v>
      </c>
      <c r="AX1262" s="11" t="s">
        <v>73</v>
      </c>
      <c r="AY1262" s="208" t="s">
        <v>154</v>
      </c>
    </row>
    <row r="1263" spans="2:65" s="1" customFormat="1" ht="22.5" customHeight="1">
      <c r="B1263" s="34"/>
      <c r="C1263" s="182" t="s">
        <v>1899</v>
      </c>
      <c r="D1263" s="182" t="s">
        <v>156</v>
      </c>
      <c r="E1263" s="183" t="s">
        <v>1900</v>
      </c>
      <c r="F1263" s="184" t="s">
        <v>1901</v>
      </c>
      <c r="G1263" s="185" t="s">
        <v>159</v>
      </c>
      <c r="H1263" s="186">
        <v>3.673</v>
      </c>
      <c r="I1263" s="187"/>
      <c r="J1263" s="188">
        <f>ROUND(I1263*H1263,2)</f>
        <v>0</v>
      </c>
      <c r="K1263" s="184" t="s">
        <v>160</v>
      </c>
      <c r="L1263" s="54"/>
      <c r="M1263" s="189" t="s">
        <v>20</v>
      </c>
      <c r="N1263" s="190" t="s">
        <v>44</v>
      </c>
      <c r="O1263" s="35"/>
      <c r="P1263" s="191">
        <f>O1263*H1263</f>
        <v>0</v>
      </c>
      <c r="Q1263" s="191">
        <v>0.01260886</v>
      </c>
      <c r="R1263" s="191">
        <f>Q1263*H1263</f>
        <v>0.04631234278</v>
      </c>
      <c r="S1263" s="191">
        <v>0</v>
      </c>
      <c r="T1263" s="192">
        <f>S1263*H1263</f>
        <v>0</v>
      </c>
      <c r="AR1263" s="17" t="s">
        <v>269</v>
      </c>
      <c r="AT1263" s="17" t="s">
        <v>156</v>
      </c>
      <c r="AU1263" s="17" t="s">
        <v>81</v>
      </c>
      <c r="AY1263" s="17" t="s">
        <v>154</v>
      </c>
      <c r="BE1263" s="193">
        <f>IF(N1263="základní",J1263,0)</f>
        <v>0</v>
      </c>
      <c r="BF1263" s="193">
        <f>IF(N1263="snížená",J1263,0)</f>
        <v>0</v>
      </c>
      <c r="BG1263" s="193">
        <f>IF(N1263="zákl. přenesená",J1263,0)</f>
        <v>0</v>
      </c>
      <c r="BH1263" s="193">
        <f>IF(N1263="sníž. přenesená",J1263,0)</f>
        <v>0</v>
      </c>
      <c r="BI1263" s="193">
        <f>IF(N1263="nulová",J1263,0)</f>
        <v>0</v>
      </c>
      <c r="BJ1263" s="17" t="s">
        <v>22</v>
      </c>
      <c r="BK1263" s="193">
        <f>ROUND(I1263*H1263,2)</f>
        <v>0</v>
      </c>
      <c r="BL1263" s="17" t="s">
        <v>269</v>
      </c>
      <c r="BM1263" s="17" t="s">
        <v>1902</v>
      </c>
    </row>
    <row r="1264" spans="2:47" s="1" customFormat="1" ht="27">
      <c r="B1264" s="34"/>
      <c r="C1264" s="56"/>
      <c r="D1264" s="194" t="s">
        <v>163</v>
      </c>
      <c r="E1264" s="56"/>
      <c r="F1264" s="195" t="s">
        <v>1903</v>
      </c>
      <c r="G1264" s="56"/>
      <c r="H1264" s="56"/>
      <c r="I1264" s="152"/>
      <c r="J1264" s="56"/>
      <c r="K1264" s="56"/>
      <c r="L1264" s="54"/>
      <c r="M1264" s="71"/>
      <c r="N1264" s="35"/>
      <c r="O1264" s="35"/>
      <c r="P1264" s="35"/>
      <c r="Q1264" s="35"/>
      <c r="R1264" s="35"/>
      <c r="S1264" s="35"/>
      <c r="T1264" s="72"/>
      <c r="AT1264" s="17" t="s">
        <v>163</v>
      </c>
      <c r="AU1264" s="17" t="s">
        <v>81</v>
      </c>
    </row>
    <row r="1265" spans="2:47" s="1" customFormat="1" ht="135">
      <c r="B1265" s="34"/>
      <c r="C1265" s="56"/>
      <c r="D1265" s="194" t="s">
        <v>165</v>
      </c>
      <c r="E1265" s="56"/>
      <c r="F1265" s="196" t="s">
        <v>1904</v>
      </c>
      <c r="G1265" s="56"/>
      <c r="H1265" s="56"/>
      <c r="I1265" s="152"/>
      <c r="J1265" s="56"/>
      <c r="K1265" s="56"/>
      <c r="L1265" s="54"/>
      <c r="M1265" s="71"/>
      <c r="N1265" s="35"/>
      <c r="O1265" s="35"/>
      <c r="P1265" s="35"/>
      <c r="Q1265" s="35"/>
      <c r="R1265" s="35"/>
      <c r="S1265" s="35"/>
      <c r="T1265" s="72"/>
      <c r="AT1265" s="17" t="s">
        <v>165</v>
      </c>
      <c r="AU1265" s="17" t="s">
        <v>81</v>
      </c>
    </row>
    <row r="1266" spans="2:51" s="11" customFormat="1" ht="13.5">
      <c r="B1266" s="197"/>
      <c r="C1266" s="198"/>
      <c r="D1266" s="199" t="s">
        <v>167</v>
      </c>
      <c r="E1266" s="200" t="s">
        <v>20</v>
      </c>
      <c r="F1266" s="201" t="s">
        <v>1905</v>
      </c>
      <c r="G1266" s="198"/>
      <c r="H1266" s="202">
        <v>3.6725</v>
      </c>
      <c r="I1266" s="203"/>
      <c r="J1266" s="198"/>
      <c r="K1266" s="198"/>
      <c r="L1266" s="204"/>
      <c r="M1266" s="205"/>
      <c r="N1266" s="206"/>
      <c r="O1266" s="206"/>
      <c r="P1266" s="206"/>
      <c r="Q1266" s="206"/>
      <c r="R1266" s="206"/>
      <c r="S1266" s="206"/>
      <c r="T1266" s="207"/>
      <c r="AT1266" s="208" t="s">
        <v>167</v>
      </c>
      <c r="AU1266" s="208" t="s">
        <v>81</v>
      </c>
      <c r="AV1266" s="11" t="s">
        <v>81</v>
      </c>
      <c r="AW1266" s="11" t="s">
        <v>169</v>
      </c>
      <c r="AX1266" s="11" t="s">
        <v>73</v>
      </c>
      <c r="AY1266" s="208" t="s">
        <v>154</v>
      </c>
    </row>
    <row r="1267" spans="2:65" s="1" customFormat="1" ht="31.5" customHeight="1">
      <c r="B1267" s="34"/>
      <c r="C1267" s="182" t="s">
        <v>1906</v>
      </c>
      <c r="D1267" s="182" t="s">
        <v>156</v>
      </c>
      <c r="E1267" s="183" t="s">
        <v>1907</v>
      </c>
      <c r="F1267" s="184" t="s">
        <v>1908</v>
      </c>
      <c r="G1267" s="185" t="s">
        <v>159</v>
      </c>
      <c r="H1267" s="186">
        <v>71.875</v>
      </c>
      <c r="I1267" s="187"/>
      <c r="J1267" s="188">
        <f>ROUND(I1267*H1267,2)</f>
        <v>0</v>
      </c>
      <c r="K1267" s="184" t="s">
        <v>160</v>
      </c>
      <c r="L1267" s="54"/>
      <c r="M1267" s="189" t="s">
        <v>20</v>
      </c>
      <c r="N1267" s="190" t="s">
        <v>44</v>
      </c>
      <c r="O1267" s="35"/>
      <c r="P1267" s="191">
        <f>O1267*H1267</f>
        <v>0</v>
      </c>
      <c r="Q1267" s="191">
        <v>0.00138556</v>
      </c>
      <c r="R1267" s="191">
        <f>Q1267*H1267</f>
        <v>0.09958712500000001</v>
      </c>
      <c r="S1267" s="191">
        <v>0</v>
      </c>
      <c r="T1267" s="192">
        <f>S1267*H1267</f>
        <v>0</v>
      </c>
      <c r="AR1267" s="17" t="s">
        <v>269</v>
      </c>
      <c r="AT1267" s="17" t="s">
        <v>156</v>
      </c>
      <c r="AU1267" s="17" t="s">
        <v>81</v>
      </c>
      <c r="AY1267" s="17" t="s">
        <v>154</v>
      </c>
      <c r="BE1267" s="193">
        <f>IF(N1267="základní",J1267,0)</f>
        <v>0</v>
      </c>
      <c r="BF1267" s="193">
        <f>IF(N1267="snížená",J1267,0)</f>
        <v>0</v>
      </c>
      <c r="BG1267" s="193">
        <f>IF(N1267="zákl. přenesená",J1267,0)</f>
        <v>0</v>
      </c>
      <c r="BH1267" s="193">
        <f>IF(N1267="sníž. přenesená",J1267,0)</f>
        <v>0</v>
      </c>
      <c r="BI1267" s="193">
        <f>IF(N1267="nulová",J1267,0)</f>
        <v>0</v>
      </c>
      <c r="BJ1267" s="17" t="s">
        <v>22</v>
      </c>
      <c r="BK1267" s="193">
        <f>ROUND(I1267*H1267,2)</f>
        <v>0</v>
      </c>
      <c r="BL1267" s="17" t="s">
        <v>269</v>
      </c>
      <c r="BM1267" s="17" t="s">
        <v>1909</v>
      </c>
    </row>
    <row r="1268" spans="2:47" s="1" customFormat="1" ht="27">
      <c r="B1268" s="34"/>
      <c r="C1268" s="56"/>
      <c r="D1268" s="194" t="s">
        <v>163</v>
      </c>
      <c r="E1268" s="56"/>
      <c r="F1268" s="195" t="s">
        <v>1910</v>
      </c>
      <c r="G1268" s="56"/>
      <c r="H1268" s="56"/>
      <c r="I1268" s="152"/>
      <c r="J1268" s="56"/>
      <c r="K1268" s="56"/>
      <c r="L1268" s="54"/>
      <c r="M1268" s="71"/>
      <c r="N1268" s="35"/>
      <c r="O1268" s="35"/>
      <c r="P1268" s="35"/>
      <c r="Q1268" s="35"/>
      <c r="R1268" s="35"/>
      <c r="S1268" s="35"/>
      <c r="T1268" s="72"/>
      <c r="AT1268" s="17" t="s">
        <v>163</v>
      </c>
      <c r="AU1268" s="17" t="s">
        <v>81</v>
      </c>
    </row>
    <row r="1269" spans="2:47" s="1" customFormat="1" ht="54">
      <c r="B1269" s="34"/>
      <c r="C1269" s="56"/>
      <c r="D1269" s="194" t="s">
        <v>165</v>
      </c>
      <c r="E1269" s="56"/>
      <c r="F1269" s="196" t="s">
        <v>1911</v>
      </c>
      <c r="G1269" s="56"/>
      <c r="H1269" s="56"/>
      <c r="I1269" s="152"/>
      <c r="J1269" s="56"/>
      <c r="K1269" s="56"/>
      <c r="L1269" s="54"/>
      <c r="M1269" s="71"/>
      <c r="N1269" s="35"/>
      <c r="O1269" s="35"/>
      <c r="P1269" s="35"/>
      <c r="Q1269" s="35"/>
      <c r="R1269" s="35"/>
      <c r="S1269" s="35"/>
      <c r="T1269" s="72"/>
      <c r="AT1269" s="17" t="s">
        <v>165</v>
      </c>
      <c r="AU1269" s="17" t="s">
        <v>81</v>
      </c>
    </row>
    <row r="1270" spans="2:51" s="11" customFormat="1" ht="13.5">
      <c r="B1270" s="197"/>
      <c r="C1270" s="198"/>
      <c r="D1270" s="199" t="s">
        <v>167</v>
      </c>
      <c r="E1270" s="200" t="s">
        <v>20</v>
      </c>
      <c r="F1270" s="201" t="s">
        <v>1912</v>
      </c>
      <c r="G1270" s="198"/>
      <c r="H1270" s="202">
        <v>71.875</v>
      </c>
      <c r="I1270" s="203"/>
      <c r="J1270" s="198"/>
      <c r="K1270" s="198"/>
      <c r="L1270" s="204"/>
      <c r="M1270" s="205"/>
      <c r="N1270" s="206"/>
      <c r="O1270" s="206"/>
      <c r="P1270" s="206"/>
      <c r="Q1270" s="206"/>
      <c r="R1270" s="206"/>
      <c r="S1270" s="206"/>
      <c r="T1270" s="207"/>
      <c r="AT1270" s="208" t="s">
        <v>167</v>
      </c>
      <c r="AU1270" s="208" t="s">
        <v>81</v>
      </c>
      <c r="AV1270" s="11" t="s">
        <v>81</v>
      </c>
      <c r="AW1270" s="11" t="s">
        <v>169</v>
      </c>
      <c r="AX1270" s="11" t="s">
        <v>73</v>
      </c>
      <c r="AY1270" s="208" t="s">
        <v>154</v>
      </c>
    </row>
    <row r="1271" spans="2:65" s="1" customFormat="1" ht="22.5" customHeight="1">
      <c r="B1271" s="34"/>
      <c r="C1271" s="224" t="s">
        <v>1913</v>
      </c>
      <c r="D1271" s="224" t="s">
        <v>261</v>
      </c>
      <c r="E1271" s="225" t="s">
        <v>1914</v>
      </c>
      <c r="F1271" s="226" t="s">
        <v>1915</v>
      </c>
      <c r="G1271" s="227" t="s">
        <v>159</v>
      </c>
      <c r="H1271" s="228">
        <v>79.063</v>
      </c>
      <c r="I1271" s="229"/>
      <c r="J1271" s="230">
        <f>ROUND(I1271*H1271,2)</f>
        <v>0</v>
      </c>
      <c r="K1271" s="226" t="s">
        <v>20</v>
      </c>
      <c r="L1271" s="231"/>
      <c r="M1271" s="232" t="s">
        <v>20</v>
      </c>
      <c r="N1271" s="233" t="s">
        <v>44</v>
      </c>
      <c r="O1271" s="35"/>
      <c r="P1271" s="191">
        <f>O1271*H1271</f>
        <v>0</v>
      </c>
      <c r="Q1271" s="191">
        <v>0.008</v>
      </c>
      <c r="R1271" s="191">
        <f>Q1271*H1271</f>
        <v>0.6325040000000001</v>
      </c>
      <c r="S1271" s="191">
        <v>0</v>
      </c>
      <c r="T1271" s="192">
        <f>S1271*H1271</f>
        <v>0</v>
      </c>
      <c r="AR1271" s="17" t="s">
        <v>382</v>
      </c>
      <c r="AT1271" s="17" t="s">
        <v>261</v>
      </c>
      <c r="AU1271" s="17" t="s">
        <v>81</v>
      </c>
      <c r="AY1271" s="17" t="s">
        <v>154</v>
      </c>
      <c r="BE1271" s="193">
        <f>IF(N1271="základní",J1271,0)</f>
        <v>0</v>
      </c>
      <c r="BF1271" s="193">
        <f>IF(N1271="snížená",J1271,0)</f>
        <v>0</v>
      </c>
      <c r="BG1271" s="193">
        <f>IF(N1271="zákl. přenesená",J1271,0)</f>
        <v>0</v>
      </c>
      <c r="BH1271" s="193">
        <f>IF(N1271="sníž. přenesená",J1271,0)</f>
        <v>0</v>
      </c>
      <c r="BI1271" s="193">
        <f>IF(N1271="nulová",J1271,0)</f>
        <v>0</v>
      </c>
      <c r="BJ1271" s="17" t="s">
        <v>22</v>
      </c>
      <c r="BK1271" s="193">
        <f>ROUND(I1271*H1271,2)</f>
        <v>0</v>
      </c>
      <c r="BL1271" s="17" t="s">
        <v>269</v>
      </c>
      <c r="BM1271" s="17" t="s">
        <v>1916</v>
      </c>
    </row>
    <row r="1272" spans="2:51" s="11" customFormat="1" ht="13.5">
      <c r="B1272" s="197"/>
      <c r="C1272" s="198"/>
      <c r="D1272" s="199" t="s">
        <v>167</v>
      </c>
      <c r="E1272" s="198"/>
      <c r="F1272" s="201" t="s">
        <v>1917</v>
      </c>
      <c r="G1272" s="198"/>
      <c r="H1272" s="202">
        <v>79.063</v>
      </c>
      <c r="I1272" s="203"/>
      <c r="J1272" s="198"/>
      <c r="K1272" s="198"/>
      <c r="L1272" s="204"/>
      <c r="M1272" s="205"/>
      <c r="N1272" s="206"/>
      <c r="O1272" s="206"/>
      <c r="P1272" s="206"/>
      <c r="Q1272" s="206"/>
      <c r="R1272" s="206"/>
      <c r="S1272" s="206"/>
      <c r="T1272" s="207"/>
      <c r="AT1272" s="208" t="s">
        <v>167</v>
      </c>
      <c r="AU1272" s="208" t="s">
        <v>81</v>
      </c>
      <c r="AV1272" s="11" t="s">
        <v>81</v>
      </c>
      <c r="AW1272" s="11" t="s">
        <v>4</v>
      </c>
      <c r="AX1272" s="11" t="s">
        <v>22</v>
      </c>
      <c r="AY1272" s="208" t="s">
        <v>154</v>
      </c>
    </row>
    <row r="1273" spans="2:65" s="1" customFormat="1" ht="22.5" customHeight="1">
      <c r="B1273" s="34"/>
      <c r="C1273" s="182" t="s">
        <v>1918</v>
      </c>
      <c r="D1273" s="182" t="s">
        <v>156</v>
      </c>
      <c r="E1273" s="183" t="s">
        <v>1919</v>
      </c>
      <c r="F1273" s="184" t="s">
        <v>1920</v>
      </c>
      <c r="G1273" s="185" t="s">
        <v>413</v>
      </c>
      <c r="H1273" s="186">
        <v>3</v>
      </c>
      <c r="I1273" s="187"/>
      <c r="J1273" s="188">
        <f>ROUND(I1273*H1273,2)</f>
        <v>0</v>
      </c>
      <c r="K1273" s="184" t="s">
        <v>160</v>
      </c>
      <c r="L1273" s="54"/>
      <c r="M1273" s="189" t="s">
        <v>20</v>
      </c>
      <c r="N1273" s="190" t="s">
        <v>44</v>
      </c>
      <c r="O1273" s="35"/>
      <c r="P1273" s="191">
        <f>O1273*H1273</f>
        <v>0</v>
      </c>
      <c r="Q1273" s="191">
        <v>1.396E-05</v>
      </c>
      <c r="R1273" s="191">
        <f>Q1273*H1273</f>
        <v>4.188E-05</v>
      </c>
      <c r="S1273" s="191">
        <v>0</v>
      </c>
      <c r="T1273" s="192">
        <f>S1273*H1273</f>
        <v>0</v>
      </c>
      <c r="AR1273" s="17" t="s">
        <v>269</v>
      </c>
      <c r="AT1273" s="17" t="s">
        <v>156</v>
      </c>
      <c r="AU1273" s="17" t="s">
        <v>81</v>
      </c>
      <c r="AY1273" s="17" t="s">
        <v>154</v>
      </c>
      <c r="BE1273" s="193">
        <f>IF(N1273="základní",J1273,0)</f>
        <v>0</v>
      </c>
      <c r="BF1273" s="193">
        <f>IF(N1273="snížená",J1273,0)</f>
        <v>0</v>
      </c>
      <c r="BG1273" s="193">
        <f>IF(N1273="zákl. přenesená",J1273,0)</f>
        <v>0</v>
      </c>
      <c r="BH1273" s="193">
        <f>IF(N1273="sníž. přenesená",J1273,0)</f>
        <v>0</v>
      </c>
      <c r="BI1273" s="193">
        <f>IF(N1273="nulová",J1273,0)</f>
        <v>0</v>
      </c>
      <c r="BJ1273" s="17" t="s">
        <v>22</v>
      </c>
      <c r="BK1273" s="193">
        <f>ROUND(I1273*H1273,2)</f>
        <v>0</v>
      </c>
      <c r="BL1273" s="17" t="s">
        <v>269</v>
      </c>
      <c r="BM1273" s="17" t="s">
        <v>1921</v>
      </c>
    </row>
    <row r="1274" spans="2:47" s="1" customFormat="1" ht="27">
      <c r="B1274" s="34"/>
      <c r="C1274" s="56"/>
      <c r="D1274" s="194" t="s">
        <v>163</v>
      </c>
      <c r="E1274" s="56"/>
      <c r="F1274" s="195" t="s">
        <v>1922</v>
      </c>
      <c r="G1274" s="56"/>
      <c r="H1274" s="56"/>
      <c r="I1274" s="152"/>
      <c r="J1274" s="56"/>
      <c r="K1274" s="56"/>
      <c r="L1274" s="54"/>
      <c r="M1274" s="71"/>
      <c r="N1274" s="35"/>
      <c r="O1274" s="35"/>
      <c r="P1274" s="35"/>
      <c r="Q1274" s="35"/>
      <c r="R1274" s="35"/>
      <c r="S1274" s="35"/>
      <c r="T1274" s="72"/>
      <c r="AT1274" s="17" t="s">
        <v>163</v>
      </c>
      <c r="AU1274" s="17" t="s">
        <v>81</v>
      </c>
    </row>
    <row r="1275" spans="2:47" s="1" customFormat="1" ht="81">
      <c r="B1275" s="34"/>
      <c r="C1275" s="56"/>
      <c r="D1275" s="199" t="s">
        <v>165</v>
      </c>
      <c r="E1275" s="56"/>
      <c r="F1275" s="212" t="s">
        <v>1923</v>
      </c>
      <c r="G1275" s="56"/>
      <c r="H1275" s="56"/>
      <c r="I1275" s="152"/>
      <c r="J1275" s="56"/>
      <c r="K1275" s="56"/>
      <c r="L1275" s="54"/>
      <c r="M1275" s="71"/>
      <c r="N1275" s="35"/>
      <c r="O1275" s="35"/>
      <c r="P1275" s="35"/>
      <c r="Q1275" s="35"/>
      <c r="R1275" s="35"/>
      <c r="S1275" s="35"/>
      <c r="T1275" s="72"/>
      <c r="AT1275" s="17" t="s">
        <v>165</v>
      </c>
      <c r="AU1275" s="17" t="s">
        <v>81</v>
      </c>
    </row>
    <row r="1276" spans="2:65" s="1" customFormat="1" ht="22.5" customHeight="1">
      <c r="B1276" s="34"/>
      <c r="C1276" s="182" t="s">
        <v>1924</v>
      </c>
      <c r="D1276" s="182" t="s">
        <v>156</v>
      </c>
      <c r="E1276" s="183" t="s">
        <v>1925</v>
      </c>
      <c r="F1276" s="184" t="s">
        <v>1926</v>
      </c>
      <c r="G1276" s="185" t="s">
        <v>413</v>
      </c>
      <c r="H1276" s="186">
        <v>1</v>
      </c>
      <c r="I1276" s="187"/>
      <c r="J1276" s="188">
        <f>ROUND(I1276*H1276,2)</f>
        <v>0</v>
      </c>
      <c r="K1276" s="184" t="s">
        <v>160</v>
      </c>
      <c r="L1276" s="54"/>
      <c r="M1276" s="189" t="s">
        <v>20</v>
      </c>
      <c r="N1276" s="190" t="s">
        <v>44</v>
      </c>
      <c r="O1276" s="35"/>
      <c r="P1276" s="191">
        <f>O1276*H1276</f>
        <v>0</v>
      </c>
      <c r="Q1276" s="191">
        <v>1.396E-05</v>
      </c>
      <c r="R1276" s="191">
        <f>Q1276*H1276</f>
        <v>1.396E-05</v>
      </c>
      <c r="S1276" s="191">
        <v>0</v>
      </c>
      <c r="T1276" s="192">
        <f>S1276*H1276</f>
        <v>0</v>
      </c>
      <c r="AR1276" s="17" t="s">
        <v>269</v>
      </c>
      <c r="AT1276" s="17" t="s">
        <v>156</v>
      </c>
      <c r="AU1276" s="17" t="s">
        <v>81</v>
      </c>
      <c r="AY1276" s="17" t="s">
        <v>154</v>
      </c>
      <c r="BE1276" s="193">
        <f>IF(N1276="základní",J1276,0)</f>
        <v>0</v>
      </c>
      <c r="BF1276" s="193">
        <f>IF(N1276="snížená",J1276,0)</f>
        <v>0</v>
      </c>
      <c r="BG1276" s="193">
        <f>IF(N1276="zákl. přenesená",J1276,0)</f>
        <v>0</v>
      </c>
      <c r="BH1276" s="193">
        <f>IF(N1276="sníž. přenesená",J1276,0)</f>
        <v>0</v>
      </c>
      <c r="BI1276" s="193">
        <f>IF(N1276="nulová",J1276,0)</f>
        <v>0</v>
      </c>
      <c r="BJ1276" s="17" t="s">
        <v>22</v>
      </c>
      <c r="BK1276" s="193">
        <f>ROUND(I1276*H1276,2)</f>
        <v>0</v>
      </c>
      <c r="BL1276" s="17" t="s">
        <v>269</v>
      </c>
      <c r="BM1276" s="17" t="s">
        <v>1927</v>
      </c>
    </row>
    <row r="1277" spans="2:47" s="1" customFormat="1" ht="27">
      <c r="B1277" s="34"/>
      <c r="C1277" s="56"/>
      <c r="D1277" s="194" t="s">
        <v>163</v>
      </c>
      <c r="E1277" s="56"/>
      <c r="F1277" s="195" t="s">
        <v>1928</v>
      </c>
      <c r="G1277" s="56"/>
      <c r="H1277" s="56"/>
      <c r="I1277" s="152"/>
      <c r="J1277" s="56"/>
      <c r="K1277" s="56"/>
      <c r="L1277" s="54"/>
      <c r="M1277" s="71"/>
      <c r="N1277" s="35"/>
      <c r="O1277" s="35"/>
      <c r="P1277" s="35"/>
      <c r="Q1277" s="35"/>
      <c r="R1277" s="35"/>
      <c r="S1277" s="35"/>
      <c r="T1277" s="72"/>
      <c r="AT1277" s="17" t="s">
        <v>163</v>
      </c>
      <c r="AU1277" s="17" t="s">
        <v>81</v>
      </c>
    </row>
    <row r="1278" spans="2:47" s="1" customFormat="1" ht="81">
      <c r="B1278" s="34"/>
      <c r="C1278" s="56"/>
      <c r="D1278" s="199" t="s">
        <v>165</v>
      </c>
      <c r="E1278" s="56"/>
      <c r="F1278" s="212" t="s">
        <v>1923</v>
      </c>
      <c r="G1278" s="56"/>
      <c r="H1278" s="56"/>
      <c r="I1278" s="152"/>
      <c r="J1278" s="56"/>
      <c r="K1278" s="56"/>
      <c r="L1278" s="54"/>
      <c r="M1278" s="71"/>
      <c r="N1278" s="35"/>
      <c r="O1278" s="35"/>
      <c r="P1278" s="35"/>
      <c r="Q1278" s="35"/>
      <c r="R1278" s="35"/>
      <c r="S1278" s="35"/>
      <c r="T1278" s="72"/>
      <c r="AT1278" s="17" t="s">
        <v>165</v>
      </c>
      <c r="AU1278" s="17" t="s">
        <v>81</v>
      </c>
    </row>
    <row r="1279" spans="2:65" s="1" customFormat="1" ht="22.5" customHeight="1">
      <c r="B1279" s="34"/>
      <c r="C1279" s="182" t="s">
        <v>1929</v>
      </c>
      <c r="D1279" s="182" t="s">
        <v>156</v>
      </c>
      <c r="E1279" s="183" t="s">
        <v>1930</v>
      </c>
      <c r="F1279" s="184" t="s">
        <v>1931</v>
      </c>
      <c r="G1279" s="185" t="s">
        <v>413</v>
      </c>
      <c r="H1279" s="186">
        <v>4</v>
      </c>
      <c r="I1279" s="187"/>
      <c r="J1279" s="188">
        <f>ROUND(I1279*H1279,2)</f>
        <v>0</v>
      </c>
      <c r="K1279" s="184" t="s">
        <v>160</v>
      </c>
      <c r="L1279" s="54"/>
      <c r="M1279" s="189" t="s">
        <v>20</v>
      </c>
      <c r="N1279" s="190" t="s">
        <v>44</v>
      </c>
      <c r="O1279" s="35"/>
      <c r="P1279" s="191">
        <f>O1279*H1279</f>
        <v>0</v>
      </c>
      <c r="Q1279" s="191">
        <v>7.8E-06</v>
      </c>
      <c r="R1279" s="191">
        <f>Q1279*H1279</f>
        <v>3.12E-05</v>
      </c>
      <c r="S1279" s="191">
        <v>0</v>
      </c>
      <c r="T1279" s="192">
        <f>S1279*H1279</f>
        <v>0</v>
      </c>
      <c r="AR1279" s="17" t="s">
        <v>269</v>
      </c>
      <c r="AT1279" s="17" t="s">
        <v>156</v>
      </c>
      <c r="AU1279" s="17" t="s">
        <v>81</v>
      </c>
      <c r="AY1279" s="17" t="s">
        <v>154</v>
      </c>
      <c r="BE1279" s="193">
        <f>IF(N1279="základní",J1279,0)</f>
        <v>0</v>
      </c>
      <c r="BF1279" s="193">
        <f>IF(N1279="snížená",J1279,0)</f>
        <v>0</v>
      </c>
      <c r="BG1279" s="193">
        <f>IF(N1279="zákl. přenesená",J1279,0)</f>
        <v>0</v>
      </c>
      <c r="BH1279" s="193">
        <f>IF(N1279="sníž. přenesená",J1279,0)</f>
        <v>0</v>
      </c>
      <c r="BI1279" s="193">
        <f>IF(N1279="nulová",J1279,0)</f>
        <v>0</v>
      </c>
      <c r="BJ1279" s="17" t="s">
        <v>22</v>
      </c>
      <c r="BK1279" s="193">
        <f>ROUND(I1279*H1279,2)</f>
        <v>0</v>
      </c>
      <c r="BL1279" s="17" t="s">
        <v>269</v>
      </c>
      <c r="BM1279" s="17" t="s">
        <v>1932</v>
      </c>
    </row>
    <row r="1280" spans="2:47" s="1" customFormat="1" ht="27">
      <c r="B1280" s="34"/>
      <c r="C1280" s="56"/>
      <c r="D1280" s="194" t="s">
        <v>163</v>
      </c>
      <c r="E1280" s="56"/>
      <c r="F1280" s="195" t="s">
        <v>1933</v>
      </c>
      <c r="G1280" s="56"/>
      <c r="H1280" s="56"/>
      <c r="I1280" s="152"/>
      <c r="J1280" s="56"/>
      <c r="K1280" s="56"/>
      <c r="L1280" s="54"/>
      <c r="M1280" s="71"/>
      <c r="N1280" s="35"/>
      <c r="O1280" s="35"/>
      <c r="P1280" s="35"/>
      <c r="Q1280" s="35"/>
      <c r="R1280" s="35"/>
      <c r="S1280" s="35"/>
      <c r="T1280" s="72"/>
      <c r="AT1280" s="17" t="s">
        <v>163</v>
      </c>
      <c r="AU1280" s="17" t="s">
        <v>81</v>
      </c>
    </row>
    <row r="1281" spans="2:47" s="1" customFormat="1" ht="81">
      <c r="B1281" s="34"/>
      <c r="C1281" s="56"/>
      <c r="D1281" s="194" t="s">
        <v>165</v>
      </c>
      <c r="E1281" s="56"/>
      <c r="F1281" s="196" t="s">
        <v>1923</v>
      </c>
      <c r="G1281" s="56"/>
      <c r="H1281" s="56"/>
      <c r="I1281" s="152"/>
      <c r="J1281" s="56"/>
      <c r="K1281" s="56"/>
      <c r="L1281" s="54"/>
      <c r="M1281" s="71"/>
      <c r="N1281" s="35"/>
      <c r="O1281" s="35"/>
      <c r="P1281" s="35"/>
      <c r="Q1281" s="35"/>
      <c r="R1281" s="35"/>
      <c r="S1281" s="35"/>
      <c r="T1281" s="72"/>
      <c r="AT1281" s="17" t="s">
        <v>165</v>
      </c>
      <c r="AU1281" s="17" t="s">
        <v>81</v>
      </c>
    </row>
    <row r="1282" spans="2:51" s="11" customFormat="1" ht="13.5">
      <c r="B1282" s="197"/>
      <c r="C1282" s="198"/>
      <c r="D1282" s="194" t="s">
        <v>167</v>
      </c>
      <c r="E1282" s="209" t="s">
        <v>20</v>
      </c>
      <c r="F1282" s="210" t="s">
        <v>1934</v>
      </c>
      <c r="G1282" s="198"/>
      <c r="H1282" s="211">
        <v>2</v>
      </c>
      <c r="I1282" s="203"/>
      <c r="J1282" s="198"/>
      <c r="K1282" s="198"/>
      <c r="L1282" s="204"/>
      <c r="M1282" s="205"/>
      <c r="N1282" s="206"/>
      <c r="O1282" s="206"/>
      <c r="P1282" s="206"/>
      <c r="Q1282" s="206"/>
      <c r="R1282" s="206"/>
      <c r="S1282" s="206"/>
      <c r="T1282" s="207"/>
      <c r="AT1282" s="208" t="s">
        <v>167</v>
      </c>
      <c r="AU1282" s="208" t="s">
        <v>81</v>
      </c>
      <c r="AV1282" s="11" t="s">
        <v>81</v>
      </c>
      <c r="AW1282" s="11" t="s">
        <v>169</v>
      </c>
      <c r="AX1282" s="11" t="s">
        <v>73</v>
      </c>
      <c r="AY1282" s="208" t="s">
        <v>154</v>
      </c>
    </row>
    <row r="1283" spans="2:51" s="11" customFormat="1" ht="13.5">
      <c r="B1283" s="197"/>
      <c r="C1283" s="198"/>
      <c r="D1283" s="194" t="s">
        <v>167</v>
      </c>
      <c r="E1283" s="209" t="s">
        <v>20</v>
      </c>
      <c r="F1283" s="210" t="s">
        <v>1935</v>
      </c>
      <c r="G1283" s="198"/>
      <c r="H1283" s="211">
        <v>1</v>
      </c>
      <c r="I1283" s="203"/>
      <c r="J1283" s="198"/>
      <c r="K1283" s="198"/>
      <c r="L1283" s="204"/>
      <c r="M1283" s="205"/>
      <c r="N1283" s="206"/>
      <c r="O1283" s="206"/>
      <c r="P1283" s="206"/>
      <c r="Q1283" s="206"/>
      <c r="R1283" s="206"/>
      <c r="S1283" s="206"/>
      <c r="T1283" s="207"/>
      <c r="AT1283" s="208" t="s">
        <v>167</v>
      </c>
      <c r="AU1283" s="208" t="s">
        <v>81</v>
      </c>
      <c r="AV1283" s="11" t="s">
        <v>81</v>
      </c>
      <c r="AW1283" s="11" t="s">
        <v>169</v>
      </c>
      <c r="AX1283" s="11" t="s">
        <v>73</v>
      </c>
      <c r="AY1283" s="208" t="s">
        <v>154</v>
      </c>
    </row>
    <row r="1284" spans="2:51" s="11" customFormat="1" ht="13.5">
      <c r="B1284" s="197"/>
      <c r="C1284" s="198"/>
      <c r="D1284" s="199" t="s">
        <v>167</v>
      </c>
      <c r="E1284" s="200" t="s">
        <v>20</v>
      </c>
      <c r="F1284" s="201" t="s">
        <v>1936</v>
      </c>
      <c r="G1284" s="198"/>
      <c r="H1284" s="202">
        <v>1</v>
      </c>
      <c r="I1284" s="203"/>
      <c r="J1284" s="198"/>
      <c r="K1284" s="198"/>
      <c r="L1284" s="204"/>
      <c r="M1284" s="205"/>
      <c r="N1284" s="206"/>
      <c r="O1284" s="206"/>
      <c r="P1284" s="206"/>
      <c r="Q1284" s="206"/>
      <c r="R1284" s="206"/>
      <c r="S1284" s="206"/>
      <c r="T1284" s="207"/>
      <c r="AT1284" s="208" t="s">
        <v>167</v>
      </c>
      <c r="AU1284" s="208" t="s">
        <v>81</v>
      </c>
      <c r="AV1284" s="11" t="s">
        <v>81</v>
      </c>
      <c r="AW1284" s="11" t="s">
        <v>169</v>
      </c>
      <c r="AX1284" s="11" t="s">
        <v>73</v>
      </c>
      <c r="AY1284" s="208" t="s">
        <v>154</v>
      </c>
    </row>
    <row r="1285" spans="2:65" s="1" customFormat="1" ht="22.5" customHeight="1">
      <c r="B1285" s="34"/>
      <c r="C1285" s="224" t="s">
        <v>1937</v>
      </c>
      <c r="D1285" s="224" t="s">
        <v>261</v>
      </c>
      <c r="E1285" s="225" t="s">
        <v>1938</v>
      </c>
      <c r="F1285" s="226" t="s">
        <v>1939</v>
      </c>
      <c r="G1285" s="227" t="s">
        <v>1940</v>
      </c>
      <c r="H1285" s="228">
        <v>60</v>
      </c>
      <c r="I1285" s="229"/>
      <c r="J1285" s="230">
        <f>ROUND(I1285*H1285,2)</f>
        <v>0</v>
      </c>
      <c r="K1285" s="226" t="s">
        <v>20</v>
      </c>
      <c r="L1285" s="231"/>
      <c r="M1285" s="232" t="s">
        <v>20</v>
      </c>
      <c r="N1285" s="233" t="s">
        <v>44</v>
      </c>
      <c r="O1285" s="35"/>
      <c r="P1285" s="191">
        <f>O1285*H1285</f>
        <v>0</v>
      </c>
      <c r="Q1285" s="191">
        <v>0.001</v>
      </c>
      <c r="R1285" s="191">
        <f>Q1285*H1285</f>
        <v>0.06</v>
      </c>
      <c r="S1285" s="191">
        <v>0</v>
      </c>
      <c r="T1285" s="192">
        <f>S1285*H1285</f>
        <v>0</v>
      </c>
      <c r="AR1285" s="17" t="s">
        <v>382</v>
      </c>
      <c r="AT1285" s="17" t="s">
        <v>261</v>
      </c>
      <c r="AU1285" s="17" t="s">
        <v>81</v>
      </c>
      <c r="AY1285" s="17" t="s">
        <v>154</v>
      </c>
      <c r="BE1285" s="193">
        <f>IF(N1285="základní",J1285,0)</f>
        <v>0</v>
      </c>
      <c r="BF1285" s="193">
        <f>IF(N1285="snížená",J1285,0)</f>
        <v>0</v>
      </c>
      <c r="BG1285" s="193">
        <f>IF(N1285="zákl. přenesená",J1285,0)</f>
        <v>0</v>
      </c>
      <c r="BH1285" s="193">
        <f>IF(N1285="sníž. přenesená",J1285,0)</f>
        <v>0</v>
      </c>
      <c r="BI1285" s="193">
        <f>IF(N1285="nulová",J1285,0)</f>
        <v>0</v>
      </c>
      <c r="BJ1285" s="17" t="s">
        <v>22</v>
      </c>
      <c r="BK1285" s="193">
        <f>ROUND(I1285*H1285,2)</f>
        <v>0</v>
      </c>
      <c r="BL1285" s="17" t="s">
        <v>269</v>
      </c>
      <c r="BM1285" s="17" t="s">
        <v>1941</v>
      </c>
    </row>
    <row r="1286" spans="2:47" s="1" customFormat="1" ht="13.5">
      <c r="B1286" s="34"/>
      <c r="C1286" s="56"/>
      <c r="D1286" s="194" t="s">
        <v>163</v>
      </c>
      <c r="E1286" s="56"/>
      <c r="F1286" s="195" t="s">
        <v>1939</v>
      </c>
      <c r="G1286" s="56"/>
      <c r="H1286" s="56"/>
      <c r="I1286" s="152"/>
      <c r="J1286" s="56"/>
      <c r="K1286" s="56"/>
      <c r="L1286" s="54"/>
      <c r="M1286" s="71"/>
      <c r="N1286" s="35"/>
      <c r="O1286" s="35"/>
      <c r="P1286" s="35"/>
      <c r="Q1286" s="35"/>
      <c r="R1286" s="35"/>
      <c r="S1286" s="35"/>
      <c r="T1286" s="72"/>
      <c r="AT1286" s="17" t="s">
        <v>163</v>
      </c>
      <c r="AU1286" s="17" t="s">
        <v>81</v>
      </c>
    </row>
    <row r="1287" spans="2:51" s="11" customFormat="1" ht="13.5">
      <c r="B1287" s="197"/>
      <c r="C1287" s="198"/>
      <c r="D1287" s="199" t="s">
        <v>167</v>
      </c>
      <c r="E1287" s="200" t="s">
        <v>20</v>
      </c>
      <c r="F1287" s="201" t="s">
        <v>1942</v>
      </c>
      <c r="G1287" s="198"/>
      <c r="H1287" s="202">
        <v>60</v>
      </c>
      <c r="I1287" s="203"/>
      <c r="J1287" s="198"/>
      <c r="K1287" s="198"/>
      <c r="L1287" s="204"/>
      <c r="M1287" s="205"/>
      <c r="N1287" s="206"/>
      <c r="O1287" s="206"/>
      <c r="P1287" s="206"/>
      <c r="Q1287" s="206"/>
      <c r="R1287" s="206"/>
      <c r="S1287" s="206"/>
      <c r="T1287" s="207"/>
      <c r="AT1287" s="208" t="s">
        <v>167</v>
      </c>
      <c r="AU1287" s="208" t="s">
        <v>81</v>
      </c>
      <c r="AV1287" s="11" t="s">
        <v>81</v>
      </c>
      <c r="AW1287" s="11" t="s">
        <v>169</v>
      </c>
      <c r="AX1287" s="11" t="s">
        <v>73</v>
      </c>
      <c r="AY1287" s="208" t="s">
        <v>154</v>
      </c>
    </row>
    <row r="1288" spans="2:65" s="1" customFormat="1" ht="22.5" customHeight="1">
      <c r="B1288" s="34"/>
      <c r="C1288" s="182" t="s">
        <v>1943</v>
      </c>
      <c r="D1288" s="182" t="s">
        <v>156</v>
      </c>
      <c r="E1288" s="183" t="s">
        <v>1944</v>
      </c>
      <c r="F1288" s="184" t="s">
        <v>1945</v>
      </c>
      <c r="G1288" s="185" t="s">
        <v>239</v>
      </c>
      <c r="H1288" s="186">
        <v>0.95</v>
      </c>
      <c r="I1288" s="187"/>
      <c r="J1288" s="188">
        <f>ROUND(I1288*H1288,2)</f>
        <v>0</v>
      </c>
      <c r="K1288" s="184" t="s">
        <v>160</v>
      </c>
      <c r="L1288" s="54"/>
      <c r="M1288" s="189" t="s">
        <v>20</v>
      </c>
      <c r="N1288" s="190" t="s">
        <v>44</v>
      </c>
      <c r="O1288" s="35"/>
      <c r="P1288" s="191">
        <f>O1288*H1288</f>
        <v>0</v>
      </c>
      <c r="Q1288" s="191">
        <v>0</v>
      </c>
      <c r="R1288" s="191">
        <f>Q1288*H1288</f>
        <v>0</v>
      </c>
      <c r="S1288" s="191">
        <v>0</v>
      </c>
      <c r="T1288" s="192">
        <f>S1288*H1288</f>
        <v>0</v>
      </c>
      <c r="AR1288" s="17" t="s">
        <v>269</v>
      </c>
      <c r="AT1288" s="17" t="s">
        <v>156</v>
      </c>
      <c r="AU1288" s="17" t="s">
        <v>81</v>
      </c>
      <c r="AY1288" s="17" t="s">
        <v>154</v>
      </c>
      <c r="BE1288" s="193">
        <f>IF(N1288="základní",J1288,0)</f>
        <v>0</v>
      </c>
      <c r="BF1288" s="193">
        <f>IF(N1288="snížená",J1288,0)</f>
        <v>0</v>
      </c>
      <c r="BG1288" s="193">
        <f>IF(N1288="zákl. přenesená",J1288,0)</f>
        <v>0</v>
      </c>
      <c r="BH1288" s="193">
        <f>IF(N1288="sníž. přenesená",J1288,0)</f>
        <v>0</v>
      </c>
      <c r="BI1288" s="193">
        <f>IF(N1288="nulová",J1288,0)</f>
        <v>0</v>
      </c>
      <c r="BJ1288" s="17" t="s">
        <v>22</v>
      </c>
      <c r="BK1288" s="193">
        <f>ROUND(I1288*H1288,2)</f>
        <v>0</v>
      </c>
      <c r="BL1288" s="17" t="s">
        <v>269</v>
      </c>
      <c r="BM1288" s="17" t="s">
        <v>1946</v>
      </c>
    </row>
    <row r="1289" spans="2:47" s="1" customFormat="1" ht="40.5">
      <c r="B1289" s="34"/>
      <c r="C1289" s="56"/>
      <c r="D1289" s="194" t="s">
        <v>163</v>
      </c>
      <c r="E1289" s="56"/>
      <c r="F1289" s="195" t="s">
        <v>1947</v>
      </c>
      <c r="G1289" s="56"/>
      <c r="H1289" s="56"/>
      <c r="I1289" s="152"/>
      <c r="J1289" s="56"/>
      <c r="K1289" s="56"/>
      <c r="L1289" s="54"/>
      <c r="M1289" s="71"/>
      <c r="N1289" s="35"/>
      <c r="O1289" s="35"/>
      <c r="P1289" s="35"/>
      <c r="Q1289" s="35"/>
      <c r="R1289" s="35"/>
      <c r="S1289" s="35"/>
      <c r="T1289" s="72"/>
      <c r="AT1289" s="17" t="s">
        <v>163</v>
      </c>
      <c r="AU1289" s="17" t="s">
        <v>81</v>
      </c>
    </row>
    <row r="1290" spans="2:47" s="1" customFormat="1" ht="121.5">
      <c r="B1290" s="34"/>
      <c r="C1290" s="56"/>
      <c r="D1290" s="199" t="s">
        <v>165</v>
      </c>
      <c r="E1290" s="56"/>
      <c r="F1290" s="212" t="s">
        <v>1948</v>
      </c>
      <c r="G1290" s="56"/>
      <c r="H1290" s="56"/>
      <c r="I1290" s="152"/>
      <c r="J1290" s="56"/>
      <c r="K1290" s="56"/>
      <c r="L1290" s="54"/>
      <c r="M1290" s="71"/>
      <c r="N1290" s="35"/>
      <c r="O1290" s="35"/>
      <c r="P1290" s="35"/>
      <c r="Q1290" s="35"/>
      <c r="R1290" s="35"/>
      <c r="S1290" s="35"/>
      <c r="T1290" s="72"/>
      <c r="AT1290" s="17" t="s">
        <v>165</v>
      </c>
      <c r="AU1290" s="17" t="s">
        <v>81</v>
      </c>
    </row>
    <row r="1291" spans="2:65" s="1" customFormat="1" ht="22.5" customHeight="1">
      <c r="B1291" s="34"/>
      <c r="C1291" s="182" t="s">
        <v>1949</v>
      </c>
      <c r="D1291" s="182" t="s">
        <v>156</v>
      </c>
      <c r="E1291" s="183" t="s">
        <v>1950</v>
      </c>
      <c r="F1291" s="184" t="s">
        <v>1951</v>
      </c>
      <c r="G1291" s="185" t="s">
        <v>239</v>
      </c>
      <c r="H1291" s="186">
        <v>0.95</v>
      </c>
      <c r="I1291" s="187"/>
      <c r="J1291" s="188">
        <f>ROUND(I1291*H1291,2)</f>
        <v>0</v>
      </c>
      <c r="K1291" s="184" t="s">
        <v>160</v>
      </c>
      <c r="L1291" s="54"/>
      <c r="M1291" s="189" t="s">
        <v>20</v>
      </c>
      <c r="N1291" s="190" t="s">
        <v>44</v>
      </c>
      <c r="O1291" s="35"/>
      <c r="P1291" s="191">
        <f>O1291*H1291</f>
        <v>0</v>
      </c>
      <c r="Q1291" s="191">
        <v>0</v>
      </c>
      <c r="R1291" s="191">
        <f>Q1291*H1291</f>
        <v>0</v>
      </c>
      <c r="S1291" s="191">
        <v>0</v>
      </c>
      <c r="T1291" s="192">
        <f>S1291*H1291</f>
        <v>0</v>
      </c>
      <c r="AR1291" s="17" t="s">
        <v>269</v>
      </c>
      <c r="AT1291" s="17" t="s">
        <v>156</v>
      </c>
      <c r="AU1291" s="17" t="s">
        <v>81</v>
      </c>
      <c r="AY1291" s="17" t="s">
        <v>154</v>
      </c>
      <c r="BE1291" s="193">
        <f>IF(N1291="základní",J1291,0)</f>
        <v>0</v>
      </c>
      <c r="BF1291" s="193">
        <f>IF(N1291="snížená",J1291,0)</f>
        <v>0</v>
      </c>
      <c r="BG1291" s="193">
        <f>IF(N1291="zákl. přenesená",J1291,0)</f>
        <v>0</v>
      </c>
      <c r="BH1291" s="193">
        <f>IF(N1291="sníž. přenesená",J1291,0)</f>
        <v>0</v>
      </c>
      <c r="BI1291" s="193">
        <f>IF(N1291="nulová",J1291,0)</f>
        <v>0</v>
      </c>
      <c r="BJ1291" s="17" t="s">
        <v>22</v>
      </c>
      <c r="BK1291" s="193">
        <f>ROUND(I1291*H1291,2)</f>
        <v>0</v>
      </c>
      <c r="BL1291" s="17" t="s">
        <v>269</v>
      </c>
      <c r="BM1291" s="17" t="s">
        <v>1952</v>
      </c>
    </row>
    <row r="1292" spans="2:47" s="1" customFormat="1" ht="40.5">
      <c r="B1292" s="34"/>
      <c r="C1292" s="56"/>
      <c r="D1292" s="194" t="s">
        <v>163</v>
      </c>
      <c r="E1292" s="56"/>
      <c r="F1292" s="195" t="s">
        <v>1953</v>
      </c>
      <c r="G1292" s="56"/>
      <c r="H1292" s="56"/>
      <c r="I1292" s="152"/>
      <c r="J1292" s="56"/>
      <c r="K1292" s="56"/>
      <c r="L1292" s="54"/>
      <c r="M1292" s="71"/>
      <c r="N1292" s="35"/>
      <c r="O1292" s="35"/>
      <c r="P1292" s="35"/>
      <c r="Q1292" s="35"/>
      <c r="R1292" s="35"/>
      <c r="S1292" s="35"/>
      <c r="T1292" s="72"/>
      <c r="AT1292" s="17" t="s">
        <v>163</v>
      </c>
      <c r="AU1292" s="17" t="s">
        <v>81</v>
      </c>
    </row>
    <row r="1293" spans="2:47" s="1" customFormat="1" ht="121.5">
      <c r="B1293" s="34"/>
      <c r="C1293" s="56"/>
      <c r="D1293" s="194" t="s">
        <v>165</v>
      </c>
      <c r="E1293" s="56"/>
      <c r="F1293" s="196" t="s">
        <v>1948</v>
      </c>
      <c r="G1293" s="56"/>
      <c r="H1293" s="56"/>
      <c r="I1293" s="152"/>
      <c r="J1293" s="56"/>
      <c r="K1293" s="56"/>
      <c r="L1293" s="54"/>
      <c r="M1293" s="71"/>
      <c r="N1293" s="35"/>
      <c r="O1293" s="35"/>
      <c r="P1293" s="35"/>
      <c r="Q1293" s="35"/>
      <c r="R1293" s="35"/>
      <c r="S1293" s="35"/>
      <c r="T1293" s="72"/>
      <c r="AT1293" s="17" t="s">
        <v>165</v>
      </c>
      <c r="AU1293" s="17" t="s">
        <v>81</v>
      </c>
    </row>
    <row r="1294" spans="2:63" s="10" customFormat="1" ht="29.85" customHeight="1">
      <c r="B1294" s="165"/>
      <c r="C1294" s="166"/>
      <c r="D1294" s="179" t="s">
        <v>72</v>
      </c>
      <c r="E1294" s="180" t="s">
        <v>1954</v>
      </c>
      <c r="F1294" s="180" t="s">
        <v>1955</v>
      </c>
      <c r="G1294" s="166"/>
      <c r="H1294" s="166"/>
      <c r="I1294" s="169"/>
      <c r="J1294" s="181">
        <f>BK1294</f>
        <v>0</v>
      </c>
      <c r="K1294" s="166"/>
      <c r="L1294" s="171"/>
      <c r="M1294" s="172"/>
      <c r="N1294" s="173"/>
      <c r="O1294" s="173"/>
      <c r="P1294" s="174">
        <f>SUM(P1295:P1340)</f>
        <v>0</v>
      </c>
      <c r="Q1294" s="173"/>
      <c r="R1294" s="174">
        <f>SUM(R1295:R1340)</f>
        <v>0.18699681999999995</v>
      </c>
      <c r="S1294" s="173"/>
      <c r="T1294" s="175">
        <f>SUM(T1295:T1340)</f>
        <v>0</v>
      </c>
      <c r="AR1294" s="176" t="s">
        <v>81</v>
      </c>
      <c r="AT1294" s="177" t="s">
        <v>72</v>
      </c>
      <c r="AU1294" s="177" t="s">
        <v>22</v>
      </c>
      <c r="AY1294" s="176" t="s">
        <v>154</v>
      </c>
      <c r="BK1294" s="178">
        <f>SUM(BK1295:BK1340)</f>
        <v>0</v>
      </c>
    </row>
    <row r="1295" spans="2:65" s="1" customFormat="1" ht="22.5" customHeight="1">
      <c r="B1295" s="34"/>
      <c r="C1295" s="182" t="s">
        <v>1956</v>
      </c>
      <c r="D1295" s="182" t="s">
        <v>156</v>
      </c>
      <c r="E1295" s="183" t="s">
        <v>1957</v>
      </c>
      <c r="F1295" s="184" t="s">
        <v>1958</v>
      </c>
      <c r="G1295" s="185" t="s">
        <v>292</v>
      </c>
      <c r="H1295" s="186">
        <v>5.55</v>
      </c>
      <c r="I1295" s="187"/>
      <c r="J1295" s="188">
        <f>ROUND(I1295*H1295,2)</f>
        <v>0</v>
      </c>
      <c r="K1295" s="184" t="s">
        <v>160</v>
      </c>
      <c r="L1295" s="54"/>
      <c r="M1295" s="189" t="s">
        <v>20</v>
      </c>
      <c r="N1295" s="190" t="s">
        <v>44</v>
      </c>
      <c r="O1295" s="35"/>
      <c r="P1295" s="191">
        <f>O1295*H1295</f>
        <v>0</v>
      </c>
      <c r="Q1295" s="191">
        <v>0.00288225</v>
      </c>
      <c r="R1295" s="191">
        <f>Q1295*H1295</f>
        <v>0.0159964875</v>
      </c>
      <c r="S1295" s="191">
        <v>0</v>
      </c>
      <c r="T1295" s="192">
        <f>S1295*H1295</f>
        <v>0</v>
      </c>
      <c r="AR1295" s="17" t="s">
        <v>269</v>
      </c>
      <c r="AT1295" s="17" t="s">
        <v>156</v>
      </c>
      <c r="AU1295" s="17" t="s">
        <v>81</v>
      </c>
      <c r="AY1295" s="17" t="s">
        <v>154</v>
      </c>
      <c r="BE1295" s="193">
        <f>IF(N1295="základní",J1295,0)</f>
        <v>0</v>
      </c>
      <c r="BF1295" s="193">
        <f>IF(N1295="snížená",J1295,0)</f>
        <v>0</v>
      </c>
      <c r="BG1295" s="193">
        <f>IF(N1295="zákl. přenesená",J1295,0)</f>
        <v>0</v>
      </c>
      <c r="BH1295" s="193">
        <f>IF(N1295="sníž. přenesená",J1295,0)</f>
        <v>0</v>
      </c>
      <c r="BI1295" s="193">
        <f>IF(N1295="nulová",J1295,0)</f>
        <v>0</v>
      </c>
      <c r="BJ1295" s="17" t="s">
        <v>22</v>
      </c>
      <c r="BK1295" s="193">
        <f>ROUND(I1295*H1295,2)</f>
        <v>0</v>
      </c>
      <c r="BL1295" s="17" t="s">
        <v>269</v>
      </c>
      <c r="BM1295" s="17" t="s">
        <v>1959</v>
      </c>
    </row>
    <row r="1296" spans="2:47" s="1" customFormat="1" ht="13.5">
      <c r="B1296" s="34"/>
      <c r="C1296" s="56"/>
      <c r="D1296" s="194" t="s">
        <v>163</v>
      </c>
      <c r="E1296" s="56"/>
      <c r="F1296" s="195" t="s">
        <v>1960</v>
      </c>
      <c r="G1296" s="56"/>
      <c r="H1296" s="56"/>
      <c r="I1296" s="152"/>
      <c r="J1296" s="56"/>
      <c r="K1296" s="56"/>
      <c r="L1296" s="54"/>
      <c r="M1296" s="71"/>
      <c r="N1296" s="35"/>
      <c r="O1296" s="35"/>
      <c r="P1296" s="35"/>
      <c r="Q1296" s="35"/>
      <c r="R1296" s="35"/>
      <c r="S1296" s="35"/>
      <c r="T1296" s="72"/>
      <c r="AT1296" s="17" t="s">
        <v>163</v>
      </c>
      <c r="AU1296" s="17" t="s">
        <v>81</v>
      </c>
    </row>
    <row r="1297" spans="2:47" s="1" customFormat="1" ht="27">
      <c r="B1297" s="34"/>
      <c r="C1297" s="56"/>
      <c r="D1297" s="194" t="s">
        <v>165</v>
      </c>
      <c r="E1297" s="56"/>
      <c r="F1297" s="196" t="s">
        <v>1961</v>
      </c>
      <c r="G1297" s="56"/>
      <c r="H1297" s="56"/>
      <c r="I1297" s="152"/>
      <c r="J1297" s="56"/>
      <c r="K1297" s="56"/>
      <c r="L1297" s="54"/>
      <c r="M1297" s="71"/>
      <c r="N1297" s="35"/>
      <c r="O1297" s="35"/>
      <c r="P1297" s="35"/>
      <c r="Q1297" s="35"/>
      <c r="R1297" s="35"/>
      <c r="S1297" s="35"/>
      <c r="T1297" s="72"/>
      <c r="AT1297" s="17" t="s">
        <v>165</v>
      </c>
      <c r="AU1297" s="17" t="s">
        <v>81</v>
      </c>
    </row>
    <row r="1298" spans="2:51" s="11" customFormat="1" ht="13.5">
      <c r="B1298" s="197"/>
      <c r="C1298" s="198"/>
      <c r="D1298" s="194" t="s">
        <v>167</v>
      </c>
      <c r="E1298" s="209" t="s">
        <v>20</v>
      </c>
      <c r="F1298" s="210" t="s">
        <v>1962</v>
      </c>
      <c r="G1298" s="198"/>
      <c r="H1298" s="211">
        <v>2.44</v>
      </c>
      <c r="I1298" s="203"/>
      <c r="J1298" s="198"/>
      <c r="K1298" s="198"/>
      <c r="L1298" s="204"/>
      <c r="M1298" s="205"/>
      <c r="N1298" s="206"/>
      <c r="O1298" s="206"/>
      <c r="P1298" s="206"/>
      <c r="Q1298" s="206"/>
      <c r="R1298" s="206"/>
      <c r="S1298" s="206"/>
      <c r="T1298" s="207"/>
      <c r="AT1298" s="208" t="s">
        <v>167</v>
      </c>
      <c r="AU1298" s="208" t="s">
        <v>81</v>
      </c>
      <c r="AV1298" s="11" t="s">
        <v>81</v>
      </c>
      <c r="AW1298" s="11" t="s">
        <v>169</v>
      </c>
      <c r="AX1298" s="11" t="s">
        <v>73</v>
      </c>
      <c r="AY1298" s="208" t="s">
        <v>154</v>
      </c>
    </row>
    <row r="1299" spans="2:51" s="11" customFormat="1" ht="13.5">
      <c r="B1299" s="197"/>
      <c r="C1299" s="198"/>
      <c r="D1299" s="199" t="s">
        <v>167</v>
      </c>
      <c r="E1299" s="200" t="s">
        <v>20</v>
      </c>
      <c r="F1299" s="201" t="s">
        <v>1963</v>
      </c>
      <c r="G1299" s="198"/>
      <c r="H1299" s="202">
        <v>3.11</v>
      </c>
      <c r="I1299" s="203"/>
      <c r="J1299" s="198"/>
      <c r="K1299" s="198"/>
      <c r="L1299" s="204"/>
      <c r="M1299" s="205"/>
      <c r="N1299" s="206"/>
      <c r="O1299" s="206"/>
      <c r="P1299" s="206"/>
      <c r="Q1299" s="206"/>
      <c r="R1299" s="206"/>
      <c r="S1299" s="206"/>
      <c r="T1299" s="207"/>
      <c r="AT1299" s="208" t="s">
        <v>167</v>
      </c>
      <c r="AU1299" s="208" t="s">
        <v>81</v>
      </c>
      <c r="AV1299" s="11" t="s">
        <v>81</v>
      </c>
      <c r="AW1299" s="11" t="s">
        <v>169</v>
      </c>
      <c r="AX1299" s="11" t="s">
        <v>73</v>
      </c>
      <c r="AY1299" s="208" t="s">
        <v>154</v>
      </c>
    </row>
    <row r="1300" spans="2:65" s="1" customFormat="1" ht="22.5" customHeight="1">
      <c r="B1300" s="34"/>
      <c r="C1300" s="182" t="s">
        <v>1964</v>
      </c>
      <c r="D1300" s="182" t="s">
        <v>156</v>
      </c>
      <c r="E1300" s="183" t="s">
        <v>1965</v>
      </c>
      <c r="F1300" s="184" t="s">
        <v>1966</v>
      </c>
      <c r="G1300" s="185" t="s">
        <v>292</v>
      </c>
      <c r="H1300" s="186">
        <v>2.235</v>
      </c>
      <c r="I1300" s="187"/>
      <c r="J1300" s="188">
        <f>ROUND(I1300*H1300,2)</f>
        <v>0</v>
      </c>
      <c r="K1300" s="184" t="s">
        <v>160</v>
      </c>
      <c r="L1300" s="54"/>
      <c r="M1300" s="189" t="s">
        <v>20</v>
      </c>
      <c r="N1300" s="190" t="s">
        <v>44</v>
      </c>
      <c r="O1300" s="35"/>
      <c r="P1300" s="191">
        <f>O1300*H1300</f>
        <v>0</v>
      </c>
      <c r="Q1300" s="191">
        <v>0.003485</v>
      </c>
      <c r="R1300" s="191">
        <f>Q1300*H1300</f>
        <v>0.007788974999999999</v>
      </c>
      <c r="S1300" s="191">
        <v>0</v>
      </c>
      <c r="T1300" s="192">
        <f>S1300*H1300</f>
        <v>0</v>
      </c>
      <c r="AR1300" s="17" t="s">
        <v>269</v>
      </c>
      <c r="AT1300" s="17" t="s">
        <v>156</v>
      </c>
      <c r="AU1300" s="17" t="s">
        <v>81</v>
      </c>
      <c r="AY1300" s="17" t="s">
        <v>154</v>
      </c>
      <c r="BE1300" s="193">
        <f>IF(N1300="základní",J1300,0)</f>
        <v>0</v>
      </c>
      <c r="BF1300" s="193">
        <f>IF(N1300="snížená",J1300,0)</f>
        <v>0</v>
      </c>
      <c r="BG1300" s="193">
        <f>IF(N1300="zákl. přenesená",J1300,0)</f>
        <v>0</v>
      </c>
      <c r="BH1300" s="193">
        <f>IF(N1300="sníž. přenesená",J1300,0)</f>
        <v>0</v>
      </c>
      <c r="BI1300" s="193">
        <f>IF(N1300="nulová",J1300,0)</f>
        <v>0</v>
      </c>
      <c r="BJ1300" s="17" t="s">
        <v>22</v>
      </c>
      <c r="BK1300" s="193">
        <f>ROUND(I1300*H1300,2)</f>
        <v>0</v>
      </c>
      <c r="BL1300" s="17" t="s">
        <v>269</v>
      </c>
      <c r="BM1300" s="17" t="s">
        <v>1967</v>
      </c>
    </row>
    <row r="1301" spans="2:47" s="1" customFormat="1" ht="27">
      <c r="B1301" s="34"/>
      <c r="C1301" s="56"/>
      <c r="D1301" s="194" t="s">
        <v>163</v>
      </c>
      <c r="E1301" s="56"/>
      <c r="F1301" s="195" t="s">
        <v>1968</v>
      </c>
      <c r="G1301" s="56"/>
      <c r="H1301" s="56"/>
      <c r="I1301" s="152"/>
      <c r="J1301" s="56"/>
      <c r="K1301" s="56"/>
      <c r="L1301" s="54"/>
      <c r="M1301" s="71"/>
      <c r="N1301" s="35"/>
      <c r="O1301" s="35"/>
      <c r="P1301" s="35"/>
      <c r="Q1301" s="35"/>
      <c r="R1301" s="35"/>
      <c r="S1301" s="35"/>
      <c r="T1301" s="72"/>
      <c r="AT1301" s="17" t="s">
        <v>163</v>
      </c>
      <c r="AU1301" s="17" t="s">
        <v>81</v>
      </c>
    </row>
    <row r="1302" spans="2:47" s="1" customFormat="1" ht="54">
      <c r="B1302" s="34"/>
      <c r="C1302" s="56"/>
      <c r="D1302" s="194" t="s">
        <v>165</v>
      </c>
      <c r="E1302" s="56"/>
      <c r="F1302" s="196" t="s">
        <v>1969</v>
      </c>
      <c r="G1302" s="56"/>
      <c r="H1302" s="56"/>
      <c r="I1302" s="152"/>
      <c r="J1302" s="56"/>
      <c r="K1302" s="56"/>
      <c r="L1302" s="54"/>
      <c r="M1302" s="71"/>
      <c r="N1302" s="35"/>
      <c r="O1302" s="35"/>
      <c r="P1302" s="35"/>
      <c r="Q1302" s="35"/>
      <c r="R1302" s="35"/>
      <c r="S1302" s="35"/>
      <c r="T1302" s="72"/>
      <c r="AT1302" s="17" t="s">
        <v>165</v>
      </c>
      <c r="AU1302" s="17" t="s">
        <v>81</v>
      </c>
    </row>
    <row r="1303" spans="2:51" s="11" customFormat="1" ht="13.5">
      <c r="B1303" s="197"/>
      <c r="C1303" s="198"/>
      <c r="D1303" s="199" t="s">
        <v>167</v>
      </c>
      <c r="E1303" s="200" t="s">
        <v>20</v>
      </c>
      <c r="F1303" s="201" t="s">
        <v>1970</v>
      </c>
      <c r="G1303" s="198"/>
      <c r="H1303" s="202">
        <v>2.235</v>
      </c>
      <c r="I1303" s="203"/>
      <c r="J1303" s="198"/>
      <c r="K1303" s="198"/>
      <c r="L1303" s="204"/>
      <c r="M1303" s="205"/>
      <c r="N1303" s="206"/>
      <c r="O1303" s="206"/>
      <c r="P1303" s="206"/>
      <c r="Q1303" s="206"/>
      <c r="R1303" s="206"/>
      <c r="S1303" s="206"/>
      <c r="T1303" s="207"/>
      <c r="AT1303" s="208" t="s">
        <v>167</v>
      </c>
      <c r="AU1303" s="208" t="s">
        <v>81</v>
      </c>
      <c r="AV1303" s="11" t="s">
        <v>81</v>
      </c>
      <c r="AW1303" s="11" t="s">
        <v>169</v>
      </c>
      <c r="AX1303" s="11" t="s">
        <v>73</v>
      </c>
      <c r="AY1303" s="208" t="s">
        <v>154</v>
      </c>
    </row>
    <row r="1304" spans="2:65" s="1" customFormat="1" ht="22.5" customHeight="1">
      <c r="B1304" s="34"/>
      <c r="C1304" s="182" t="s">
        <v>1971</v>
      </c>
      <c r="D1304" s="182" t="s">
        <v>156</v>
      </c>
      <c r="E1304" s="183" t="s">
        <v>1972</v>
      </c>
      <c r="F1304" s="184" t="s">
        <v>1973</v>
      </c>
      <c r="G1304" s="185" t="s">
        <v>292</v>
      </c>
      <c r="H1304" s="186">
        <v>14.225</v>
      </c>
      <c r="I1304" s="187"/>
      <c r="J1304" s="188">
        <f>ROUND(I1304*H1304,2)</f>
        <v>0</v>
      </c>
      <c r="K1304" s="184" t="s">
        <v>160</v>
      </c>
      <c r="L1304" s="54"/>
      <c r="M1304" s="189" t="s">
        <v>20</v>
      </c>
      <c r="N1304" s="190" t="s">
        <v>44</v>
      </c>
      <c r="O1304" s="35"/>
      <c r="P1304" s="191">
        <f>O1304*H1304</f>
        <v>0</v>
      </c>
      <c r="Q1304" s="191">
        <v>0.00227905</v>
      </c>
      <c r="R1304" s="191">
        <f>Q1304*H1304</f>
        <v>0.03241948625</v>
      </c>
      <c r="S1304" s="191">
        <v>0</v>
      </c>
      <c r="T1304" s="192">
        <f>S1304*H1304</f>
        <v>0</v>
      </c>
      <c r="AR1304" s="17" t="s">
        <v>269</v>
      </c>
      <c r="AT1304" s="17" t="s">
        <v>156</v>
      </c>
      <c r="AU1304" s="17" t="s">
        <v>81</v>
      </c>
      <c r="AY1304" s="17" t="s">
        <v>154</v>
      </c>
      <c r="BE1304" s="193">
        <f>IF(N1304="základní",J1304,0)</f>
        <v>0</v>
      </c>
      <c r="BF1304" s="193">
        <f>IF(N1304="snížená",J1304,0)</f>
        <v>0</v>
      </c>
      <c r="BG1304" s="193">
        <f>IF(N1304="zákl. přenesená",J1304,0)</f>
        <v>0</v>
      </c>
      <c r="BH1304" s="193">
        <f>IF(N1304="sníž. přenesená",J1304,0)</f>
        <v>0</v>
      </c>
      <c r="BI1304" s="193">
        <f>IF(N1304="nulová",J1304,0)</f>
        <v>0</v>
      </c>
      <c r="BJ1304" s="17" t="s">
        <v>22</v>
      </c>
      <c r="BK1304" s="193">
        <f>ROUND(I1304*H1304,2)</f>
        <v>0</v>
      </c>
      <c r="BL1304" s="17" t="s">
        <v>269</v>
      </c>
      <c r="BM1304" s="17" t="s">
        <v>1974</v>
      </c>
    </row>
    <row r="1305" spans="2:47" s="1" customFormat="1" ht="27">
      <c r="B1305" s="34"/>
      <c r="C1305" s="56"/>
      <c r="D1305" s="194" t="s">
        <v>163</v>
      </c>
      <c r="E1305" s="56"/>
      <c r="F1305" s="195" t="s">
        <v>1975</v>
      </c>
      <c r="G1305" s="56"/>
      <c r="H1305" s="56"/>
      <c r="I1305" s="152"/>
      <c r="J1305" s="56"/>
      <c r="K1305" s="56"/>
      <c r="L1305" s="54"/>
      <c r="M1305" s="71"/>
      <c r="N1305" s="35"/>
      <c r="O1305" s="35"/>
      <c r="P1305" s="35"/>
      <c r="Q1305" s="35"/>
      <c r="R1305" s="35"/>
      <c r="S1305" s="35"/>
      <c r="T1305" s="72"/>
      <c r="AT1305" s="17" t="s">
        <v>163</v>
      </c>
      <c r="AU1305" s="17" t="s">
        <v>81</v>
      </c>
    </row>
    <row r="1306" spans="2:47" s="1" customFormat="1" ht="54">
      <c r="B1306" s="34"/>
      <c r="C1306" s="56"/>
      <c r="D1306" s="194" t="s">
        <v>165</v>
      </c>
      <c r="E1306" s="56"/>
      <c r="F1306" s="196" t="s">
        <v>1969</v>
      </c>
      <c r="G1306" s="56"/>
      <c r="H1306" s="56"/>
      <c r="I1306" s="152"/>
      <c r="J1306" s="56"/>
      <c r="K1306" s="56"/>
      <c r="L1306" s="54"/>
      <c r="M1306" s="71"/>
      <c r="N1306" s="35"/>
      <c r="O1306" s="35"/>
      <c r="P1306" s="35"/>
      <c r="Q1306" s="35"/>
      <c r="R1306" s="35"/>
      <c r="S1306" s="35"/>
      <c r="T1306" s="72"/>
      <c r="AT1306" s="17" t="s">
        <v>165</v>
      </c>
      <c r="AU1306" s="17" t="s">
        <v>81</v>
      </c>
    </row>
    <row r="1307" spans="2:51" s="11" customFormat="1" ht="13.5">
      <c r="B1307" s="197"/>
      <c r="C1307" s="198"/>
      <c r="D1307" s="199" t="s">
        <v>167</v>
      </c>
      <c r="E1307" s="200" t="s">
        <v>20</v>
      </c>
      <c r="F1307" s="201" t="s">
        <v>1976</v>
      </c>
      <c r="G1307" s="198"/>
      <c r="H1307" s="202">
        <v>14.225</v>
      </c>
      <c r="I1307" s="203"/>
      <c r="J1307" s="198"/>
      <c r="K1307" s="198"/>
      <c r="L1307" s="204"/>
      <c r="M1307" s="205"/>
      <c r="N1307" s="206"/>
      <c r="O1307" s="206"/>
      <c r="P1307" s="206"/>
      <c r="Q1307" s="206"/>
      <c r="R1307" s="206"/>
      <c r="S1307" s="206"/>
      <c r="T1307" s="207"/>
      <c r="AT1307" s="208" t="s">
        <v>167</v>
      </c>
      <c r="AU1307" s="208" t="s">
        <v>81</v>
      </c>
      <c r="AV1307" s="11" t="s">
        <v>81</v>
      </c>
      <c r="AW1307" s="11" t="s">
        <v>169</v>
      </c>
      <c r="AX1307" s="11" t="s">
        <v>73</v>
      </c>
      <c r="AY1307" s="208" t="s">
        <v>154</v>
      </c>
    </row>
    <row r="1308" spans="2:65" s="1" customFormat="1" ht="22.5" customHeight="1">
      <c r="B1308" s="34"/>
      <c r="C1308" s="182" t="s">
        <v>1977</v>
      </c>
      <c r="D1308" s="182" t="s">
        <v>156</v>
      </c>
      <c r="E1308" s="183" t="s">
        <v>1978</v>
      </c>
      <c r="F1308" s="184" t="s">
        <v>1979</v>
      </c>
      <c r="G1308" s="185" t="s">
        <v>292</v>
      </c>
      <c r="H1308" s="186">
        <v>5.55</v>
      </c>
      <c r="I1308" s="187"/>
      <c r="J1308" s="188">
        <f>ROUND(I1308*H1308,2)</f>
        <v>0</v>
      </c>
      <c r="K1308" s="184" t="s">
        <v>160</v>
      </c>
      <c r="L1308" s="54"/>
      <c r="M1308" s="189" t="s">
        <v>20</v>
      </c>
      <c r="N1308" s="190" t="s">
        <v>44</v>
      </c>
      <c r="O1308" s="35"/>
      <c r="P1308" s="191">
        <f>O1308*H1308</f>
        <v>0</v>
      </c>
      <c r="Q1308" s="191">
        <v>0.0035748</v>
      </c>
      <c r="R1308" s="191">
        <f>Q1308*H1308</f>
        <v>0.01984014</v>
      </c>
      <c r="S1308" s="191">
        <v>0</v>
      </c>
      <c r="T1308" s="192">
        <f>S1308*H1308</f>
        <v>0</v>
      </c>
      <c r="AR1308" s="17" t="s">
        <v>269</v>
      </c>
      <c r="AT1308" s="17" t="s">
        <v>156</v>
      </c>
      <c r="AU1308" s="17" t="s">
        <v>81</v>
      </c>
      <c r="AY1308" s="17" t="s">
        <v>154</v>
      </c>
      <c r="BE1308" s="193">
        <f>IF(N1308="základní",J1308,0)</f>
        <v>0</v>
      </c>
      <c r="BF1308" s="193">
        <f>IF(N1308="snížená",J1308,0)</f>
        <v>0</v>
      </c>
      <c r="BG1308" s="193">
        <f>IF(N1308="zákl. přenesená",J1308,0)</f>
        <v>0</v>
      </c>
      <c r="BH1308" s="193">
        <f>IF(N1308="sníž. přenesená",J1308,0)</f>
        <v>0</v>
      </c>
      <c r="BI1308" s="193">
        <f>IF(N1308="nulová",J1308,0)</f>
        <v>0</v>
      </c>
      <c r="BJ1308" s="17" t="s">
        <v>22</v>
      </c>
      <c r="BK1308" s="193">
        <f>ROUND(I1308*H1308,2)</f>
        <v>0</v>
      </c>
      <c r="BL1308" s="17" t="s">
        <v>269</v>
      </c>
      <c r="BM1308" s="17" t="s">
        <v>1980</v>
      </c>
    </row>
    <row r="1309" spans="2:47" s="1" customFormat="1" ht="27">
      <c r="B1309" s="34"/>
      <c r="C1309" s="56"/>
      <c r="D1309" s="194" t="s">
        <v>163</v>
      </c>
      <c r="E1309" s="56"/>
      <c r="F1309" s="195" t="s">
        <v>1981</v>
      </c>
      <c r="G1309" s="56"/>
      <c r="H1309" s="56"/>
      <c r="I1309" s="152"/>
      <c r="J1309" s="56"/>
      <c r="K1309" s="56"/>
      <c r="L1309" s="54"/>
      <c r="M1309" s="71"/>
      <c r="N1309" s="35"/>
      <c r="O1309" s="35"/>
      <c r="P1309" s="35"/>
      <c r="Q1309" s="35"/>
      <c r="R1309" s="35"/>
      <c r="S1309" s="35"/>
      <c r="T1309" s="72"/>
      <c r="AT1309" s="17" t="s">
        <v>163</v>
      </c>
      <c r="AU1309" s="17" t="s">
        <v>81</v>
      </c>
    </row>
    <row r="1310" spans="2:47" s="1" customFormat="1" ht="54">
      <c r="B1310" s="34"/>
      <c r="C1310" s="56"/>
      <c r="D1310" s="194" t="s">
        <v>165</v>
      </c>
      <c r="E1310" s="56"/>
      <c r="F1310" s="196" t="s">
        <v>1969</v>
      </c>
      <c r="G1310" s="56"/>
      <c r="H1310" s="56"/>
      <c r="I1310" s="152"/>
      <c r="J1310" s="56"/>
      <c r="K1310" s="56"/>
      <c r="L1310" s="54"/>
      <c r="M1310" s="71"/>
      <c r="N1310" s="35"/>
      <c r="O1310" s="35"/>
      <c r="P1310" s="35"/>
      <c r="Q1310" s="35"/>
      <c r="R1310" s="35"/>
      <c r="S1310" s="35"/>
      <c r="T1310" s="72"/>
      <c r="AT1310" s="17" t="s">
        <v>165</v>
      </c>
      <c r="AU1310" s="17" t="s">
        <v>81</v>
      </c>
    </row>
    <row r="1311" spans="2:51" s="11" customFormat="1" ht="13.5">
      <c r="B1311" s="197"/>
      <c r="C1311" s="198"/>
      <c r="D1311" s="194" t="s">
        <v>167</v>
      </c>
      <c r="E1311" s="209" t="s">
        <v>20</v>
      </c>
      <c r="F1311" s="210" t="s">
        <v>1982</v>
      </c>
      <c r="G1311" s="198"/>
      <c r="H1311" s="211">
        <v>2.44</v>
      </c>
      <c r="I1311" s="203"/>
      <c r="J1311" s="198"/>
      <c r="K1311" s="198"/>
      <c r="L1311" s="204"/>
      <c r="M1311" s="205"/>
      <c r="N1311" s="206"/>
      <c r="O1311" s="206"/>
      <c r="P1311" s="206"/>
      <c r="Q1311" s="206"/>
      <c r="R1311" s="206"/>
      <c r="S1311" s="206"/>
      <c r="T1311" s="207"/>
      <c r="AT1311" s="208" t="s">
        <v>167</v>
      </c>
      <c r="AU1311" s="208" t="s">
        <v>81</v>
      </c>
      <c r="AV1311" s="11" t="s">
        <v>81</v>
      </c>
      <c r="AW1311" s="11" t="s">
        <v>169</v>
      </c>
      <c r="AX1311" s="11" t="s">
        <v>73</v>
      </c>
      <c r="AY1311" s="208" t="s">
        <v>154</v>
      </c>
    </row>
    <row r="1312" spans="2:51" s="11" customFormat="1" ht="13.5">
      <c r="B1312" s="197"/>
      <c r="C1312" s="198"/>
      <c r="D1312" s="199" t="s">
        <v>167</v>
      </c>
      <c r="E1312" s="200" t="s">
        <v>20</v>
      </c>
      <c r="F1312" s="201" t="s">
        <v>1983</v>
      </c>
      <c r="G1312" s="198"/>
      <c r="H1312" s="202">
        <v>3.11</v>
      </c>
      <c r="I1312" s="203"/>
      <c r="J1312" s="198"/>
      <c r="K1312" s="198"/>
      <c r="L1312" s="204"/>
      <c r="M1312" s="205"/>
      <c r="N1312" s="206"/>
      <c r="O1312" s="206"/>
      <c r="P1312" s="206"/>
      <c r="Q1312" s="206"/>
      <c r="R1312" s="206"/>
      <c r="S1312" s="206"/>
      <c r="T1312" s="207"/>
      <c r="AT1312" s="208" t="s">
        <v>167</v>
      </c>
      <c r="AU1312" s="208" t="s">
        <v>81</v>
      </c>
      <c r="AV1312" s="11" t="s">
        <v>81</v>
      </c>
      <c r="AW1312" s="11" t="s">
        <v>169</v>
      </c>
      <c r="AX1312" s="11" t="s">
        <v>73</v>
      </c>
      <c r="AY1312" s="208" t="s">
        <v>154</v>
      </c>
    </row>
    <row r="1313" spans="2:65" s="1" customFormat="1" ht="31.5" customHeight="1">
      <c r="B1313" s="34"/>
      <c r="C1313" s="182" t="s">
        <v>1984</v>
      </c>
      <c r="D1313" s="182" t="s">
        <v>156</v>
      </c>
      <c r="E1313" s="183" t="s">
        <v>1985</v>
      </c>
      <c r="F1313" s="184" t="s">
        <v>1986</v>
      </c>
      <c r="G1313" s="185" t="s">
        <v>292</v>
      </c>
      <c r="H1313" s="186">
        <v>2.255</v>
      </c>
      <c r="I1313" s="187"/>
      <c r="J1313" s="188">
        <f>ROUND(I1313*H1313,2)</f>
        <v>0</v>
      </c>
      <c r="K1313" s="184" t="s">
        <v>160</v>
      </c>
      <c r="L1313" s="54"/>
      <c r="M1313" s="189" t="s">
        <v>20</v>
      </c>
      <c r="N1313" s="190" t="s">
        <v>44</v>
      </c>
      <c r="O1313" s="35"/>
      <c r="P1313" s="191">
        <f>O1313*H1313</f>
        <v>0</v>
      </c>
      <c r="Q1313" s="191">
        <v>0.00292525</v>
      </c>
      <c r="R1313" s="191">
        <f>Q1313*H1313</f>
        <v>0.006596438749999999</v>
      </c>
      <c r="S1313" s="191">
        <v>0</v>
      </c>
      <c r="T1313" s="192">
        <f>S1313*H1313</f>
        <v>0</v>
      </c>
      <c r="AR1313" s="17" t="s">
        <v>269</v>
      </c>
      <c r="AT1313" s="17" t="s">
        <v>156</v>
      </c>
      <c r="AU1313" s="17" t="s">
        <v>81</v>
      </c>
      <c r="AY1313" s="17" t="s">
        <v>154</v>
      </c>
      <c r="BE1313" s="193">
        <f>IF(N1313="základní",J1313,0)</f>
        <v>0</v>
      </c>
      <c r="BF1313" s="193">
        <f>IF(N1313="snížená",J1313,0)</f>
        <v>0</v>
      </c>
      <c r="BG1313" s="193">
        <f>IF(N1313="zákl. přenesená",J1313,0)</f>
        <v>0</v>
      </c>
      <c r="BH1313" s="193">
        <f>IF(N1313="sníž. přenesená",J1313,0)</f>
        <v>0</v>
      </c>
      <c r="BI1313" s="193">
        <f>IF(N1313="nulová",J1313,0)</f>
        <v>0</v>
      </c>
      <c r="BJ1313" s="17" t="s">
        <v>22</v>
      </c>
      <c r="BK1313" s="193">
        <f>ROUND(I1313*H1313,2)</f>
        <v>0</v>
      </c>
      <c r="BL1313" s="17" t="s">
        <v>269</v>
      </c>
      <c r="BM1313" s="17" t="s">
        <v>1987</v>
      </c>
    </row>
    <row r="1314" spans="2:47" s="1" customFormat="1" ht="27">
      <c r="B1314" s="34"/>
      <c r="C1314" s="56"/>
      <c r="D1314" s="194" t="s">
        <v>163</v>
      </c>
      <c r="E1314" s="56"/>
      <c r="F1314" s="195" t="s">
        <v>1988</v>
      </c>
      <c r="G1314" s="56"/>
      <c r="H1314" s="56"/>
      <c r="I1314" s="152"/>
      <c r="J1314" s="56"/>
      <c r="K1314" s="56"/>
      <c r="L1314" s="54"/>
      <c r="M1314" s="71"/>
      <c r="N1314" s="35"/>
      <c r="O1314" s="35"/>
      <c r="P1314" s="35"/>
      <c r="Q1314" s="35"/>
      <c r="R1314" s="35"/>
      <c r="S1314" s="35"/>
      <c r="T1314" s="72"/>
      <c r="AT1314" s="17" t="s">
        <v>163</v>
      </c>
      <c r="AU1314" s="17" t="s">
        <v>81</v>
      </c>
    </row>
    <row r="1315" spans="2:51" s="11" customFormat="1" ht="13.5">
      <c r="B1315" s="197"/>
      <c r="C1315" s="198"/>
      <c r="D1315" s="199" t="s">
        <v>167</v>
      </c>
      <c r="E1315" s="200" t="s">
        <v>20</v>
      </c>
      <c r="F1315" s="201" t="s">
        <v>1989</v>
      </c>
      <c r="G1315" s="198"/>
      <c r="H1315" s="202">
        <v>2.255</v>
      </c>
      <c r="I1315" s="203"/>
      <c r="J1315" s="198"/>
      <c r="K1315" s="198"/>
      <c r="L1315" s="204"/>
      <c r="M1315" s="205"/>
      <c r="N1315" s="206"/>
      <c r="O1315" s="206"/>
      <c r="P1315" s="206"/>
      <c r="Q1315" s="206"/>
      <c r="R1315" s="206"/>
      <c r="S1315" s="206"/>
      <c r="T1315" s="207"/>
      <c r="AT1315" s="208" t="s">
        <v>167</v>
      </c>
      <c r="AU1315" s="208" t="s">
        <v>81</v>
      </c>
      <c r="AV1315" s="11" t="s">
        <v>81</v>
      </c>
      <c r="AW1315" s="11" t="s">
        <v>169</v>
      </c>
      <c r="AX1315" s="11" t="s">
        <v>73</v>
      </c>
      <c r="AY1315" s="208" t="s">
        <v>154</v>
      </c>
    </row>
    <row r="1316" spans="2:65" s="1" customFormat="1" ht="31.5" customHeight="1">
      <c r="B1316" s="34"/>
      <c r="C1316" s="182" t="s">
        <v>1990</v>
      </c>
      <c r="D1316" s="182" t="s">
        <v>156</v>
      </c>
      <c r="E1316" s="183" t="s">
        <v>1991</v>
      </c>
      <c r="F1316" s="184" t="s">
        <v>1992</v>
      </c>
      <c r="G1316" s="185" t="s">
        <v>292</v>
      </c>
      <c r="H1316" s="186">
        <v>5.55</v>
      </c>
      <c r="I1316" s="187"/>
      <c r="J1316" s="188">
        <f>ROUND(I1316*H1316,2)</f>
        <v>0</v>
      </c>
      <c r="K1316" s="184" t="s">
        <v>160</v>
      </c>
      <c r="L1316" s="54"/>
      <c r="M1316" s="189" t="s">
        <v>20</v>
      </c>
      <c r="N1316" s="190" t="s">
        <v>44</v>
      </c>
      <c r="O1316" s="35"/>
      <c r="P1316" s="191">
        <f>O1316*H1316</f>
        <v>0</v>
      </c>
      <c r="Q1316" s="191">
        <v>0.0043985</v>
      </c>
      <c r="R1316" s="191">
        <f>Q1316*H1316</f>
        <v>0.024411674999999997</v>
      </c>
      <c r="S1316" s="191">
        <v>0</v>
      </c>
      <c r="T1316" s="192">
        <f>S1316*H1316</f>
        <v>0</v>
      </c>
      <c r="AR1316" s="17" t="s">
        <v>269</v>
      </c>
      <c r="AT1316" s="17" t="s">
        <v>156</v>
      </c>
      <c r="AU1316" s="17" t="s">
        <v>81</v>
      </c>
      <c r="AY1316" s="17" t="s">
        <v>154</v>
      </c>
      <c r="BE1316" s="193">
        <f>IF(N1316="základní",J1316,0)</f>
        <v>0</v>
      </c>
      <c r="BF1316" s="193">
        <f>IF(N1316="snížená",J1316,0)</f>
        <v>0</v>
      </c>
      <c r="BG1316" s="193">
        <f>IF(N1316="zákl. přenesená",J1316,0)</f>
        <v>0</v>
      </c>
      <c r="BH1316" s="193">
        <f>IF(N1316="sníž. přenesená",J1316,0)</f>
        <v>0</v>
      </c>
      <c r="BI1316" s="193">
        <f>IF(N1316="nulová",J1316,0)</f>
        <v>0</v>
      </c>
      <c r="BJ1316" s="17" t="s">
        <v>22</v>
      </c>
      <c r="BK1316" s="193">
        <f>ROUND(I1316*H1316,2)</f>
        <v>0</v>
      </c>
      <c r="BL1316" s="17" t="s">
        <v>269</v>
      </c>
      <c r="BM1316" s="17" t="s">
        <v>1993</v>
      </c>
    </row>
    <row r="1317" spans="2:47" s="1" customFormat="1" ht="27">
      <c r="B1317" s="34"/>
      <c r="C1317" s="56"/>
      <c r="D1317" s="194" t="s">
        <v>163</v>
      </c>
      <c r="E1317" s="56"/>
      <c r="F1317" s="195" t="s">
        <v>1994</v>
      </c>
      <c r="G1317" s="56"/>
      <c r="H1317" s="56"/>
      <c r="I1317" s="152"/>
      <c r="J1317" s="56"/>
      <c r="K1317" s="56"/>
      <c r="L1317" s="54"/>
      <c r="M1317" s="71"/>
      <c r="N1317" s="35"/>
      <c r="O1317" s="35"/>
      <c r="P1317" s="35"/>
      <c r="Q1317" s="35"/>
      <c r="R1317" s="35"/>
      <c r="S1317" s="35"/>
      <c r="T1317" s="72"/>
      <c r="AT1317" s="17" t="s">
        <v>163</v>
      </c>
      <c r="AU1317" s="17" t="s">
        <v>81</v>
      </c>
    </row>
    <row r="1318" spans="2:51" s="11" customFormat="1" ht="13.5">
      <c r="B1318" s="197"/>
      <c r="C1318" s="198"/>
      <c r="D1318" s="194" t="s">
        <v>167</v>
      </c>
      <c r="E1318" s="209" t="s">
        <v>20</v>
      </c>
      <c r="F1318" s="210" t="s">
        <v>1995</v>
      </c>
      <c r="G1318" s="198"/>
      <c r="H1318" s="211">
        <v>2.44</v>
      </c>
      <c r="I1318" s="203"/>
      <c r="J1318" s="198"/>
      <c r="K1318" s="198"/>
      <c r="L1318" s="204"/>
      <c r="M1318" s="205"/>
      <c r="N1318" s="206"/>
      <c r="O1318" s="206"/>
      <c r="P1318" s="206"/>
      <c r="Q1318" s="206"/>
      <c r="R1318" s="206"/>
      <c r="S1318" s="206"/>
      <c r="T1318" s="207"/>
      <c r="AT1318" s="208" t="s">
        <v>167</v>
      </c>
      <c r="AU1318" s="208" t="s">
        <v>81</v>
      </c>
      <c r="AV1318" s="11" t="s">
        <v>81</v>
      </c>
      <c r="AW1318" s="11" t="s">
        <v>169</v>
      </c>
      <c r="AX1318" s="11" t="s">
        <v>73</v>
      </c>
      <c r="AY1318" s="208" t="s">
        <v>154</v>
      </c>
    </row>
    <row r="1319" spans="2:51" s="11" customFormat="1" ht="13.5">
      <c r="B1319" s="197"/>
      <c r="C1319" s="198"/>
      <c r="D1319" s="199" t="s">
        <v>167</v>
      </c>
      <c r="E1319" s="200" t="s">
        <v>20</v>
      </c>
      <c r="F1319" s="201" t="s">
        <v>1996</v>
      </c>
      <c r="G1319" s="198"/>
      <c r="H1319" s="202">
        <v>3.11</v>
      </c>
      <c r="I1319" s="203"/>
      <c r="J1319" s="198"/>
      <c r="K1319" s="198"/>
      <c r="L1319" s="204"/>
      <c r="M1319" s="205"/>
      <c r="N1319" s="206"/>
      <c r="O1319" s="206"/>
      <c r="P1319" s="206"/>
      <c r="Q1319" s="206"/>
      <c r="R1319" s="206"/>
      <c r="S1319" s="206"/>
      <c r="T1319" s="207"/>
      <c r="AT1319" s="208" t="s">
        <v>167</v>
      </c>
      <c r="AU1319" s="208" t="s">
        <v>81</v>
      </c>
      <c r="AV1319" s="11" t="s">
        <v>81</v>
      </c>
      <c r="AW1319" s="11" t="s">
        <v>169</v>
      </c>
      <c r="AX1319" s="11" t="s">
        <v>73</v>
      </c>
      <c r="AY1319" s="208" t="s">
        <v>154</v>
      </c>
    </row>
    <row r="1320" spans="2:65" s="1" customFormat="1" ht="22.5" customHeight="1">
      <c r="B1320" s="34"/>
      <c r="C1320" s="182" t="s">
        <v>1997</v>
      </c>
      <c r="D1320" s="182" t="s">
        <v>156</v>
      </c>
      <c r="E1320" s="183" t="s">
        <v>1998</v>
      </c>
      <c r="F1320" s="184" t="s">
        <v>1999</v>
      </c>
      <c r="G1320" s="185" t="s">
        <v>292</v>
      </c>
      <c r="H1320" s="186">
        <v>6</v>
      </c>
      <c r="I1320" s="187"/>
      <c r="J1320" s="188">
        <f>ROUND(I1320*H1320,2)</f>
        <v>0</v>
      </c>
      <c r="K1320" s="184" t="s">
        <v>160</v>
      </c>
      <c r="L1320" s="54"/>
      <c r="M1320" s="189" t="s">
        <v>20</v>
      </c>
      <c r="N1320" s="190" t="s">
        <v>44</v>
      </c>
      <c r="O1320" s="35"/>
      <c r="P1320" s="191">
        <f>O1320*H1320</f>
        <v>0</v>
      </c>
      <c r="Q1320" s="191">
        <v>0.00222145</v>
      </c>
      <c r="R1320" s="191">
        <f>Q1320*H1320</f>
        <v>0.013328699999999999</v>
      </c>
      <c r="S1320" s="191">
        <v>0</v>
      </c>
      <c r="T1320" s="192">
        <f>S1320*H1320</f>
        <v>0</v>
      </c>
      <c r="AR1320" s="17" t="s">
        <v>269</v>
      </c>
      <c r="AT1320" s="17" t="s">
        <v>156</v>
      </c>
      <c r="AU1320" s="17" t="s">
        <v>81</v>
      </c>
      <c r="AY1320" s="17" t="s">
        <v>154</v>
      </c>
      <c r="BE1320" s="193">
        <f>IF(N1320="základní",J1320,0)</f>
        <v>0</v>
      </c>
      <c r="BF1320" s="193">
        <f>IF(N1320="snížená",J1320,0)</f>
        <v>0</v>
      </c>
      <c r="BG1320" s="193">
        <f>IF(N1320="zákl. přenesená",J1320,0)</f>
        <v>0</v>
      </c>
      <c r="BH1320" s="193">
        <f>IF(N1320="sníž. přenesená",J1320,0)</f>
        <v>0</v>
      </c>
      <c r="BI1320" s="193">
        <f>IF(N1320="nulová",J1320,0)</f>
        <v>0</v>
      </c>
      <c r="BJ1320" s="17" t="s">
        <v>22</v>
      </c>
      <c r="BK1320" s="193">
        <f>ROUND(I1320*H1320,2)</f>
        <v>0</v>
      </c>
      <c r="BL1320" s="17" t="s">
        <v>269</v>
      </c>
      <c r="BM1320" s="17" t="s">
        <v>2000</v>
      </c>
    </row>
    <row r="1321" spans="2:47" s="1" customFormat="1" ht="27">
      <c r="B1321" s="34"/>
      <c r="C1321" s="56"/>
      <c r="D1321" s="194" t="s">
        <v>163</v>
      </c>
      <c r="E1321" s="56"/>
      <c r="F1321" s="195" t="s">
        <v>2001</v>
      </c>
      <c r="G1321" s="56"/>
      <c r="H1321" s="56"/>
      <c r="I1321" s="152"/>
      <c r="J1321" s="56"/>
      <c r="K1321" s="56"/>
      <c r="L1321" s="54"/>
      <c r="M1321" s="71"/>
      <c r="N1321" s="35"/>
      <c r="O1321" s="35"/>
      <c r="P1321" s="35"/>
      <c r="Q1321" s="35"/>
      <c r="R1321" s="35"/>
      <c r="S1321" s="35"/>
      <c r="T1321" s="72"/>
      <c r="AT1321" s="17" t="s">
        <v>163</v>
      </c>
      <c r="AU1321" s="17" t="s">
        <v>81</v>
      </c>
    </row>
    <row r="1322" spans="2:51" s="11" customFormat="1" ht="13.5">
      <c r="B1322" s="197"/>
      <c r="C1322" s="198"/>
      <c r="D1322" s="199" t="s">
        <v>167</v>
      </c>
      <c r="E1322" s="200" t="s">
        <v>20</v>
      </c>
      <c r="F1322" s="201" t="s">
        <v>2002</v>
      </c>
      <c r="G1322" s="198"/>
      <c r="H1322" s="202">
        <v>6</v>
      </c>
      <c r="I1322" s="203"/>
      <c r="J1322" s="198"/>
      <c r="K1322" s="198"/>
      <c r="L1322" s="204"/>
      <c r="M1322" s="205"/>
      <c r="N1322" s="206"/>
      <c r="O1322" s="206"/>
      <c r="P1322" s="206"/>
      <c r="Q1322" s="206"/>
      <c r="R1322" s="206"/>
      <c r="S1322" s="206"/>
      <c r="T1322" s="207"/>
      <c r="AT1322" s="208" t="s">
        <v>167</v>
      </c>
      <c r="AU1322" s="208" t="s">
        <v>81</v>
      </c>
      <c r="AV1322" s="11" t="s">
        <v>81</v>
      </c>
      <c r="AW1322" s="11" t="s">
        <v>169</v>
      </c>
      <c r="AX1322" s="11" t="s">
        <v>73</v>
      </c>
      <c r="AY1322" s="208" t="s">
        <v>154</v>
      </c>
    </row>
    <row r="1323" spans="2:65" s="1" customFormat="1" ht="31.5" customHeight="1">
      <c r="B1323" s="34"/>
      <c r="C1323" s="182" t="s">
        <v>2003</v>
      </c>
      <c r="D1323" s="182" t="s">
        <v>156</v>
      </c>
      <c r="E1323" s="183" t="s">
        <v>2004</v>
      </c>
      <c r="F1323" s="184" t="s">
        <v>2005</v>
      </c>
      <c r="G1323" s="185" t="s">
        <v>292</v>
      </c>
      <c r="H1323" s="186">
        <v>12.295</v>
      </c>
      <c r="I1323" s="187"/>
      <c r="J1323" s="188">
        <f>ROUND(I1323*H1323,2)</f>
        <v>0</v>
      </c>
      <c r="K1323" s="184" t="s">
        <v>160</v>
      </c>
      <c r="L1323" s="54"/>
      <c r="M1323" s="189" t="s">
        <v>20</v>
      </c>
      <c r="N1323" s="190" t="s">
        <v>44</v>
      </c>
      <c r="O1323" s="35"/>
      <c r="P1323" s="191">
        <f>O1323*H1323</f>
        <v>0</v>
      </c>
      <c r="Q1323" s="191">
        <v>0.00220125</v>
      </c>
      <c r="R1323" s="191">
        <f>Q1323*H1323</f>
        <v>0.02706436875</v>
      </c>
      <c r="S1323" s="191">
        <v>0</v>
      </c>
      <c r="T1323" s="192">
        <f>S1323*H1323</f>
        <v>0</v>
      </c>
      <c r="AR1323" s="17" t="s">
        <v>269</v>
      </c>
      <c r="AT1323" s="17" t="s">
        <v>156</v>
      </c>
      <c r="AU1323" s="17" t="s">
        <v>81</v>
      </c>
      <c r="AY1323" s="17" t="s">
        <v>154</v>
      </c>
      <c r="BE1323" s="193">
        <f>IF(N1323="základní",J1323,0)</f>
        <v>0</v>
      </c>
      <c r="BF1323" s="193">
        <f>IF(N1323="snížená",J1323,0)</f>
        <v>0</v>
      </c>
      <c r="BG1323" s="193">
        <f>IF(N1323="zákl. přenesená",J1323,0)</f>
        <v>0</v>
      </c>
      <c r="BH1323" s="193">
        <f>IF(N1323="sníž. přenesená",J1323,0)</f>
        <v>0</v>
      </c>
      <c r="BI1323" s="193">
        <f>IF(N1323="nulová",J1323,0)</f>
        <v>0</v>
      </c>
      <c r="BJ1323" s="17" t="s">
        <v>22</v>
      </c>
      <c r="BK1323" s="193">
        <f>ROUND(I1323*H1323,2)</f>
        <v>0</v>
      </c>
      <c r="BL1323" s="17" t="s">
        <v>269</v>
      </c>
      <c r="BM1323" s="17" t="s">
        <v>2006</v>
      </c>
    </row>
    <row r="1324" spans="2:47" s="1" customFormat="1" ht="27">
      <c r="B1324" s="34"/>
      <c r="C1324" s="56"/>
      <c r="D1324" s="194" t="s">
        <v>163</v>
      </c>
      <c r="E1324" s="56"/>
      <c r="F1324" s="195" t="s">
        <v>2007</v>
      </c>
      <c r="G1324" s="56"/>
      <c r="H1324" s="56"/>
      <c r="I1324" s="152"/>
      <c r="J1324" s="56"/>
      <c r="K1324" s="56"/>
      <c r="L1324" s="54"/>
      <c r="M1324" s="71"/>
      <c r="N1324" s="35"/>
      <c r="O1324" s="35"/>
      <c r="P1324" s="35"/>
      <c r="Q1324" s="35"/>
      <c r="R1324" s="35"/>
      <c r="S1324" s="35"/>
      <c r="T1324" s="72"/>
      <c r="AT1324" s="17" t="s">
        <v>163</v>
      </c>
      <c r="AU1324" s="17" t="s">
        <v>81</v>
      </c>
    </row>
    <row r="1325" spans="2:51" s="11" customFormat="1" ht="13.5">
      <c r="B1325" s="197"/>
      <c r="C1325" s="198"/>
      <c r="D1325" s="194" t="s">
        <v>167</v>
      </c>
      <c r="E1325" s="209" t="s">
        <v>20</v>
      </c>
      <c r="F1325" s="210" t="s">
        <v>2008</v>
      </c>
      <c r="G1325" s="198"/>
      <c r="H1325" s="211">
        <v>2.255</v>
      </c>
      <c r="I1325" s="203"/>
      <c r="J1325" s="198"/>
      <c r="K1325" s="198"/>
      <c r="L1325" s="204"/>
      <c r="M1325" s="205"/>
      <c r="N1325" s="206"/>
      <c r="O1325" s="206"/>
      <c r="P1325" s="206"/>
      <c r="Q1325" s="206"/>
      <c r="R1325" s="206"/>
      <c r="S1325" s="206"/>
      <c r="T1325" s="207"/>
      <c r="AT1325" s="208" t="s">
        <v>167</v>
      </c>
      <c r="AU1325" s="208" t="s">
        <v>81</v>
      </c>
      <c r="AV1325" s="11" t="s">
        <v>81</v>
      </c>
      <c r="AW1325" s="11" t="s">
        <v>169</v>
      </c>
      <c r="AX1325" s="11" t="s">
        <v>73</v>
      </c>
      <c r="AY1325" s="208" t="s">
        <v>154</v>
      </c>
    </row>
    <row r="1326" spans="2:51" s="11" customFormat="1" ht="13.5">
      <c r="B1326" s="197"/>
      <c r="C1326" s="198"/>
      <c r="D1326" s="199" t="s">
        <v>167</v>
      </c>
      <c r="E1326" s="200" t="s">
        <v>20</v>
      </c>
      <c r="F1326" s="201" t="s">
        <v>2009</v>
      </c>
      <c r="G1326" s="198"/>
      <c r="H1326" s="202">
        <v>10.04</v>
      </c>
      <c r="I1326" s="203"/>
      <c r="J1326" s="198"/>
      <c r="K1326" s="198"/>
      <c r="L1326" s="204"/>
      <c r="M1326" s="205"/>
      <c r="N1326" s="206"/>
      <c r="O1326" s="206"/>
      <c r="P1326" s="206"/>
      <c r="Q1326" s="206"/>
      <c r="R1326" s="206"/>
      <c r="S1326" s="206"/>
      <c r="T1326" s="207"/>
      <c r="AT1326" s="208" t="s">
        <v>167</v>
      </c>
      <c r="AU1326" s="208" t="s">
        <v>81</v>
      </c>
      <c r="AV1326" s="11" t="s">
        <v>81</v>
      </c>
      <c r="AW1326" s="11" t="s">
        <v>169</v>
      </c>
      <c r="AX1326" s="11" t="s">
        <v>73</v>
      </c>
      <c r="AY1326" s="208" t="s">
        <v>154</v>
      </c>
    </row>
    <row r="1327" spans="2:65" s="1" customFormat="1" ht="31.5" customHeight="1">
      <c r="B1327" s="34"/>
      <c r="C1327" s="182" t="s">
        <v>2010</v>
      </c>
      <c r="D1327" s="182" t="s">
        <v>156</v>
      </c>
      <c r="E1327" s="183" t="s">
        <v>2011</v>
      </c>
      <c r="F1327" s="184" t="s">
        <v>2012</v>
      </c>
      <c r="G1327" s="185" t="s">
        <v>292</v>
      </c>
      <c r="H1327" s="186">
        <v>2.255</v>
      </c>
      <c r="I1327" s="187"/>
      <c r="J1327" s="188">
        <f>ROUND(I1327*H1327,2)</f>
        <v>0</v>
      </c>
      <c r="K1327" s="184" t="s">
        <v>160</v>
      </c>
      <c r="L1327" s="54"/>
      <c r="M1327" s="189" t="s">
        <v>20</v>
      </c>
      <c r="N1327" s="190" t="s">
        <v>44</v>
      </c>
      <c r="O1327" s="35"/>
      <c r="P1327" s="191">
        <f>O1327*H1327</f>
        <v>0</v>
      </c>
      <c r="Q1327" s="191">
        <v>0.00289125</v>
      </c>
      <c r="R1327" s="191">
        <f>Q1327*H1327</f>
        <v>0.00651976875</v>
      </c>
      <c r="S1327" s="191">
        <v>0</v>
      </c>
      <c r="T1327" s="192">
        <f>S1327*H1327</f>
        <v>0</v>
      </c>
      <c r="AR1327" s="17" t="s">
        <v>269</v>
      </c>
      <c r="AT1327" s="17" t="s">
        <v>156</v>
      </c>
      <c r="AU1327" s="17" t="s">
        <v>81</v>
      </c>
      <c r="AY1327" s="17" t="s">
        <v>154</v>
      </c>
      <c r="BE1327" s="193">
        <f>IF(N1327="základní",J1327,0)</f>
        <v>0</v>
      </c>
      <c r="BF1327" s="193">
        <f>IF(N1327="snížená",J1327,0)</f>
        <v>0</v>
      </c>
      <c r="BG1327" s="193">
        <f>IF(N1327="zákl. přenesená",J1327,0)</f>
        <v>0</v>
      </c>
      <c r="BH1327" s="193">
        <f>IF(N1327="sníž. přenesená",J1327,0)</f>
        <v>0</v>
      </c>
      <c r="BI1327" s="193">
        <f>IF(N1327="nulová",J1327,0)</f>
        <v>0</v>
      </c>
      <c r="BJ1327" s="17" t="s">
        <v>22</v>
      </c>
      <c r="BK1327" s="193">
        <f>ROUND(I1327*H1327,2)</f>
        <v>0</v>
      </c>
      <c r="BL1327" s="17" t="s">
        <v>269</v>
      </c>
      <c r="BM1327" s="17" t="s">
        <v>2013</v>
      </c>
    </row>
    <row r="1328" spans="2:47" s="1" customFormat="1" ht="27">
      <c r="B1328" s="34"/>
      <c r="C1328" s="56"/>
      <c r="D1328" s="194" t="s">
        <v>163</v>
      </c>
      <c r="E1328" s="56"/>
      <c r="F1328" s="195" t="s">
        <v>2014</v>
      </c>
      <c r="G1328" s="56"/>
      <c r="H1328" s="56"/>
      <c r="I1328" s="152"/>
      <c r="J1328" s="56"/>
      <c r="K1328" s="56"/>
      <c r="L1328" s="54"/>
      <c r="M1328" s="71"/>
      <c r="N1328" s="35"/>
      <c r="O1328" s="35"/>
      <c r="P1328" s="35"/>
      <c r="Q1328" s="35"/>
      <c r="R1328" s="35"/>
      <c r="S1328" s="35"/>
      <c r="T1328" s="72"/>
      <c r="AT1328" s="17" t="s">
        <v>163</v>
      </c>
      <c r="AU1328" s="17" t="s">
        <v>81</v>
      </c>
    </row>
    <row r="1329" spans="2:51" s="11" customFormat="1" ht="13.5">
      <c r="B1329" s="197"/>
      <c r="C1329" s="198"/>
      <c r="D1329" s="199" t="s">
        <v>167</v>
      </c>
      <c r="E1329" s="200" t="s">
        <v>20</v>
      </c>
      <c r="F1329" s="201" t="s">
        <v>2015</v>
      </c>
      <c r="G1329" s="198"/>
      <c r="H1329" s="202">
        <v>2.255</v>
      </c>
      <c r="I1329" s="203"/>
      <c r="J1329" s="198"/>
      <c r="K1329" s="198"/>
      <c r="L1329" s="204"/>
      <c r="M1329" s="205"/>
      <c r="N1329" s="206"/>
      <c r="O1329" s="206"/>
      <c r="P1329" s="206"/>
      <c r="Q1329" s="206"/>
      <c r="R1329" s="206"/>
      <c r="S1329" s="206"/>
      <c r="T1329" s="207"/>
      <c r="AT1329" s="208" t="s">
        <v>167</v>
      </c>
      <c r="AU1329" s="208" t="s">
        <v>81</v>
      </c>
      <c r="AV1329" s="11" t="s">
        <v>81</v>
      </c>
      <c r="AW1329" s="11" t="s">
        <v>169</v>
      </c>
      <c r="AX1329" s="11" t="s">
        <v>73</v>
      </c>
      <c r="AY1329" s="208" t="s">
        <v>154</v>
      </c>
    </row>
    <row r="1330" spans="2:65" s="1" customFormat="1" ht="22.5" customHeight="1">
      <c r="B1330" s="34"/>
      <c r="C1330" s="182" t="s">
        <v>2016</v>
      </c>
      <c r="D1330" s="182" t="s">
        <v>156</v>
      </c>
      <c r="E1330" s="183" t="s">
        <v>2017</v>
      </c>
      <c r="F1330" s="184" t="s">
        <v>2018</v>
      </c>
      <c r="G1330" s="185" t="s">
        <v>292</v>
      </c>
      <c r="H1330" s="186">
        <v>2.44</v>
      </c>
      <c r="I1330" s="187"/>
      <c r="J1330" s="188">
        <f>ROUND(I1330*H1330,2)</f>
        <v>0</v>
      </c>
      <c r="K1330" s="184" t="s">
        <v>160</v>
      </c>
      <c r="L1330" s="54"/>
      <c r="M1330" s="189" t="s">
        <v>20</v>
      </c>
      <c r="N1330" s="190" t="s">
        <v>44</v>
      </c>
      <c r="O1330" s="35"/>
      <c r="P1330" s="191">
        <f>O1330*H1330</f>
        <v>0</v>
      </c>
      <c r="Q1330" s="191">
        <v>0.0020995</v>
      </c>
      <c r="R1330" s="191">
        <f>Q1330*H1330</f>
        <v>0.0051227799999999995</v>
      </c>
      <c r="S1330" s="191">
        <v>0</v>
      </c>
      <c r="T1330" s="192">
        <f>S1330*H1330</f>
        <v>0</v>
      </c>
      <c r="AR1330" s="17" t="s">
        <v>269</v>
      </c>
      <c r="AT1330" s="17" t="s">
        <v>156</v>
      </c>
      <c r="AU1330" s="17" t="s">
        <v>81</v>
      </c>
      <c r="AY1330" s="17" t="s">
        <v>154</v>
      </c>
      <c r="BE1330" s="193">
        <f>IF(N1330="základní",J1330,0)</f>
        <v>0</v>
      </c>
      <c r="BF1330" s="193">
        <f>IF(N1330="snížená",J1330,0)</f>
        <v>0</v>
      </c>
      <c r="BG1330" s="193">
        <f>IF(N1330="zákl. přenesená",J1330,0)</f>
        <v>0</v>
      </c>
      <c r="BH1330" s="193">
        <f>IF(N1330="sníž. přenesená",J1330,0)</f>
        <v>0</v>
      </c>
      <c r="BI1330" s="193">
        <f>IF(N1330="nulová",J1330,0)</f>
        <v>0</v>
      </c>
      <c r="BJ1330" s="17" t="s">
        <v>22</v>
      </c>
      <c r="BK1330" s="193">
        <f>ROUND(I1330*H1330,2)</f>
        <v>0</v>
      </c>
      <c r="BL1330" s="17" t="s">
        <v>269</v>
      </c>
      <c r="BM1330" s="17" t="s">
        <v>2019</v>
      </c>
    </row>
    <row r="1331" spans="2:47" s="1" customFormat="1" ht="27">
      <c r="B1331" s="34"/>
      <c r="C1331" s="56"/>
      <c r="D1331" s="194" t="s">
        <v>163</v>
      </c>
      <c r="E1331" s="56"/>
      <c r="F1331" s="195" t="s">
        <v>2020</v>
      </c>
      <c r="G1331" s="56"/>
      <c r="H1331" s="56"/>
      <c r="I1331" s="152"/>
      <c r="J1331" s="56"/>
      <c r="K1331" s="56"/>
      <c r="L1331" s="54"/>
      <c r="M1331" s="71"/>
      <c r="N1331" s="35"/>
      <c r="O1331" s="35"/>
      <c r="P1331" s="35"/>
      <c r="Q1331" s="35"/>
      <c r="R1331" s="35"/>
      <c r="S1331" s="35"/>
      <c r="T1331" s="72"/>
      <c r="AT1331" s="17" t="s">
        <v>163</v>
      </c>
      <c r="AU1331" s="17" t="s">
        <v>81</v>
      </c>
    </row>
    <row r="1332" spans="2:51" s="11" customFormat="1" ht="13.5">
      <c r="B1332" s="197"/>
      <c r="C1332" s="198"/>
      <c r="D1332" s="199" t="s">
        <v>167</v>
      </c>
      <c r="E1332" s="200" t="s">
        <v>20</v>
      </c>
      <c r="F1332" s="201" t="s">
        <v>2021</v>
      </c>
      <c r="G1332" s="198"/>
      <c r="H1332" s="202">
        <v>2.44</v>
      </c>
      <c r="I1332" s="203"/>
      <c r="J1332" s="198"/>
      <c r="K1332" s="198"/>
      <c r="L1332" s="204"/>
      <c r="M1332" s="205"/>
      <c r="N1332" s="206"/>
      <c r="O1332" s="206"/>
      <c r="P1332" s="206"/>
      <c r="Q1332" s="206"/>
      <c r="R1332" s="206"/>
      <c r="S1332" s="206"/>
      <c r="T1332" s="207"/>
      <c r="AT1332" s="208" t="s">
        <v>167</v>
      </c>
      <c r="AU1332" s="208" t="s">
        <v>81</v>
      </c>
      <c r="AV1332" s="11" t="s">
        <v>81</v>
      </c>
      <c r="AW1332" s="11" t="s">
        <v>169</v>
      </c>
      <c r="AX1332" s="11" t="s">
        <v>73</v>
      </c>
      <c r="AY1332" s="208" t="s">
        <v>154</v>
      </c>
    </row>
    <row r="1333" spans="2:65" s="1" customFormat="1" ht="22.5" customHeight="1">
      <c r="B1333" s="34"/>
      <c r="C1333" s="182" t="s">
        <v>2022</v>
      </c>
      <c r="D1333" s="182" t="s">
        <v>156</v>
      </c>
      <c r="E1333" s="183" t="s">
        <v>2023</v>
      </c>
      <c r="F1333" s="184" t="s">
        <v>2024</v>
      </c>
      <c r="G1333" s="185" t="s">
        <v>413</v>
      </c>
      <c r="H1333" s="186">
        <v>1</v>
      </c>
      <c r="I1333" s="187"/>
      <c r="J1333" s="188">
        <f>ROUND(I1333*H1333,2)</f>
        <v>0</v>
      </c>
      <c r="K1333" s="184" t="s">
        <v>160</v>
      </c>
      <c r="L1333" s="54"/>
      <c r="M1333" s="189" t="s">
        <v>20</v>
      </c>
      <c r="N1333" s="190" t="s">
        <v>44</v>
      </c>
      <c r="O1333" s="35"/>
      <c r="P1333" s="191">
        <f>O1333*H1333</f>
        <v>0</v>
      </c>
      <c r="Q1333" s="191">
        <v>0.00027</v>
      </c>
      <c r="R1333" s="191">
        <f>Q1333*H1333</f>
        <v>0.00027</v>
      </c>
      <c r="S1333" s="191">
        <v>0</v>
      </c>
      <c r="T1333" s="192">
        <f>S1333*H1333</f>
        <v>0</v>
      </c>
      <c r="AR1333" s="17" t="s">
        <v>269</v>
      </c>
      <c r="AT1333" s="17" t="s">
        <v>156</v>
      </c>
      <c r="AU1333" s="17" t="s">
        <v>81</v>
      </c>
      <c r="AY1333" s="17" t="s">
        <v>154</v>
      </c>
      <c r="BE1333" s="193">
        <f>IF(N1333="základní",J1333,0)</f>
        <v>0</v>
      </c>
      <c r="BF1333" s="193">
        <f>IF(N1333="snížená",J1333,0)</f>
        <v>0</v>
      </c>
      <c r="BG1333" s="193">
        <f>IF(N1333="zákl. přenesená",J1333,0)</f>
        <v>0</v>
      </c>
      <c r="BH1333" s="193">
        <f>IF(N1333="sníž. přenesená",J1333,0)</f>
        <v>0</v>
      </c>
      <c r="BI1333" s="193">
        <f>IF(N1333="nulová",J1333,0)</f>
        <v>0</v>
      </c>
      <c r="BJ1333" s="17" t="s">
        <v>22</v>
      </c>
      <c r="BK1333" s="193">
        <f>ROUND(I1333*H1333,2)</f>
        <v>0</v>
      </c>
      <c r="BL1333" s="17" t="s">
        <v>269</v>
      </c>
      <c r="BM1333" s="17" t="s">
        <v>2025</v>
      </c>
    </row>
    <row r="1334" spans="2:47" s="1" customFormat="1" ht="27">
      <c r="B1334" s="34"/>
      <c r="C1334" s="56"/>
      <c r="D1334" s="199" t="s">
        <v>163</v>
      </c>
      <c r="E1334" s="56"/>
      <c r="F1334" s="234" t="s">
        <v>2026</v>
      </c>
      <c r="G1334" s="56"/>
      <c r="H1334" s="56"/>
      <c r="I1334" s="152"/>
      <c r="J1334" s="56"/>
      <c r="K1334" s="56"/>
      <c r="L1334" s="54"/>
      <c r="M1334" s="71"/>
      <c r="N1334" s="35"/>
      <c r="O1334" s="35"/>
      <c r="P1334" s="35"/>
      <c r="Q1334" s="35"/>
      <c r="R1334" s="35"/>
      <c r="S1334" s="35"/>
      <c r="T1334" s="72"/>
      <c r="AT1334" s="17" t="s">
        <v>163</v>
      </c>
      <c r="AU1334" s="17" t="s">
        <v>81</v>
      </c>
    </row>
    <row r="1335" spans="2:65" s="1" customFormat="1" ht="22.5" customHeight="1">
      <c r="B1335" s="34"/>
      <c r="C1335" s="182" t="s">
        <v>2027</v>
      </c>
      <c r="D1335" s="182" t="s">
        <v>156</v>
      </c>
      <c r="E1335" s="183" t="s">
        <v>2028</v>
      </c>
      <c r="F1335" s="184" t="s">
        <v>2029</v>
      </c>
      <c r="G1335" s="185" t="s">
        <v>292</v>
      </c>
      <c r="H1335" s="186">
        <v>13</v>
      </c>
      <c r="I1335" s="187"/>
      <c r="J1335" s="188">
        <f>ROUND(I1335*H1335,2)</f>
        <v>0</v>
      </c>
      <c r="K1335" s="184" t="s">
        <v>160</v>
      </c>
      <c r="L1335" s="54"/>
      <c r="M1335" s="189" t="s">
        <v>20</v>
      </c>
      <c r="N1335" s="190" t="s">
        <v>44</v>
      </c>
      <c r="O1335" s="35"/>
      <c r="P1335" s="191">
        <f>O1335*H1335</f>
        <v>0</v>
      </c>
      <c r="Q1335" s="191">
        <v>0.002126</v>
      </c>
      <c r="R1335" s="191">
        <f>Q1335*H1335</f>
        <v>0.027638</v>
      </c>
      <c r="S1335" s="191">
        <v>0</v>
      </c>
      <c r="T1335" s="192">
        <f>S1335*H1335</f>
        <v>0</v>
      </c>
      <c r="AR1335" s="17" t="s">
        <v>269</v>
      </c>
      <c r="AT1335" s="17" t="s">
        <v>156</v>
      </c>
      <c r="AU1335" s="17" t="s">
        <v>81</v>
      </c>
      <c r="AY1335" s="17" t="s">
        <v>154</v>
      </c>
      <c r="BE1335" s="193">
        <f>IF(N1335="základní",J1335,0)</f>
        <v>0</v>
      </c>
      <c r="BF1335" s="193">
        <f>IF(N1335="snížená",J1335,0)</f>
        <v>0</v>
      </c>
      <c r="BG1335" s="193">
        <f>IF(N1335="zákl. přenesená",J1335,0)</f>
        <v>0</v>
      </c>
      <c r="BH1335" s="193">
        <f>IF(N1335="sníž. přenesená",J1335,0)</f>
        <v>0</v>
      </c>
      <c r="BI1335" s="193">
        <f>IF(N1335="nulová",J1335,0)</f>
        <v>0</v>
      </c>
      <c r="BJ1335" s="17" t="s">
        <v>22</v>
      </c>
      <c r="BK1335" s="193">
        <f>ROUND(I1335*H1335,2)</f>
        <v>0</v>
      </c>
      <c r="BL1335" s="17" t="s">
        <v>269</v>
      </c>
      <c r="BM1335" s="17" t="s">
        <v>2030</v>
      </c>
    </row>
    <row r="1336" spans="2:47" s="1" customFormat="1" ht="27">
      <c r="B1336" s="34"/>
      <c r="C1336" s="56"/>
      <c r="D1336" s="194" t="s">
        <v>163</v>
      </c>
      <c r="E1336" s="56"/>
      <c r="F1336" s="195" t="s">
        <v>2031</v>
      </c>
      <c r="G1336" s="56"/>
      <c r="H1336" s="56"/>
      <c r="I1336" s="152"/>
      <c r="J1336" s="56"/>
      <c r="K1336" s="56"/>
      <c r="L1336" s="54"/>
      <c r="M1336" s="71"/>
      <c r="N1336" s="35"/>
      <c r="O1336" s="35"/>
      <c r="P1336" s="35"/>
      <c r="Q1336" s="35"/>
      <c r="R1336" s="35"/>
      <c r="S1336" s="35"/>
      <c r="T1336" s="72"/>
      <c r="AT1336" s="17" t="s">
        <v>163</v>
      </c>
      <c r="AU1336" s="17" t="s">
        <v>81</v>
      </c>
    </row>
    <row r="1337" spans="2:51" s="11" customFormat="1" ht="13.5">
      <c r="B1337" s="197"/>
      <c r="C1337" s="198"/>
      <c r="D1337" s="199" t="s">
        <v>167</v>
      </c>
      <c r="E1337" s="200" t="s">
        <v>20</v>
      </c>
      <c r="F1337" s="201" t="s">
        <v>2032</v>
      </c>
      <c r="G1337" s="198"/>
      <c r="H1337" s="202">
        <v>13</v>
      </c>
      <c r="I1337" s="203"/>
      <c r="J1337" s="198"/>
      <c r="K1337" s="198"/>
      <c r="L1337" s="204"/>
      <c r="M1337" s="205"/>
      <c r="N1337" s="206"/>
      <c r="O1337" s="206"/>
      <c r="P1337" s="206"/>
      <c r="Q1337" s="206"/>
      <c r="R1337" s="206"/>
      <c r="S1337" s="206"/>
      <c r="T1337" s="207"/>
      <c r="AT1337" s="208" t="s">
        <v>167</v>
      </c>
      <c r="AU1337" s="208" t="s">
        <v>81</v>
      </c>
      <c r="AV1337" s="11" t="s">
        <v>81</v>
      </c>
      <c r="AW1337" s="11" t="s">
        <v>169</v>
      </c>
      <c r="AX1337" s="11" t="s">
        <v>73</v>
      </c>
      <c r="AY1337" s="208" t="s">
        <v>154</v>
      </c>
    </row>
    <row r="1338" spans="2:65" s="1" customFormat="1" ht="22.5" customHeight="1">
      <c r="B1338" s="34"/>
      <c r="C1338" s="182" t="s">
        <v>2033</v>
      </c>
      <c r="D1338" s="182" t="s">
        <v>156</v>
      </c>
      <c r="E1338" s="183" t="s">
        <v>2034</v>
      </c>
      <c r="F1338" s="184" t="s">
        <v>2035</v>
      </c>
      <c r="G1338" s="185" t="s">
        <v>239</v>
      </c>
      <c r="H1338" s="186">
        <v>0.187</v>
      </c>
      <c r="I1338" s="187"/>
      <c r="J1338" s="188">
        <f>ROUND(I1338*H1338,2)</f>
        <v>0</v>
      </c>
      <c r="K1338" s="184" t="s">
        <v>160</v>
      </c>
      <c r="L1338" s="54"/>
      <c r="M1338" s="189" t="s">
        <v>20</v>
      </c>
      <c r="N1338" s="190" t="s">
        <v>44</v>
      </c>
      <c r="O1338" s="35"/>
      <c r="P1338" s="191">
        <f>O1338*H1338</f>
        <v>0</v>
      </c>
      <c r="Q1338" s="191">
        <v>0</v>
      </c>
      <c r="R1338" s="191">
        <f>Q1338*H1338</f>
        <v>0</v>
      </c>
      <c r="S1338" s="191">
        <v>0</v>
      </c>
      <c r="T1338" s="192">
        <f>S1338*H1338</f>
        <v>0</v>
      </c>
      <c r="AR1338" s="17" t="s">
        <v>269</v>
      </c>
      <c r="AT1338" s="17" t="s">
        <v>156</v>
      </c>
      <c r="AU1338" s="17" t="s">
        <v>81</v>
      </c>
      <c r="AY1338" s="17" t="s">
        <v>154</v>
      </c>
      <c r="BE1338" s="193">
        <f>IF(N1338="základní",J1338,0)</f>
        <v>0</v>
      </c>
      <c r="BF1338" s="193">
        <f>IF(N1338="snížená",J1338,0)</f>
        <v>0</v>
      </c>
      <c r="BG1338" s="193">
        <f>IF(N1338="zákl. přenesená",J1338,0)</f>
        <v>0</v>
      </c>
      <c r="BH1338" s="193">
        <f>IF(N1338="sníž. přenesená",J1338,0)</f>
        <v>0</v>
      </c>
      <c r="BI1338" s="193">
        <f>IF(N1338="nulová",J1338,0)</f>
        <v>0</v>
      </c>
      <c r="BJ1338" s="17" t="s">
        <v>22</v>
      </c>
      <c r="BK1338" s="193">
        <f>ROUND(I1338*H1338,2)</f>
        <v>0</v>
      </c>
      <c r="BL1338" s="17" t="s">
        <v>269</v>
      </c>
      <c r="BM1338" s="17" t="s">
        <v>2036</v>
      </c>
    </row>
    <row r="1339" spans="2:47" s="1" customFormat="1" ht="27">
      <c r="B1339" s="34"/>
      <c r="C1339" s="56"/>
      <c r="D1339" s="194" t="s">
        <v>163</v>
      </c>
      <c r="E1339" s="56"/>
      <c r="F1339" s="195" t="s">
        <v>2037</v>
      </c>
      <c r="G1339" s="56"/>
      <c r="H1339" s="56"/>
      <c r="I1339" s="152"/>
      <c r="J1339" s="56"/>
      <c r="K1339" s="56"/>
      <c r="L1339" s="54"/>
      <c r="M1339" s="71"/>
      <c r="N1339" s="35"/>
      <c r="O1339" s="35"/>
      <c r="P1339" s="35"/>
      <c r="Q1339" s="35"/>
      <c r="R1339" s="35"/>
      <c r="S1339" s="35"/>
      <c r="T1339" s="72"/>
      <c r="AT1339" s="17" t="s">
        <v>163</v>
      </c>
      <c r="AU1339" s="17" t="s">
        <v>81</v>
      </c>
    </row>
    <row r="1340" spans="2:47" s="1" customFormat="1" ht="121.5">
      <c r="B1340" s="34"/>
      <c r="C1340" s="56"/>
      <c r="D1340" s="194" t="s">
        <v>165</v>
      </c>
      <c r="E1340" s="56"/>
      <c r="F1340" s="196" t="s">
        <v>2038</v>
      </c>
      <c r="G1340" s="56"/>
      <c r="H1340" s="56"/>
      <c r="I1340" s="152"/>
      <c r="J1340" s="56"/>
      <c r="K1340" s="56"/>
      <c r="L1340" s="54"/>
      <c r="M1340" s="71"/>
      <c r="N1340" s="35"/>
      <c r="O1340" s="35"/>
      <c r="P1340" s="35"/>
      <c r="Q1340" s="35"/>
      <c r="R1340" s="35"/>
      <c r="S1340" s="35"/>
      <c r="T1340" s="72"/>
      <c r="AT1340" s="17" t="s">
        <v>165</v>
      </c>
      <c r="AU1340" s="17" t="s">
        <v>81</v>
      </c>
    </row>
    <row r="1341" spans="2:63" s="10" customFormat="1" ht="29.85" customHeight="1">
      <c r="B1341" s="165"/>
      <c r="C1341" s="166"/>
      <c r="D1341" s="179" t="s">
        <v>72</v>
      </c>
      <c r="E1341" s="180" t="s">
        <v>2039</v>
      </c>
      <c r="F1341" s="180" t="s">
        <v>2040</v>
      </c>
      <c r="G1341" s="166"/>
      <c r="H1341" s="166"/>
      <c r="I1341" s="169"/>
      <c r="J1341" s="181">
        <f>BK1341</f>
        <v>0</v>
      </c>
      <c r="K1341" s="166"/>
      <c r="L1341" s="171"/>
      <c r="M1341" s="172"/>
      <c r="N1341" s="173"/>
      <c r="O1341" s="173"/>
      <c r="P1341" s="174">
        <f>SUM(P1342:P1388)</f>
        <v>0</v>
      </c>
      <c r="Q1341" s="173"/>
      <c r="R1341" s="174">
        <f>SUM(R1342:R1388)</f>
        <v>0.39391179730000003</v>
      </c>
      <c r="S1341" s="173"/>
      <c r="T1341" s="175">
        <f>SUM(T1342:T1388)</f>
        <v>0</v>
      </c>
      <c r="AR1341" s="176" t="s">
        <v>81</v>
      </c>
      <c r="AT1341" s="177" t="s">
        <v>72</v>
      </c>
      <c r="AU1341" s="177" t="s">
        <v>22</v>
      </c>
      <c r="AY1341" s="176" t="s">
        <v>154</v>
      </c>
      <c r="BK1341" s="178">
        <f>SUM(BK1342:BK1388)</f>
        <v>0</v>
      </c>
    </row>
    <row r="1342" spans="2:65" s="1" customFormat="1" ht="22.5" customHeight="1">
      <c r="B1342" s="34"/>
      <c r="C1342" s="182" t="s">
        <v>2041</v>
      </c>
      <c r="D1342" s="182" t="s">
        <v>156</v>
      </c>
      <c r="E1342" s="183" t="s">
        <v>2042</v>
      </c>
      <c r="F1342" s="184" t="s">
        <v>2043</v>
      </c>
      <c r="G1342" s="185" t="s">
        <v>159</v>
      </c>
      <c r="H1342" s="186">
        <v>3</v>
      </c>
      <c r="I1342" s="187"/>
      <c r="J1342" s="188">
        <f>ROUND(I1342*H1342,2)</f>
        <v>0</v>
      </c>
      <c r="K1342" s="184" t="s">
        <v>160</v>
      </c>
      <c r="L1342" s="54"/>
      <c r="M1342" s="189" t="s">
        <v>20</v>
      </c>
      <c r="N1342" s="190" t="s">
        <v>44</v>
      </c>
      <c r="O1342" s="35"/>
      <c r="P1342" s="191">
        <f>O1342*H1342</f>
        <v>0</v>
      </c>
      <c r="Q1342" s="191">
        <v>0.0002542463</v>
      </c>
      <c r="R1342" s="191">
        <f>Q1342*H1342</f>
        <v>0.0007627389000000001</v>
      </c>
      <c r="S1342" s="191">
        <v>0</v>
      </c>
      <c r="T1342" s="192">
        <f>S1342*H1342</f>
        <v>0</v>
      </c>
      <c r="AR1342" s="17" t="s">
        <v>269</v>
      </c>
      <c r="AT1342" s="17" t="s">
        <v>156</v>
      </c>
      <c r="AU1342" s="17" t="s">
        <v>81</v>
      </c>
      <c r="AY1342" s="17" t="s">
        <v>154</v>
      </c>
      <c r="BE1342" s="193">
        <f>IF(N1342="základní",J1342,0)</f>
        <v>0</v>
      </c>
      <c r="BF1342" s="193">
        <f>IF(N1342="snížená",J1342,0)</f>
        <v>0</v>
      </c>
      <c r="BG1342" s="193">
        <f>IF(N1342="zákl. přenesená",J1342,0)</f>
        <v>0</v>
      </c>
      <c r="BH1342" s="193">
        <f>IF(N1342="sníž. přenesená",J1342,0)</f>
        <v>0</v>
      </c>
      <c r="BI1342" s="193">
        <f>IF(N1342="nulová",J1342,0)</f>
        <v>0</v>
      </c>
      <c r="BJ1342" s="17" t="s">
        <v>22</v>
      </c>
      <c r="BK1342" s="193">
        <f>ROUND(I1342*H1342,2)</f>
        <v>0</v>
      </c>
      <c r="BL1342" s="17" t="s">
        <v>269</v>
      </c>
      <c r="BM1342" s="17" t="s">
        <v>2044</v>
      </c>
    </row>
    <row r="1343" spans="2:47" s="1" customFormat="1" ht="27">
      <c r="B1343" s="34"/>
      <c r="C1343" s="56"/>
      <c r="D1343" s="194" t="s">
        <v>163</v>
      </c>
      <c r="E1343" s="56"/>
      <c r="F1343" s="195" t="s">
        <v>2045</v>
      </c>
      <c r="G1343" s="56"/>
      <c r="H1343" s="56"/>
      <c r="I1343" s="152"/>
      <c r="J1343" s="56"/>
      <c r="K1343" s="56"/>
      <c r="L1343" s="54"/>
      <c r="M1343" s="71"/>
      <c r="N1343" s="35"/>
      <c r="O1343" s="35"/>
      <c r="P1343" s="35"/>
      <c r="Q1343" s="35"/>
      <c r="R1343" s="35"/>
      <c r="S1343" s="35"/>
      <c r="T1343" s="72"/>
      <c r="AT1343" s="17" t="s">
        <v>163</v>
      </c>
      <c r="AU1343" s="17" t="s">
        <v>81</v>
      </c>
    </row>
    <row r="1344" spans="2:47" s="1" customFormat="1" ht="121.5">
      <c r="B1344" s="34"/>
      <c r="C1344" s="56"/>
      <c r="D1344" s="194" t="s">
        <v>165</v>
      </c>
      <c r="E1344" s="56"/>
      <c r="F1344" s="196" t="s">
        <v>2046</v>
      </c>
      <c r="G1344" s="56"/>
      <c r="H1344" s="56"/>
      <c r="I1344" s="152"/>
      <c r="J1344" s="56"/>
      <c r="K1344" s="56"/>
      <c r="L1344" s="54"/>
      <c r="M1344" s="71"/>
      <c r="N1344" s="35"/>
      <c r="O1344" s="35"/>
      <c r="P1344" s="35"/>
      <c r="Q1344" s="35"/>
      <c r="R1344" s="35"/>
      <c r="S1344" s="35"/>
      <c r="T1344" s="72"/>
      <c r="AT1344" s="17" t="s">
        <v>165</v>
      </c>
      <c r="AU1344" s="17" t="s">
        <v>81</v>
      </c>
    </row>
    <row r="1345" spans="2:51" s="11" customFormat="1" ht="13.5">
      <c r="B1345" s="197"/>
      <c r="C1345" s="198"/>
      <c r="D1345" s="199" t="s">
        <v>167</v>
      </c>
      <c r="E1345" s="200" t="s">
        <v>20</v>
      </c>
      <c r="F1345" s="201" t="s">
        <v>2047</v>
      </c>
      <c r="G1345" s="198"/>
      <c r="H1345" s="202">
        <v>3</v>
      </c>
      <c r="I1345" s="203"/>
      <c r="J1345" s="198"/>
      <c r="K1345" s="198"/>
      <c r="L1345" s="204"/>
      <c r="M1345" s="205"/>
      <c r="N1345" s="206"/>
      <c r="O1345" s="206"/>
      <c r="P1345" s="206"/>
      <c r="Q1345" s="206"/>
      <c r="R1345" s="206"/>
      <c r="S1345" s="206"/>
      <c r="T1345" s="207"/>
      <c r="AT1345" s="208" t="s">
        <v>167</v>
      </c>
      <c r="AU1345" s="208" t="s">
        <v>81</v>
      </c>
      <c r="AV1345" s="11" t="s">
        <v>81</v>
      </c>
      <c r="AW1345" s="11" t="s">
        <v>169</v>
      </c>
      <c r="AX1345" s="11" t="s">
        <v>73</v>
      </c>
      <c r="AY1345" s="208" t="s">
        <v>154</v>
      </c>
    </row>
    <row r="1346" spans="2:65" s="1" customFormat="1" ht="22.5" customHeight="1">
      <c r="B1346" s="34"/>
      <c r="C1346" s="224" t="s">
        <v>2048</v>
      </c>
      <c r="D1346" s="224" t="s">
        <v>261</v>
      </c>
      <c r="E1346" s="225" t="s">
        <v>2049</v>
      </c>
      <c r="F1346" s="226" t="s">
        <v>2050</v>
      </c>
      <c r="G1346" s="227" t="s">
        <v>413</v>
      </c>
      <c r="H1346" s="228">
        <v>3</v>
      </c>
      <c r="I1346" s="229"/>
      <c r="J1346" s="230">
        <f>ROUND(I1346*H1346,2)</f>
        <v>0</v>
      </c>
      <c r="K1346" s="226" t="s">
        <v>20</v>
      </c>
      <c r="L1346" s="231"/>
      <c r="M1346" s="232" t="s">
        <v>20</v>
      </c>
      <c r="N1346" s="233" t="s">
        <v>44</v>
      </c>
      <c r="O1346" s="35"/>
      <c r="P1346" s="191">
        <f>O1346*H1346</f>
        <v>0</v>
      </c>
      <c r="Q1346" s="191">
        <v>0.0467</v>
      </c>
      <c r="R1346" s="191">
        <f>Q1346*H1346</f>
        <v>0.1401</v>
      </c>
      <c r="S1346" s="191">
        <v>0</v>
      </c>
      <c r="T1346" s="192">
        <f>S1346*H1346</f>
        <v>0</v>
      </c>
      <c r="AR1346" s="17" t="s">
        <v>382</v>
      </c>
      <c r="AT1346" s="17" t="s">
        <v>261</v>
      </c>
      <c r="AU1346" s="17" t="s">
        <v>81</v>
      </c>
      <c r="AY1346" s="17" t="s">
        <v>154</v>
      </c>
      <c r="BE1346" s="193">
        <f>IF(N1346="základní",J1346,0)</f>
        <v>0</v>
      </c>
      <c r="BF1346" s="193">
        <f>IF(N1346="snížená",J1346,0)</f>
        <v>0</v>
      </c>
      <c r="BG1346" s="193">
        <f>IF(N1346="zákl. přenesená",J1346,0)</f>
        <v>0</v>
      </c>
      <c r="BH1346" s="193">
        <f>IF(N1346="sníž. přenesená",J1346,0)</f>
        <v>0</v>
      </c>
      <c r="BI1346" s="193">
        <f>IF(N1346="nulová",J1346,0)</f>
        <v>0</v>
      </c>
      <c r="BJ1346" s="17" t="s">
        <v>22</v>
      </c>
      <c r="BK1346" s="193">
        <f>ROUND(I1346*H1346,2)</f>
        <v>0</v>
      </c>
      <c r="BL1346" s="17" t="s">
        <v>269</v>
      </c>
      <c r="BM1346" s="17" t="s">
        <v>2051</v>
      </c>
    </row>
    <row r="1347" spans="2:47" s="1" customFormat="1" ht="40.5">
      <c r="B1347" s="34"/>
      <c r="C1347" s="56"/>
      <c r="D1347" s="194" t="s">
        <v>163</v>
      </c>
      <c r="E1347" s="56"/>
      <c r="F1347" s="195" t="s">
        <v>2052</v>
      </c>
      <c r="G1347" s="56"/>
      <c r="H1347" s="56"/>
      <c r="I1347" s="152"/>
      <c r="J1347" s="56"/>
      <c r="K1347" s="56"/>
      <c r="L1347" s="54"/>
      <c r="M1347" s="71"/>
      <c r="N1347" s="35"/>
      <c r="O1347" s="35"/>
      <c r="P1347" s="35"/>
      <c r="Q1347" s="35"/>
      <c r="R1347" s="35"/>
      <c r="S1347" s="35"/>
      <c r="T1347" s="72"/>
      <c r="AT1347" s="17" t="s">
        <v>163</v>
      </c>
      <c r="AU1347" s="17" t="s">
        <v>81</v>
      </c>
    </row>
    <row r="1348" spans="2:47" s="1" customFormat="1" ht="27">
      <c r="B1348" s="34"/>
      <c r="C1348" s="56"/>
      <c r="D1348" s="199" t="s">
        <v>615</v>
      </c>
      <c r="E1348" s="56"/>
      <c r="F1348" s="212" t="s">
        <v>2053</v>
      </c>
      <c r="G1348" s="56"/>
      <c r="H1348" s="56"/>
      <c r="I1348" s="152"/>
      <c r="J1348" s="56"/>
      <c r="K1348" s="56"/>
      <c r="L1348" s="54"/>
      <c r="M1348" s="71"/>
      <c r="N1348" s="35"/>
      <c r="O1348" s="35"/>
      <c r="P1348" s="35"/>
      <c r="Q1348" s="35"/>
      <c r="R1348" s="35"/>
      <c r="S1348" s="35"/>
      <c r="T1348" s="72"/>
      <c r="AT1348" s="17" t="s">
        <v>615</v>
      </c>
      <c r="AU1348" s="17" t="s">
        <v>81</v>
      </c>
    </row>
    <row r="1349" spans="2:65" s="1" customFormat="1" ht="22.5" customHeight="1">
      <c r="B1349" s="34"/>
      <c r="C1349" s="182" t="s">
        <v>2054</v>
      </c>
      <c r="D1349" s="182" t="s">
        <v>156</v>
      </c>
      <c r="E1349" s="183" t="s">
        <v>2055</v>
      </c>
      <c r="F1349" s="184" t="s">
        <v>2056</v>
      </c>
      <c r="G1349" s="185" t="s">
        <v>413</v>
      </c>
      <c r="H1349" s="186">
        <v>6</v>
      </c>
      <c r="I1349" s="187"/>
      <c r="J1349" s="188">
        <f>ROUND(I1349*H1349,2)</f>
        <v>0</v>
      </c>
      <c r="K1349" s="184" t="s">
        <v>160</v>
      </c>
      <c r="L1349" s="54"/>
      <c r="M1349" s="189" t="s">
        <v>20</v>
      </c>
      <c r="N1349" s="190" t="s">
        <v>44</v>
      </c>
      <c r="O1349" s="35"/>
      <c r="P1349" s="191">
        <f>O1349*H1349</f>
        <v>0</v>
      </c>
      <c r="Q1349" s="191">
        <v>0</v>
      </c>
      <c r="R1349" s="191">
        <f>Q1349*H1349</f>
        <v>0</v>
      </c>
      <c r="S1349" s="191">
        <v>0</v>
      </c>
      <c r="T1349" s="192">
        <f>S1349*H1349</f>
        <v>0</v>
      </c>
      <c r="AR1349" s="17" t="s">
        <v>269</v>
      </c>
      <c r="AT1349" s="17" t="s">
        <v>156</v>
      </c>
      <c r="AU1349" s="17" t="s">
        <v>81</v>
      </c>
      <c r="AY1349" s="17" t="s">
        <v>154</v>
      </c>
      <c r="BE1349" s="193">
        <f>IF(N1349="základní",J1349,0)</f>
        <v>0</v>
      </c>
      <c r="BF1349" s="193">
        <f>IF(N1349="snížená",J1349,0)</f>
        <v>0</v>
      </c>
      <c r="BG1349" s="193">
        <f>IF(N1349="zákl. přenesená",J1349,0)</f>
        <v>0</v>
      </c>
      <c r="BH1349" s="193">
        <f>IF(N1349="sníž. přenesená",J1349,0)</f>
        <v>0</v>
      </c>
      <c r="BI1349" s="193">
        <f>IF(N1349="nulová",J1349,0)</f>
        <v>0</v>
      </c>
      <c r="BJ1349" s="17" t="s">
        <v>22</v>
      </c>
      <c r="BK1349" s="193">
        <f>ROUND(I1349*H1349,2)</f>
        <v>0</v>
      </c>
      <c r="BL1349" s="17" t="s">
        <v>269</v>
      </c>
      <c r="BM1349" s="17" t="s">
        <v>2057</v>
      </c>
    </row>
    <row r="1350" spans="2:47" s="1" customFormat="1" ht="27">
      <c r="B1350" s="34"/>
      <c r="C1350" s="56"/>
      <c r="D1350" s="194" t="s">
        <v>163</v>
      </c>
      <c r="E1350" s="56"/>
      <c r="F1350" s="195" t="s">
        <v>2058</v>
      </c>
      <c r="G1350" s="56"/>
      <c r="H1350" s="56"/>
      <c r="I1350" s="152"/>
      <c r="J1350" s="56"/>
      <c r="K1350" s="56"/>
      <c r="L1350" s="54"/>
      <c r="M1350" s="71"/>
      <c r="N1350" s="35"/>
      <c r="O1350" s="35"/>
      <c r="P1350" s="35"/>
      <c r="Q1350" s="35"/>
      <c r="R1350" s="35"/>
      <c r="S1350" s="35"/>
      <c r="T1350" s="72"/>
      <c r="AT1350" s="17" t="s">
        <v>163</v>
      </c>
      <c r="AU1350" s="17" t="s">
        <v>81</v>
      </c>
    </row>
    <row r="1351" spans="2:47" s="1" customFormat="1" ht="148.5">
      <c r="B1351" s="34"/>
      <c r="C1351" s="56"/>
      <c r="D1351" s="199" t="s">
        <v>165</v>
      </c>
      <c r="E1351" s="56"/>
      <c r="F1351" s="212" t="s">
        <v>2059</v>
      </c>
      <c r="G1351" s="56"/>
      <c r="H1351" s="56"/>
      <c r="I1351" s="152"/>
      <c r="J1351" s="56"/>
      <c r="K1351" s="56"/>
      <c r="L1351" s="54"/>
      <c r="M1351" s="71"/>
      <c r="N1351" s="35"/>
      <c r="O1351" s="35"/>
      <c r="P1351" s="35"/>
      <c r="Q1351" s="35"/>
      <c r="R1351" s="35"/>
      <c r="S1351" s="35"/>
      <c r="T1351" s="72"/>
      <c r="AT1351" s="17" t="s">
        <v>165</v>
      </c>
      <c r="AU1351" s="17" t="s">
        <v>81</v>
      </c>
    </row>
    <row r="1352" spans="2:65" s="1" customFormat="1" ht="22.5" customHeight="1">
      <c r="B1352" s="34"/>
      <c r="C1352" s="224" t="s">
        <v>2060</v>
      </c>
      <c r="D1352" s="224" t="s">
        <v>261</v>
      </c>
      <c r="E1352" s="225" t="s">
        <v>2061</v>
      </c>
      <c r="F1352" s="226" t="s">
        <v>2062</v>
      </c>
      <c r="G1352" s="227" t="s">
        <v>413</v>
      </c>
      <c r="H1352" s="228">
        <v>6</v>
      </c>
      <c r="I1352" s="229"/>
      <c r="J1352" s="230">
        <f>ROUND(I1352*H1352,2)</f>
        <v>0</v>
      </c>
      <c r="K1352" s="226" t="s">
        <v>160</v>
      </c>
      <c r="L1352" s="231"/>
      <c r="M1352" s="232" t="s">
        <v>20</v>
      </c>
      <c r="N1352" s="233" t="s">
        <v>44</v>
      </c>
      <c r="O1352" s="35"/>
      <c r="P1352" s="191">
        <f>O1352*H1352</f>
        <v>0</v>
      </c>
      <c r="Q1352" s="191">
        <v>0.0165</v>
      </c>
      <c r="R1352" s="191">
        <f>Q1352*H1352</f>
        <v>0.099</v>
      </c>
      <c r="S1352" s="191">
        <v>0</v>
      </c>
      <c r="T1352" s="192">
        <f>S1352*H1352</f>
        <v>0</v>
      </c>
      <c r="AR1352" s="17" t="s">
        <v>382</v>
      </c>
      <c r="AT1352" s="17" t="s">
        <v>261</v>
      </c>
      <c r="AU1352" s="17" t="s">
        <v>81</v>
      </c>
      <c r="AY1352" s="17" t="s">
        <v>154</v>
      </c>
      <c r="BE1352" s="193">
        <f>IF(N1352="základní",J1352,0)</f>
        <v>0</v>
      </c>
      <c r="BF1352" s="193">
        <f>IF(N1352="snížená",J1352,0)</f>
        <v>0</v>
      </c>
      <c r="BG1352" s="193">
        <f>IF(N1352="zákl. přenesená",J1352,0)</f>
        <v>0</v>
      </c>
      <c r="BH1352" s="193">
        <f>IF(N1352="sníž. přenesená",J1352,0)</f>
        <v>0</v>
      </c>
      <c r="BI1352" s="193">
        <f>IF(N1352="nulová",J1352,0)</f>
        <v>0</v>
      </c>
      <c r="BJ1352" s="17" t="s">
        <v>22</v>
      </c>
      <c r="BK1352" s="193">
        <f>ROUND(I1352*H1352,2)</f>
        <v>0</v>
      </c>
      <c r="BL1352" s="17" t="s">
        <v>269</v>
      </c>
      <c r="BM1352" s="17" t="s">
        <v>2063</v>
      </c>
    </row>
    <row r="1353" spans="2:47" s="1" customFormat="1" ht="40.5">
      <c r="B1353" s="34"/>
      <c r="C1353" s="56"/>
      <c r="D1353" s="194" t="s">
        <v>163</v>
      </c>
      <c r="E1353" s="56"/>
      <c r="F1353" s="195" t="s">
        <v>2064</v>
      </c>
      <c r="G1353" s="56"/>
      <c r="H1353" s="56"/>
      <c r="I1353" s="152"/>
      <c r="J1353" s="56"/>
      <c r="K1353" s="56"/>
      <c r="L1353" s="54"/>
      <c r="M1353" s="71"/>
      <c r="N1353" s="35"/>
      <c r="O1353" s="35"/>
      <c r="P1353" s="35"/>
      <c r="Q1353" s="35"/>
      <c r="R1353" s="35"/>
      <c r="S1353" s="35"/>
      <c r="T1353" s="72"/>
      <c r="AT1353" s="17" t="s">
        <v>163</v>
      </c>
      <c r="AU1353" s="17" t="s">
        <v>81</v>
      </c>
    </row>
    <row r="1354" spans="2:47" s="1" customFormat="1" ht="27">
      <c r="B1354" s="34"/>
      <c r="C1354" s="56"/>
      <c r="D1354" s="199" t="s">
        <v>615</v>
      </c>
      <c r="E1354" s="56"/>
      <c r="F1354" s="212" t="s">
        <v>2053</v>
      </c>
      <c r="G1354" s="56"/>
      <c r="H1354" s="56"/>
      <c r="I1354" s="152"/>
      <c r="J1354" s="56"/>
      <c r="K1354" s="56"/>
      <c r="L1354" s="54"/>
      <c r="M1354" s="71"/>
      <c r="N1354" s="35"/>
      <c r="O1354" s="35"/>
      <c r="P1354" s="35"/>
      <c r="Q1354" s="35"/>
      <c r="R1354" s="35"/>
      <c r="S1354" s="35"/>
      <c r="T1354" s="72"/>
      <c r="AT1354" s="17" t="s">
        <v>615</v>
      </c>
      <c r="AU1354" s="17" t="s">
        <v>81</v>
      </c>
    </row>
    <row r="1355" spans="2:65" s="1" customFormat="1" ht="22.5" customHeight="1">
      <c r="B1355" s="34"/>
      <c r="C1355" s="182" t="s">
        <v>2065</v>
      </c>
      <c r="D1355" s="182" t="s">
        <v>156</v>
      </c>
      <c r="E1355" s="183" t="s">
        <v>2066</v>
      </c>
      <c r="F1355" s="184" t="s">
        <v>2067</v>
      </c>
      <c r="G1355" s="185" t="s">
        <v>413</v>
      </c>
      <c r="H1355" s="186">
        <v>5</v>
      </c>
      <c r="I1355" s="187"/>
      <c r="J1355" s="188">
        <f>ROUND(I1355*H1355,2)</f>
        <v>0</v>
      </c>
      <c r="K1355" s="184" t="s">
        <v>160</v>
      </c>
      <c r="L1355" s="54"/>
      <c r="M1355" s="189" t="s">
        <v>20</v>
      </c>
      <c r="N1355" s="190" t="s">
        <v>44</v>
      </c>
      <c r="O1355" s="35"/>
      <c r="P1355" s="191">
        <f>O1355*H1355</f>
        <v>0</v>
      </c>
      <c r="Q1355" s="191">
        <v>0</v>
      </c>
      <c r="R1355" s="191">
        <f>Q1355*H1355</f>
        <v>0</v>
      </c>
      <c r="S1355" s="191">
        <v>0</v>
      </c>
      <c r="T1355" s="192">
        <f>S1355*H1355</f>
        <v>0</v>
      </c>
      <c r="AR1355" s="17" t="s">
        <v>269</v>
      </c>
      <c r="AT1355" s="17" t="s">
        <v>156</v>
      </c>
      <c r="AU1355" s="17" t="s">
        <v>81</v>
      </c>
      <c r="AY1355" s="17" t="s">
        <v>154</v>
      </c>
      <c r="BE1355" s="193">
        <f>IF(N1355="základní",J1355,0)</f>
        <v>0</v>
      </c>
      <c r="BF1355" s="193">
        <f>IF(N1355="snížená",J1355,0)</f>
        <v>0</v>
      </c>
      <c r="BG1355" s="193">
        <f>IF(N1355="zákl. přenesená",J1355,0)</f>
        <v>0</v>
      </c>
      <c r="BH1355" s="193">
        <f>IF(N1355="sníž. přenesená",J1355,0)</f>
        <v>0</v>
      </c>
      <c r="BI1355" s="193">
        <f>IF(N1355="nulová",J1355,0)</f>
        <v>0</v>
      </c>
      <c r="BJ1355" s="17" t="s">
        <v>22</v>
      </c>
      <c r="BK1355" s="193">
        <f>ROUND(I1355*H1355,2)</f>
        <v>0</v>
      </c>
      <c r="BL1355" s="17" t="s">
        <v>269</v>
      </c>
      <c r="BM1355" s="17" t="s">
        <v>2068</v>
      </c>
    </row>
    <row r="1356" spans="2:47" s="1" customFormat="1" ht="27">
      <c r="B1356" s="34"/>
      <c r="C1356" s="56"/>
      <c r="D1356" s="194" t="s">
        <v>163</v>
      </c>
      <c r="E1356" s="56"/>
      <c r="F1356" s="195" t="s">
        <v>2069</v>
      </c>
      <c r="G1356" s="56"/>
      <c r="H1356" s="56"/>
      <c r="I1356" s="152"/>
      <c r="J1356" s="56"/>
      <c r="K1356" s="56"/>
      <c r="L1356" s="54"/>
      <c r="M1356" s="71"/>
      <c r="N1356" s="35"/>
      <c r="O1356" s="35"/>
      <c r="P1356" s="35"/>
      <c r="Q1356" s="35"/>
      <c r="R1356" s="35"/>
      <c r="S1356" s="35"/>
      <c r="T1356" s="72"/>
      <c r="AT1356" s="17" t="s">
        <v>163</v>
      </c>
      <c r="AU1356" s="17" t="s">
        <v>81</v>
      </c>
    </row>
    <row r="1357" spans="2:47" s="1" customFormat="1" ht="148.5">
      <c r="B1357" s="34"/>
      <c r="C1357" s="56"/>
      <c r="D1357" s="199" t="s">
        <v>165</v>
      </c>
      <c r="E1357" s="56"/>
      <c r="F1357" s="212" t="s">
        <v>2059</v>
      </c>
      <c r="G1357" s="56"/>
      <c r="H1357" s="56"/>
      <c r="I1357" s="152"/>
      <c r="J1357" s="56"/>
      <c r="K1357" s="56"/>
      <c r="L1357" s="54"/>
      <c r="M1357" s="71"/>
      <c r="N1357" s="35"/>
      <c r="O1357" s="35"/>
      <c r="P1357" s="35"/>
      <c r="Q1357" s="35"/>
      <c r="R1357" s="35"/>
      <c r="S1357" s="35"/>
      <c r="T1357" s="72"/>
      <c r="AT1357" s="17" t="s">
        <v>165</v>
      </c>
      <c r="AU1357" s="17" t="s">
        <v>81</v>
      </c>
    </row>
    <row r="1358" spans="2:65" s="1" customFormat="1" ht="22.5" customHeight="1">
      <c r="B1358" s="34"/>
      <c r="C1358" s="182" t="s">
        <v>2070</v>
      </c>
      <c r="D1358" s="182" t="s">
        <v>156</v>
      </c>
      <c r="E1358" s="183" t="s">
        <v>2071</v>
      </c>
      <c r="F1358" s="184" t="s">
        <v>2072</v>
      </c>
      <c r="G1358" s="185" t="s">
        <v>413</v>
      </c>
      <c r="H1358" s="186">
        <v>1</v>
      </c>
      <c r="I1358" s="187"/>
      <c r="J1358" s="188">
        <f>ROUND(I1358*H1358,2)</f>
        <v>0</v>
      </c>
      <c r="K1358" s="184" t="s">
        <v>160</v>
      </c>
      <c r="L1358" s="54"/>
      <c r="M1358" s="189" t="s">
        <v>20</v>
      </c>
      <c r="N1358" s="190" t="s">
        <v>44</v>
      </c>
      <c r="O1358" s="35"/>
      <c r="P1358" s="191">
        <f>O1358*H1358</f>
        <v>0</v>
      </c>
      <c r="Q1358" s="191">
        <v>0</v>
      </c>
      <c r="R1358" s="191">
        <f>Q1358*H1358</f>
        <v>0</v>
      </c>
      <c r="S1358" s="191">
        <v>0</v>
      </c>
      <c r="T1358" s="192">
        <f>S1358*H1358</f>
        <v>0</v>
      </c>
      <c r="AR1358" s="17" t="s">
        <v>269</v>
      </c>
      <c r="AT1358" s="17" t="s">
        <v>156</v>
      </c>
      <c r="AU1358" s="17" t="s">
        <v>81</v>
      </c>
      <c r="AY1358" s="17" t="s">
        <v>154</v>
      </c>
      <c r="BE1358" s="193">
        <f>IF(N1358="základní",J1358,0)</f>
        <v>0</v>
      </c>
      <c r="BF1358" s="193">
        <f>IF(N1358="snížená",J1358,0)</f>
        <v>0</v>
      </c>
      <c r="BG1358" s="193">
        <f>IF(N1358="zákl. přenesená",J1358,0)</f>
        <v>0</v>
      </c>
      <c r="BH1358" s="193">
        <f>IF(N1358="sníž. přenesená",J1358,0)</f>
        <v>0</v>
      </c>
      <c r="BI1358" s="193">
        <f>IF(N1358="nulová",J1358,0)</f>
        <v>0</v>
      </c>
      <c r="BJ1358" s="17" t="s">
        <v>22</v>
      </c>
      <c r="BK1358" s="193">
        <f>ROUND(I1358*H1358,2)</f>
        <v>0</v>
      </c>
      <c r="BL1358" s="17" t="s">
        <v>269</v>
      </c>
      <c r="BM1358" s="17" t="s">
        <v>2073</v>
      </c>
    </row>
    <row r="1359" spans="2:47" s="1" customFormat="1" ht="27">
      <c r="B1359" s="34"/>
      <c r="C1359" s="56"/>
      <c r="D1359" s="194" t="s">
        <v>163</v>
      </c>
      <c r="E1359" s="56"/>
      <c r="F1359" s="195" t="s">
        <v>2074</v>
      </c>
      <c r="G1359" s="56"/>
      <c r="H1359" s="56"/>
      <c r="I1359" s="152"/>
      <c r="J1359" s="56"/>
      <c r="K1359" s="56"/>
      <c r="L1359" s="54"/>
      <c r="M1359" s="71"/>
      <c r="N1359" s="35"/>
      <c r="O1359" s="35"/>
      <c r="P1359" s="35"/>
      <c r="Q1359" s="35"/>
      <c r="R1359" s="35"/>
      <c r="S1359" s="35"/>
      <c r="T1359" s="72"/>
      <c r="AT1359" s="17" t="s">
        <v>163</v>
      </c>
      <c r="AU1359" s="17" t="s">
        <v>81</v>
      </c>
    </row>
    <row r="1360" spans="2:47" s="1" customFormat="1" ht="148.5">
      <c r="B1360" s="34"/>
      <c r="C1360" s="56"/>
      <c r="D1360" s="199" t="s">
        <v>165</v>
      </c>
      <c r="E1360" s="56"/>
      <c r="F1360" s="212" t="s">
        <v>2059</v>
      </c>
      <c r="G1360" s="56"/>
      <c r="H1360" s="56"/>
      <c r="I1360" s="152"/>
      <c r="J1360" s="56"/>
      <c r="K1360" s="56"/>
      <c r="L1360" s="54"/>
      <c r="M1360" s="71"/>
      <c r="N1360" s="35"/>
      <c r="O1360" s="35"/>
      <c r="P1360" s="35"/>
      <c r="Q1360" s="35"/>
      <c r="R1360" s="35"/>
      <c r="S1360" s="35"/>
      <c r="T1360" s="72"/>
      <c r="AT1360" s="17" t="s">
        <v>165</v>
      </c>
      <c r="AU1360" s="17" t="s">
        <v>81</v>
      </c>
    </row>
    <row r="1361" spans="2:65" s="1" customFormat="1" ht="22.5" customHeight="1">
      <c r="B1361" s="34"/>
      <c r="C1361" s="224" t="s">
        <v>2075</v>
      </c>
      <c r="D1361" s="224" t="s">
        <v>261</v>
      </c>
      <c r="E1361" s="225" t="s">
        <v>2076</v>
      </c>
      <c r="F1361" s="226" t="s">
        <v>2077</v>
      </c>
      <c r="G1361" s="227" t="s">
        <v>413</v>
      </c>
      <c r="H1361" s="228">
        <v>2</v>
      </c>
      <c r="I1361" s="229"/>
      <c r="J1361" s="230">
        <f>ROUND(I1361*H1361,2)</f>
        <v>0</v>
      </c>
      <c r="K1361" s="226" t="s">
        <v>160</v>
      </c>
      <c r="L1361" s="231"/>
      <c r="M1361" s="232" t="s">
        <v>20</v>
      </c>
      <c r="N1361" s="233" t="s">
        <v>44</v>
      </c>
      <c r="O1361" s="35"/>
      <c r="P1361" s="191">
        <f>O1361*H1361</f>
        <v>0</v>
      </c>
      <c r="Q1361" s="191">
        <v>0.0215</v>
      </c>
      <c r="R1361" s="191">
        <f>Q1361*H1361</f>
        <v>0.043</v>
      </c>
      <c r="S1361" s="191">
        <v>0</v>
      </c>
      <c r="T1361" s="192">
        <f>S1361*H1361</f>
        <v>0</v>
      </c>
      <c r="AR1361" s="17" t="s">
        <v>382</v>
      </c>
      <c r="AT1361" s="17" t="s">
        <v>261</v>
      </c>
      <c r="AU1361" s="17" t="s">
        <v>81</v>
      </c>
      <c r="AY1361" s="17" t="s">
        <v>154</v>
      </c>
      <c r="BE1361" s="193">
        <f>IF(N1361="základní",J1361,0)</f>
        <v>0</v>
      </c>
      <c r="BF1361" s="193">
        <f>IF(N1361="snížená",J1361,0)</f>
        <v>0</v>
      </c>
      <c r="BG1361" s="193">
        <f>IF(N1361="zákl. přenesená",J1361,0)</f>
        <v>0</v>
      </c>
      <c r="BH1361" s="193">
        <f>IF(N1361="sníž. přenesená",J1361,0)</f>
        <v>0</v>
      </c>
      <c r="BI1361" s="193">
        <f>IF(N1361="nulová",J1361,0)</f>
        <v>0</v>
      </c>
      <c r="BJ1361" s="17" t="s">
        <v>22</v>
      </c>
      <c r="BK1361" s="193">
        <f>ROUND(I1361*H1361,2)</f>
        <v>0</v>
      </c>
      <c r="BL1361" s="17" t="s">
        <v>269</v>
      </c>
      <c r="BM1361" s="17" t="s">
        <v>2078</v>
      </c>
    </row>
    <row r="1362" spans="2:47" s="1" customFormat="1" ht="40.5">
      <c r="B1362" s="34"/>
      <c r="C1362" s="56"/>
      <c r="D1362" s="194" t="s">
        <v>163</v>
      </c>
      <c r="E1362" s="56"/>
      <c r="F1362" s="195" t="s">
        <v>2079</v>
      </c>
      <c r="G1362" s="56"/>
      <c r="H1362" s="56"/>
      <c r="I1362" s="152"/>
      <c r="J1362" s="56"/>
      <c r="K1362" s="56"/>
      <c r="L1362" s="54"/>
      <c r="M1362" s="71"/>
      <c r="N1362" s="35"/>
      <c r="O1362" s="35"/>
      <c r="P1362" s="35"/>
      <c r="Q1362" s="35"/>
      <c r="R1362" s="35"/>
      <c r="S1362" s="35"/>
      <c r="T1362" s="72"/>
      <c r="AT1362" s="17" t="s">
        <v>163</v>
      </c>
      <c r="AU1362" s="17" t="s">
        <v>81</v>
      </c>
    </row>
    <row r="1363" spans="2:47" s="1" customFormat="1" ht="27">
      <c r="B1363" s="34"/>
      <c r="C1363" s="56"/>
      <c r="D1363" s="199" t="s">
        <v>615</v>
      </c>
      <c r="E1363" s="56"/>
      <c r="F1363" s="212" t="s">
        <v>2053</v>
      </c>
      <c r="G1363" s="56"/>
      <c r="H1363" s="56"/>
      <c r="I1363" s="152"/>
      <c r="J1363" s="56"/>
      <c r="K1363" s="56"/>
      <c r="L1363" s="54"/>
      <c r="M1363" s="71"/>
      <c r="N1363" s="35"/>
      <c r="O1363" s="35"/>
      <c r="P1363" s="35"/>
      <c r="Q1363" s="35"/>
      <c r="R1363" s="35"/>
      <c r="S1363" s="35"/>
      <c r="T1363" s="72"/>
      <c r="AT1363" s="17" t="s">
        <v>615</v>
      </c>
      <c r="AU1363" s="17" t="s">
        <v>81</v>
      </c>
    </row>
    <row r="1364" spans="2:65" s="1" customFormat="1" ht="22.5" customHeight="1">
      <c r="B1364" s="34"/>
      <c r="C1364" s="224" t="s">
        <v>2080</v>
      </c>
      <c r="D1364" s="224" t="s">
        <v>261</v>
      </c>
      <c r="E1364" s="225" t="s">
        <v>2081</v>
      </c>
      <c r="F1364" s="226" t="s">
        <v>2082</v>
      </c>
      <c r="G1364" s="227" t="s">
        <v>413</v>
      </c>
      <c r="H1364" s="228">
        <v>4</v>
      </c>
      <c r="I1364" s="229"/>
      <c r="J1364" s="230">
        <f>ROUND(I1364*H1364,2)</f>
        <v>0</v>
      </c>
      <c r="K1364" s="226" t="s">
        <v>160</v>
      </c>
      <c r="L1364" s="231"/>
      <c r="M1364" s="232" t="s">
        <v>20</v>
      </c>
      <c r="N1364" s="233" t="s">
        <v>44</v>
      </c>
      <c r="O1364" s="35"/>
      <c r="P1364" s="191">
        <f>O1364*H1364</f>
        <v>0</v>
      </c>
      <c r="Q1364" s="191">
        <v>0.018</v>
      </c>
      <c r="R1364" s="191">
        <f>Q1364*H1364</f>
        <v>0.072</v>
      </c>
      <c r="S1364" s="191">
        <v>0</v>
      </c>
      <c r="T1364" s="192">
        <f>S1364*H1364</f>
        <v>0</v>
      </c>
      <c r="AR1364" s="17" t="s">
        <v>382</v>
      </c>
      <c r="AT1364" s="17" t="s">
        <v>261</v>
      </c>
      <c r="AU1364" s="17" t="s">
        <v>81</v>
      </c>
      <c r="AY1364" s="17" t="s">
        <v>154</v>
      </c>
      <c r="BE1364" s="193">
        <f>IF(N1364="základní",J1364,0)</f>
        <v>0</v>
      </c>
      <c r="BF1364" s="193">
        <f>IF(N1364="snížená",J1364,0)</f>
        <v>0</v>
      </c>
      <c r="BG1364" s="193">
        <f>IF(N1364="zákl. přenesená",J1364,0)</f>
        <v>0</v>
      </c>
      <c r="BH1364" s="193">
        <f>IF(N1364="sníž. přenesená",J1364,0)</f>
        <v>0</v>
      </c>
      <c r="BI1364" s="193">
        <f>IF(N1364="nulová",J1364,0)</f>
        <v>0</v>
      </c>
      <c r="BJ1364" s="17" t="s">
        <v>22</v>
      </c>
      <c r="BK1364" s="193">
        <f>ROUND(I1364*H1364,2)</f>
        <v>0</v>
      </c>
      <c r="BL1364" s="17" t="s">
        <v>269</v>
      </c>
      <c r="BM1364" s="17" t="s">
        <v>2083</v>
      </c>
    </row>
    <row r="1365" spans="2:47" s="1" customFormat="1" ht="40.5">
      <c r="B1365" s="34"/>
      <c r="C1365" s="56"/>
      <c r="D1365" s="199" t="s">
        <v>163</v>
      </c>
      <c r="E1365" s="56"/>
      <c r="F1365" s="234" t="s">
        <v>2084</v>
      </c>
      <c r="G1365" s="56"/>
      <c r="H1365" s="56"/>
      <c r="I1365" s="152"/>
      <c r="J1365" s="56"/>
      <c r="K1365" s="56"/>
      <c r="L1365" s="54"/>
      <c r="M1365" s="71"/>
      <c r="N1365" s="35"/>
      <c r="O1365" s="35"/>
      <c r="P1365" s="35"/>
      <c r="Q1365" s="35"/>
      <c r="R1365" s="35"/>
      <c r="S1365" s="35"/>
      <c r="T1365" s="72"/>
      <c r="AT1365" s="17" t="s">
        <v>163</v>
      </c>
      <c r="AU1365" s="17" t="s">
        <v>81</v>
      </c>
    </row>
    <row r="1366" spans="2:65" s="1" customFormat="1" ht="22.5" customHeight="1">
      <c r="B1366" s="34"/>
      <c r="C1366" s="182" t="s">
        <v>2085</v>
      </c>
      <c r="D1366" s="182" t="s">
        <v>156</v>
      </c>
      <c r="E1366" s="183" t="s">
        <v>2086</v>
      </c>
      <c r="F1366" s="184" t="s">
        <v>2087</v>
      </c>
      <c r="G1366" s="185" t="s">
        <v>413</v>
      </c>
      <c r="H1366" s="186">
        <v>12</v>
      </c>
      <c r="I1366" s="187"/>
      <c r="J1366" s="188">
        <f>ROUND(I1366*H1366,2)</f>
        <v>0</v>
      </c>
      <c r="K1366" s="184" t="s">
        <v>160</v>
      </c>
      <c r="L1366" s="54"/>
      <c r="M1366" s="189" t="s">
        <v>20</v>
      </c>
      <c r="N1366" s="190" t="s">
        <v>44</v>
      </c>
      <c r="O1366" s="35"/>
      <c r="P1366" s="191">
        <f>O1366*H1366</f>
        <v>0</v>
      </c>
      <c r="Q1366" s="191">
        <v>0</v>
      </c>
      <c r="R1366" s="191">
        <f>Q1366*H1366</f>
        <v>0</v>
      </c>
      <c r="S1366" s="191">
        <v>0</v>
      </c>
      <c r="T1366" s="192">
        <f>S1366*H1366</f>
        <v>0</v>
      </c>
      <c r="AR1366" s="17" t="s">
        <v>269</v>
      </c>
      <c r="AT1366" s="17" t="s">
        <v>156</v>
      </c>
      <c r="AU1366" s="17" t="s">
        <v>81</v>
      </c>
      <c r="AY1366" s="17" t="s">
        <v>154</v>
      </c>
      <c r="BE1366" s="193">
        <f>IF(N1366="základní",J1366,0)</f>
        <v>0</v>
      </c>
      <c r="BF1366" s="193">
        <f>IF(N1366="snížená",J1366,0)</f>
        <v>0</v>
      </c>
      <c r="BG1366" s="193">
        <f>IF(N1366="zákl. přenesená",J1366,0)</f>
        <v>0</v>
      </c>
      <c r="BH1366" s="193">
        <f>IF(N1366="sníž. přenesená",J1366,0)</f>
        <v>0</v>
      </c>
      <c r="BI1366" s="193">
        <f>IF(N1366="nulová",J1366,0)</f>
        <v>0</v>
      </c>
      <c r="BJ1366" s="17" t="s">
        <v>22</v>
      </c>
      <c r="BK1366" s="193">
        <f>ROUND(I1366*H1366,2)</f>
        <v>0</v>
      </c>
      <c r="BL1366" s="17" t="s">
        <v>269</v>
      </c>
      <c r="BM1366" s="17" t="s">
        <v>2088</v>
      </c>
    </row>
    <row r="1367" spans="2:47" s="1" customFormat="1" ht="13.5">
      <c r="B1367" s="34"/>
      <c r="C1367" s="56"/>
      <c r="D1367" s="194" t="s">
        <v>163</v>
      </c>
      <c r="E1367" s="56"/>
      <c r="F1367" s="195" t="s">
        <v>2089</v>
      </c>
      <c r="G1367" s="56"/>
      <c r="H1367" s="56"/>
      <c r="I1367" s="152"/>
      <c r="J1367" s="56"/>
      <c r="K1367" s="56"/>
      <c r="L1367" s="54"/>
      <c r="M1367" s="71"/>
      <c r="N1367" s="35"/>
      <c r="O1367" s="35"/>
      <c r="P1367" s="35"/>
      <c r="Q1367" s="35"/>
      <c r="R1367" s="35"/>
      <c r="S1367" s="35"/>
      <c r="T1367" s="72"/>
      <c r="AT1367" s="17" t="s">
        <v>163</v>
      </c>
      <c r="AU1367" s="17" t="s">
        <v>81</v>
      </c>
    </row>
    <row r="1368" spans="2:47" s="1" customFormat="1" ht="148.5">
      <c r="B1368" s="34"/>
      <c r="C1368" s="56"/>
      <c r="D1368" s="199" t="s">
        <v>165</v>
      </c>
      <c r="E1368" s="56"/>
      <c r="F1368" s="212" t="s">
        <v>2059</v>
      </c>
      <c r="G1368" s="56"/>
      <c r="H1368" s="56"/>
      <c r="I1368" s="152"/>
      <c r="J1368" s="56"/>
      <c r="K1368" s="56"/>
      <c r="L1368" s="54"/>
      <c r="M1368" s="71"/>
      <c r="N1368" s="35"/>
      <c r="O1368" s="35"/>
      <c r="P1368" s="35"/>
      <c r="Q1368" s="35"/>
      <c r="R1368" s="35"/>
      <c r="S1368" s="35"/>
      <c r="T1368" s="72"/>
      <c r="AT1368" s="17" t="s">
        <v>165</v>
      </c>
      <c r="AU1368" s="17" t="s">
        <v>81</v>
      </c>
    </row>
    <row r="1369" spans="2:65" s="1" customFormat="1" ht="22.5" customHeight="1">
      <c r="B1369" s="34"/>
      <c r="C1369" s="224" t="s">
        <v>2090</v>
      </c>
      <c r="D1369" s="224" t="s">
        <v>261</v>
      </c>
      <c r="E1369" s="225" t="s">
        <v>2091</v>
      </c>
      <c r="F1369" s="226" t="s">
        <v>2092</v>
      </c>
      <c r="G1369" s="227" t="s">
        <v>413</v>
      </c>
      <c r="H1369" s="228">
        <v>12</v>
      </c>
      <c r="I1369" s="229"/>
      <c r="J1369" s="230">
        <f>ROUND(I1369*H1369,2)</f>
        <v>0</v>
      </c>
      <c r="K1369" s="226" t="s">
        <v>20</v>
      </c>
      <c r="L1369" s="231"/>
      <c r="M1369" s="232" t="s">
        <v>20</v>
      </c>
      <c r="N1369" s="233" t="s">
        <v>44</v>
      </c>
      <c r="O1369" s="35"/>
      <c r="P1369" s="191">
        <f>O1369*H1369</f>
        <v>0</v>
      </c>
      <c r="Q1369" s="191">
        <v>0.0012</v>
      </c>
      <c r="R1369" s="191">
        <f>Q1369*H1369</f>
        <v>0.0144</v>
      </c>
      <c r="S1369" s="191">
        <v>0</v>
      </c>
      <c r="T1369" s="192">
        <f>S1369*H1369</f>
        <v>0</v>
      </c>
      <c r="AR1369" s="17" t="s">
        <v>382</v>
      </c>
      <c r="AT1369" s="17" t="s">
        <v>261</v>
      </c>
      <c r="AU1369" s="17" t="s">
        <v>81</v>
      </c>
      <c r="AY1369" s="17" t="s">
        <v>154</v>
      </c>
      <c r="BE1369" s="193">
        <f>IF(N1369="základní",J1369,0)</f>
        <v>0</v>
      </c>
      <c r="BF1369" s="193">
        <f>IF(N1369="snížená",J1369,0)</f>
        <v>0</v>
      </c>
      <c r="BG1369" s="193">
        <f>IF(N1369="zákl. přenesená",J1369,0)</f>
        <v>0</v>
      </c>
      <c r="BH1369" s="193">
        <f>IF(N1369="sníž. přenesená",J1369,0)</f>
        <v>0</v>
      </c>
      <c r="BI1369" s="193">
        <f>IF(N1369="nulová",J1369,0)</f>
        <v>0</v>
      </c>
      <c r="BJ1369" s="17" t="s">
        <v>22</v>
      </c>
      <c r="BK1369" s="193">
        <f>ROUND(I1369*H1369,2)</f>
        <v>0</v>
      </c>
      <c r="BL1369" s="17" t="s">
        <v>269</v>
      </c>
      <c r="BM1369" s="17" t="s">
        <v>2093</v>
      </c>
    </row>
    <row r="1370" spans="2:47" s="1" customFormat="1" ht="40.5">
      <c r="B1370" s="34"/>
      <c r="C1370" s="56"/>
      <c r="D1370" s="199" t="s">
        <v>615</v>
      </c>
      <c r="E1370" s="56"/>
      <c r="F1370" s="212" t="s">
        <v>2094</v>
      </c>
      <c r="G1370" s="56"/>
      <c r="H1370" s="56"/>
      <c r="I1370" s="152"/>
      <c r="J1370" s="56"/>
      <c r="K1370" s="56"/>
      <c r="L1370" s="54"/>
      <c r="M1370" s="71"/>
      <c r="N1370" s="35"/>
      <c r="O1370" s="35"/>
      <c r="P1370" s="35"/>
      <c r="Q1370" s="35"/>
      <c r="R1370" s="35"/>
      <c r="S1370" s="35"/>
      <c r="T1370" s="72"/>
      <c r="AT1370" s="17" t="s">
        <v>615</v>
      </c>
      <c r="AU1370" s="17" t="s">
        <v>81</v>
      </c>
    </row>
    <row r="1371" spans="2:65" s="1" customFormat="1" ht="22.5" customHeight="1">
      <c r="B1371" s="34"/>
      <c r="C1371" s="182" t="s">
        <v>2095</v>
      </c>
      <c r="D1371" s="182" t="s">
        <v>156</v>
      </c>
      <c r="E1371" s="183" t="s">
        <v>2096</v>
      </c>
      <c r="F1371" s="184" t="s">
        <v>2097</v>
      </c>
      <c r="G1371" s="185" t="s">
        <v>413</v>
      </c>
      <c r="H1371" s="186">
        <v>1</v>
      </c>
      <c r="I1371" s="187"/>
      <c r="J1371" s="188">
        <f>ROUND(I1371*H1371,2)</f>
        <v>0</v>
      </c>
      <c r="K1371" s="184" t="s">
        <v>160</v>
      </c>
      <c r="L1371" s="54"/>
      <c r="M1371" s="189" t="s">
        <v>20</v>
      </c>
      <c r="N1371" s="190" t="s">
        <v>44</v>
      </c>
      <c r="O1371" s="35"/>
      <c r="P1371" s="191">
        <f>O1371*H1371</f>
        <v>0</v>
      </c>
      <c r="Q1371" s="191">
        <v>0.0004490584</v>
      </c>
      <c r="R1371" s="191">
        <f>Q1371*H1371</f>
        <v>0.0004490584</v>
      </c>
      <c r="S1371" s="191">
        <v>0</v>
      </c>
      <c r="T1371" s="192">
        <f>S1371*H1371</f>
        <v>0</v>
      </c>
      <c r="AR1371" s="17" t="s">
        <v>269</v>
      </c>
      <c r="AT1371" s="17" t="s">
        <v>156</v>
      </c>
      <c r="AU1371" s="17" t="s">
        <v>81</v>
      </c>
      <c r="AY1371" s="17" t="s">
        <v>154</v>
      </c>
      <c r="BE1371" s="193">
        <f>IF(N1371="základní",J1371,0)</f>
        <v>0</v>
      </c>
      <c r="BF1371" s="193">
        <f>IF(N1371="snížená",J1371,0)</f>
        <v>0</v>
      </c>
      <c r="BG1371" s="193">
        <f>IF(N1371="zákl. přenesená",J1371,0)</f>
        <v>0</v>
      </c>
      <c r="BH1371" s="193">
        <f>IF(N1371="sníž. přenesená",J1371,0)</f>
        <v>0</v>
      </c>
      <c r="BI1371" s="193">
        <f>IF(N1371="nulová",J1371,0)</f>
        <v>0</v>
      </c>
      <c r="BJ1371" s="17" t="s">
        <v>22</v>
      </c>
      <c r="BK1371" s="193">
        <f>ROUND(I1371*H1371,2)</f>
        <v>0</v>
      </c>
      <c r="BL1371" s="17" t="s">
        <v>269</v>
      </c>
      <c r="BM1371" s="17" t="s">
        <v>2098</v>
      </c>
    </row>
    <row r="1372" spans="2:47" s="1" customFormat="1" ht="27">
      <c r="B1372" s="34"/>
      <c r="C1372" s="56"/>
      <c r="D1372" s="194" t="s">
        <v>163</v>
      </c>
      <c r="E1372" s="56"/>
      <c r="F1372" s="195" t="s">
        <v>2099</v>
      </c>
      <c r="G1372" s="56"/>
      <c r="H1372" s="56"/>
      <c r="I1372" s="152"/>
      <c r="J1372" s="56"/>
      <c r="K1372" s="56"/>
      <c r="L1372" s="54"/>
      <c r="M1372" s="71"/>
      <c r="N1372" s="35"/>
      <c r="O1372" s="35"/>
      <c r="P1372" s="35"/>
      <c r="Q1372" s="35"/>
      <c r="R1372" s="35"/>
      <c r="S1372" s="35"/>
      <c r="T1372" s="72"/>
      <c r="AT1372" s="17" t="s">
        <v>163</v>
      </c>
      <c r="AU1372" s="17" t="s">
        <v>81</v>
      </c>
    </row>
    <row r="1373" spans="2:47" s="1" customFormat="1" ht="54">
      <c r="B1373" s="34"/>
      <c r="C1373" s="56"/>
      <c r="D1373" s="199" t="s">
        <v>165</v>
      </c>
      <c r="E1373" s="56"/>
      <c r="F1373" s="212" t="s">
        <v>2100</v>
      </c>
      <c r="G1373" s="56"/>
      <c r="H1373" s="56"/>
      <c r="I1373" s="152"/>
      <c r="J1373" s="56"/>
      <c r="K1373" s="56"/>
      <c r="L1373" s="54"/>
      <c r="M1373" s="71"/>
      <c r="N1373" s="35"/>
      <c r="O1373" s="35"/>
      <c r="P1373" s="35"/>
      <c r="Q1373" s="35"/>
      <c r="R1373" s="35"/>
      <c r="S1373" s="35"/>
      <c r="T1373" s="72"/>
      <c r="AT1373" s="17" t="s">
        <v>165</v>
      </c>
      <c r="AU1373" s="17" t="s">
        <v>81</v>
      </c>
    </row>
    <row r="1374" spans="2:65" s="1" customFormat="1" ht="22.5" customHeight="1">
      <c r="B1374" s="34"/>
      <c r="C1374" s="224" t="s">
        <v>2101</v>
      </c>
      <c r="D1374" s="224" t="s">
        <v>261</v>
      </c>
      <c r="E1374" s="225" t="s">
        <v>2102</v>
      </c>
      <c r="F1374" s="226" t="s">
        <v>2103</v>
      </c>
      <c r="G1374" s="227" t="s">
        <v>413</v>
      </c>
      <c r="H1374" s="228">
        <v>1</v>
      </c>
      <c r="I1374" s="229"/>
      <c r="J1374" s="230">
        <f>ROUND(I1374*H1374,2)</f>
        <v>0</v>
      </c>
      <c r="K1374" s="226" t="s">
        <v>160</v>
      </c>
      <c r="L1374" s="231"/>
      <c r="M1374" s="232" t="s">
        <v>20</v>
      </c>
      <c r="N1374" s="233" t="s">
        <v>44</v>
      </c>
      <c r="O1374" s="35"/>
      <c r="P1374" s="191">
        <f>O1374*H1374</f>
        <v>0</v>
      </c>
      <c r="Q1374" s="191">
        <v>0.011</v>
      </c>
      <c r="R1374" s="191">
        <f>Q1374*H1374</f>
        <v>0.011</v>
      </c>
      <c r="S1374" s="191">
        <v>0</v>
      </c>
      <c r="T1374" s="192">
        <f>S1374*H1374</f>
        <v>0</v>
      </c>
      <c r="AR1374" s="17" t="s">
        <v>382</v>
      </c>
      <c r="AT1374" s="17" t="s">
        <v>261</v>
      </c>
      <c r="AU1374" s="17" t="s">
        <v>81</v>
      </c>
      <c r="AY1374" s="17" t="s">
        <v>154</v>
      </c>
      <c r="BE1374" s="193">
        <f>IF(N1374="základní",J1374,0)</f>
        <v>0</v>
      </c>
      <c r="BF1374" s="193">
        <f>IF(N1374="snížená",J1374,0)</f>
        <v>0</v>
      </c>
      <c r="BG1374" s="193">
        <f>IF(N1374="zákl. přenesená",J1374,0)</f>
        <v>0</v>
      </c>
      <c r="BH1374" s="193">
        <f>IF(N1374="sníž. přenesená",J1374,0)</f>
        <v>0</v>
      </c>
      <c r="BI1374" s="193">
        <f>IF(N1374="nulová",J1374,0)</f>
        <v>0</v>
      </c>
      <c r="BJ1374" s="17" t="s">
        <v>22</v>
      </c>
      <c r="BK1374" s="193">
        <f>ROUND(I1374*H1374,2)</f>
        <v>0</v>
      </c>
      <c r="BL1374" s="17" t="s">
        <v>269</v>
      </c>
      <c r="BM1374" s="17" t="s">
        <v>2104</v>
      </c>
    </row>
    <row r="1375" spans="2:47" s="1" customFormat="1" ht="27">
      <c r="B1375" s="34"/>
      <c r="C1375" s="56"/>
      <c r="D1375" s="199" t="s">
        <v>163</v>
      </c>
      <c r="E1375" s="56"/>
      <c r="F1375" s="234" t="s">
        <v>2105</v>
      </c>
      <c r="G1375" s="56"/>
      <c r="H1375" s="56"/>
      <c r="I1375" s="152"/>
      <c r="J1375" s="56"/>
      <c r="K1375" s="56"/>
      <c r="L1375" s="54"/>
      <c r="M1375" s="71"/>
      <c r="N1375" s="35"/>
      <c r="O1375" s="35"/>
      <c r="P1375" s="35"/>
      <c r="Q1375" s="35"/>
      <c r="R1375" s="35"/>
      <c r="S1375" s="35"/>
      <c r="T1375" s="72"/>
      <c r="AT1375" s="17" t="s">
        <v>163</v>
      </c>
      <c r="AU1375" s="17" t="s">
        <v>81</v>
      </c>
    </row>
    <row r="1376" spans="2:65" s="1" customFormat="1" ht="22.5" customHeight="1">
      <c r="B1376" s="34"/>
      <c r="C1376" s="182" t="s">
        <v>2106</v>
      </c>
      <c r="D1376" s="182" t="s">
        <v>156</v>
      </c>
      <c r="E1376" s="183" t="s">
        <v>2107</v>
      </c>
      <c r="F1376" s="184" t="s">
        <v>2108</v>
      </c>
      <c r="G1376" s="185" t="s">
        <v>413</v>
      </c>
      <c r="H1376" s="186">
        <v>3</v>
      </c>
      <c r="I1376" s="187"/>
      <c r="J1376" s="188">
        <f>ROUND(I1376*H1376,2)</f>
        <v>0</v>
      </c>
      <c r="K1376" s="184" t="s">
        <v>160</v>
      </c>
      <c r="L1376" s="54"/>
      <c r="M1376" s="189" t="s">
        <v>20</v>
      </c>
      <c r="N1376" s="190" t="s">
        <v>44</v>
      </c>
      <c r="O1376" s="35"/>
      <c r="P1376" s="191">
        <f>O1376*H1376</f>
        <v>0</v>
      </c>
      <c r="Q1376" s="191">
        <v>0</v>
      </c>
      <c r="R1376" s="191">
        <f>Q1376*H1376</f>
        <v>0</v>
      </c>
      <c r="S1376" s="191">
        <v>0</v>
      </c>
      <c r="T1376" s="192">
        <f>S1376*H1376</f>
        <v>0</v>
      </c>
      <c r="AR1376" s="17" t="s">
        <v>269</v>
      </c>
      <c r="AT1376" s="17" t="s">
        <v>156</v>
      </c>
      <c r="AU1376" s="17" t="s">
        <v>81</v>
      </c>
      <c r="AY1376" s="17" t="s">
        <v>154</v>
      </c>
      <c r="BE1376" s="193">
        <f>IF(N1376="základní",J1376,0)</f>
        <v>0</v>
      </c>
      <c r="BF1376" s="193">
        <f>IF(N1376="snížená",J1376,0)</f>
        <v>0</v>
      </c>
      <c r="BG1376" s="193">
        <f>IF(N1376="zákl. přenesená",J1376,0)</f>
        <v>0</v>
      </c>
      <c r="BH1376" s="193">
        <f>IF(N1376="sníž. přenesená",J1376,0)</f>
        <v>0</v>
      </c>
      <c r="BI1376" s="193">
        <f>IF(N1376="nulová",J1376,0)</f>
        <v>0</v>
      </c>
      <c r="BJ1376" s="17" t="s">
        <v>22</v>
      </c>
      <c r="BK1376" s="193">
        <f>ROUND(I1376*H1376,2)</f>
        <v>0</v>
      </c>
      <c r="BL1376" s="17" t="s">
        <v>269</v>
      </c>
      <c r="BM1376" s="17" t="s">
        <v>2109</v>
      </c>
    </row>
    <row r="1377" spans="2:47" s="1" customFormat="1" ht="27">
      <c r="B1377" s="34"/>
      <c r="C1377" s="56"/>
      <c r="D1377" s="194" t="s">
        <v>163</v>
      </c>
      <c r="E1377" s="56"/>
      <c r="F1377" s="195" t="s">
        <v>2110</v>
      </c>
      <c r="G1377" s="56"/>
      <c r="H1377" s="56"/>
      <c r="I1377" s="152"/>
      <c r="J1377" s="56"/>
      <c r="K1377" s="56"/>
      <c r="L1377" s="54"/>
      <c r="M1377" s="71"/>
      <c r="N1377" s="35"/>
      <c r="O1377" s="35"/>
      <c r="P1377" s="35"/>
      <c r="Q1377" s="35"/>
      <c r="R1377" s="35"/>
      <c r="S1377" s="35"/>
      <c r="T1377" s="72"/>
      <c r="AT1377" s="17" t="s">
        <v>163</v>
      </c>
      <c r="AU1377" s="17" t="s">
        <v>81</v>
      </c>
    </row>
    <row r="1378" spans="2:47" s="1" customFormat="1" ht="40.5">
      <c r="B1378" s="34"/>
      <c r="C1378" s="56"/>
      <c r="D1378" s="199" t="s">
        <v>165</v>
      </c>
      <c r="E1378" s="56"/>
      <c r="F1378" s="212" t="s">
        <v>2111</v>
      </c>
      <c r="G1378" s="56"/>
      <c r="H1378" s="56"/>
      <c r="I1378" s="152"/>
      <c r="J1378" s="56"/>
      <c r="K1378" s="56"/>
      <c r="L1378" s="54"/>
      <c r="M1378" s="71"/>
      <c r="N1378" s="35"/>
      <c r="O1378" s="35"/>
      <c r="P1378" s="35"/>
      <c r="Q1378" s="35"/>
      <c r="R1378" s="35"/>
      <c r="S1378" s="35"/>
      <c r="T1378" s="72"/>
      <c r="AT1378" s="17" t="s">
        <v>165</v>
      </c>
      <c r="AU1378" s="17" t="s">
        <v>81</v>
      </c>
    </row>
    <row r="1379" spans="2:65" s="1" customFormat="1" ht="22.5" customHeight="1">
      <c r="B1379" s="34"/>
      <c r="C1379" s="224" t="s">
        <v>2112</v>
      </c>
      <c r="D1379" s="224" t="s">
        <v>261</v>
      </c>
      <c r="E1379" s="225" t="s">
        <v>2113</v>
      </c>
      <c r="F1379" s="226" t="s">
        <v>2114</v>
      </c>
      <c r="G1379" s="227" t="s">
        <v>292</v>
      </c>
      <c r="H1379" s="228">
        <v>3.3</v>
      </c>
      <c r="I1379" s="229"/>
      <c r="J1379" s="230">
        <f>ROUND(I1379*H1379,2)</f>
        <v>0</v>
      </c>
      <c r="K1379" s="226" t="s">
        <v>160</v>
      </c>
      <c r="L1379" s="231"/>
      <c r="M1379" s="232" t="s">
        <v>20</v>
      </c>
      <c r="N1379" s="233" t="s">
        <v>44</v>
      </c>
      <c r="O1379" s="35"/>
      <c r="P1379" s="191">
        <f>O1379*H1379</f>
        <v>0</v>
      </c>
      <c r="Q1379" s="191">
        <v>0.004</v>
      </c>
      <c r="R1379" s="191">
        <f>Q1379*H1379</f>
        <v>0.0132</v>
      </c>
      <c r="S1379" s="191">
        <v>0</v>
      </c>
      <c r="T1379" s="192">
        <f>S1379*H1379</f>
        <v>0</v>
      </c>
      <c r="AR1379" s="17" t="s">
        <v>382</v>
      </c>
      <c r="AT1379" s="17" t="s">
        <v>261</v>
      </c>
      <c r="AU1379" s="17" t="s">
        <v>81</v>
      </c>
      <c r="AY1379" s="17" t="s">
        <v>154</v>
      </c>
      <c r="BE1379" s="193">
        <f>IF(N1379="základní",J1379,0)</f>
        <v>0</v>
      </c>
      <c r="BF1379" s="193">
        <f>IF(N1379="snížená",J1379,0)</f>
        <v>0</v>
      </c>
      <c r="BG1379" s="193">
        <f>IF(N1379="zákl. přenesená",J1379,0)</f>
        <v>0</v>
      </c>
      <c r="BH1379" s="193">
        <f>IF(N1379="sníž. přenesená",J1379,0)</f>
        <v>0</v>
      </c>
      <c r="BI1379" s="193">
        <f>IF(N1379="nulová",J1379,0)</f>
        <v>0</v>
      </c>
      <c r="BJ1379" s="17" t="s">
        <v>22</v>
      </c>
      <c r="BK1379" s="193">
        <f>ROUND(I1379*H1379,2)</f>
        <v>0</v>
      </c>
      <c r="BL1379" s="17" t="s">
        <v>269</v>
      </c>
      <c r="BM1379" s="17" t="s">
        <v>2115</v>
      </c>
    </row>
    <row r="1380" spans="2:47" s="1" customFormat="1" ht="27">
      <c r="B1380" s="34"/>
      <c r="C1380" s="56"/>
      <c r="D1380" s="194" t="s">
        <v>163</v>
      </c>
      <c r="E1380" s="56"/>
      <c r="F1380" s="195" t="s">
        <v>2116</v>
      </c>
      <c r="G1380" s="56"/>
      <c r="H1380" s="56"/>
      <c r="I1380" s="152"/>
      <c r="J1380" s="56"/>
      <c r="K1380" s="56"/>
      <c r="L1380" s="54"/>
      <c r="M1380" s="71"/>
      <c r="N1380" s="35"/>
      <c r="O1380" s="35"/>
      <c r="P1380" s="35"/>
      <c r="Q1380" s="35"/>
      <c r="R1380" s="35"/>
      <c r="S1380" s="35"/>
      <c r="T1380" s="72"/>
      <c r="AT1380" s="17" t="s">
        <v>163</v>
      </c>
      <c r="AU1380" s="17" t="s">
        <v>81</v>
      </c>
    </row>
    <row r="1381" spans="2:51" s="11" customFormat="1" ht="13.5">
      <c r="B1381" s="197"/>
      <c r="C1381" s="198"/>
      <c r="D1381" s="199" t="s">
        <v>167</v>
      </c>
      <c r="E1381" s="198"/>
      <c r="F1381" s="201" t="s">
        <v>2117</v>
      </c>
      <c r="G1381" s="198"/>
      <c r="H1381" s="202">
        <v>3.3</v>
      </c>
      <c r="I1381" s="203"/>
      <c r="J1381" s="198"/>
      <c r="K1381" s="198"/>
      <c r="L1381" s="204"/>
      <c r="M1381" s="205"/>
      <c r="N1381" s="206"/>
      <c r="O1381" s="206"/>
      <c r="P1381" s="206"/>
      <c r="Q1381" s="206"/>
      <c r="R1381" s="206"/>
      <c r="S1381" s="206"/>
      <c r="T1381" s="207"/>
      <c r="AT1381" s="208" t="s">
        <v>167</v>
      </c>
      <c r="AU1381" s="208" t="s">
        <v>81</v>
      </c>
      <c r="AV1381" s="11" t="s">
        <v>81</v>
      </c>
      <c r="AW1381" s="11" t="s">
        <v>4</v>
      </c>
      <c r="AX1381" s="11" t="s">
        <v>22</v>
      </c>
      <c r="AY1381" s="208" t="s">
        <v>154</v>
      </c>
    </row>
    <row r="1382" spans="2:65" s="1" customFormat="1" ht="31.5" customHeight="1">
      <c r="B1382" s="34"/>
      <c r="C1382" s="182" t="s">
        <v>2118</v>
      </c>
      <c r="D1382" s="182" t="s">
        <v>156</v>
      </c>
      <c r="E1382" s="183" t="s">
        <v>2119</v>
      </c>
      <c r="F1382" s="184" t="s">
        <v>2120</v>
      </c>
      <c r="G1382" s="185" t="s">
        <v>2121</v>
      </c>
      <c r="H1382" s="186">
        <v>1</v>
      </c>
      <c r="I1382" s="187"/>
      <c r="J1382" s="188">
        <f>ROUND(I1382*H1382,2)</f>
        <v>0</v>
      </c>
      <c r="K1382" s="184" t="s">
        <v>20</v>
      </c>
      <c r="L1382" s="54"/>
      <c r="M1382" s="189" t="s">
        <v>20</v>
      </c>
      <c r="N1382" s="190" t="s">
        <v>44</v>
      </c>
      <c r="O1382" s="35"/>
      <c r="P1382" s="191">
        <f>O1382*H1382</f>
        <v>0</v>
      </c>
      <c r="Q1382" s="191">
        <v>0</v>
      </c>
      <c r="R1382" s="191">
        <f>Q1382*H1382</f>
        <v>0</v>
      </c>
      <c r="S1382" s="191">
        <v>0</v>
      </c>
      <c r="T1382" s="192">
        <f>S1382*H1382</f>
        <v>0</v>
      </c>
      <c r="AR1382" s="17" t="s">
        <v>269</v>
      </c>
      <c r="AT1382" s="17" t="s">
        <v>156</v>
      </c>
      <c r="AU1382" s="17" t="s">
        <v>81</v>
      </c>
      <c r="AY1382" s="17" t="s">
        <v>154</v>
      </c>
      <c r="BE1382" s="193">
        <f>IF(N1382="základní",J1382,0)</f>
        <v>0</v>
      </c>
      <c r="BF1382" s="193">
        <f>IF(N1382="snížená",J1382,0)</f>
        <v>0</v>
      </c>
      <c r="BG1382" s="193">
        <f>IF(N1382="zákl. přenesená",J1382,0)</f>
        <v>0</v>
      </c>
      <c r="BH1382" s="193">
        <f>IF(N1382="sníž. přenesená",J1382,0)</f>
        <v>0</v>
      </c>
      <c r="BI1382" s="193">
        <f>IF(N1382="nulová",J1382,0)</f>
        <v>0</v>
      </c>
      <c r="BJ1382" s="17" t="s">
        <v>22</v>
      </c>
      <c r="BK1382" s="193">
        <f>ROUND(I1382*H1382,2)</f>
        <v>0</v>
      </c>
      <c r="BL1382" s="17" t="s">
        <v>269</v>
      </c>
      <c r="BM1382" s="17" t="s">
        <v>2122</v>
      </c>
    </row>
    <row r="1383" spans="2:47" s="1" customFormat="1" ht="81">
      <c r="B1383" s="34"/>
      <c r="C1383" s="56"/>
      <c r="D1383" s="199" t="s">
        <v>615</v>
      </c>
      <c r="E1383" s="56"/>
      <c r="F1383" s="212" t="s">
        <v>2123</v>
      </c>
      <c r="G1383" s="56"/>
      <c r="H1383" s="56"/>
      <c r="I1383" s="152"/>
      <c r="J1383" s="56"/>
      <c r="K1383" s="56"/>
      <c r="L1383" s="54"/>
      <c r="M1383" s="71"/>
      <c r="N1383" s="35"/>
      <c r="O1383" s="35"/>
      <c r="P1383" s="35"/>
      <c r="Q1383" s="35"/>
      <c r="R1383" s="35"/>
      <c r="S1383" s="35"/>
      <c r="T1383" s="72"/>
      <c r="AT1383" s="17" t="s">
        <v>615</v>
      </c>
      <c r="AU1383" s="17" t="s">
        <v>81</v>
      </c>
    </row>
    <row r="1384" spans="2:65" s="1" customFormat="1" ht="31.5" customHeight="1">
      <c r="B1384" s="34"/>
      <c r="C1384" s="182" t="s">
        <v>2124</v>
      </c>
      <c r="D1384" s="182" t="s">
        <v>156</v>
      </c>
      <c r="E1384" s="183" t="s">
        <v>2125</v>
      </c>
      <c r="F1384" s="184" t="s">
        <v>2126</v>
      </c>
      <c r="G1384" s="185" t="s">
        <v>2127</v>
      </c>
      <c r="H1384" s="186">
        <v>1</v>
      </c>
      <c r="I1384" s="187"/>
      <c r="J1384" s="188">
        <f>ROUND(I1384*H1384,2)</f>
        <v>0</v>
      </c>
      <c r="K1384" s="184" t="s">
        <v>20</v>
      </c>
      <c r="L1384" s="54"/>
      <c r="M1384" s="189" t="s">
        <v>20</v>
      </c>
      <c r="N1384" s="190" t="s">
        <v>44</v>
      </c>
      <c r="O1384" s="35"/>
      <c r="P1384" s="191">
        <f>O1384*H1384</f>
        <v>0</v>
      </c>
      <c r="Q1384" s="191">
        <v>0</v>
      </c>
      <c r="R1384" s="191">
        <f>Q1384*H1384</f>
        <v>0</v>
      </c>
      <c r="S1384" s="191">
        <v>0</v>
      </c>
      <c r="T1384" s="192">
        <f>S1384*H1384</f>
        <v>0</v>
      </c>
      <c r="AR1384" s="17" t="s">
        <v>269</v>
      </c>
      <c r="AT1384" s="17" t="s">
        <v>156</v>
      </c>
      <c r="AU1384" s="17" t="s">
        <v>81</v>
      </c>
      <c r="AY1384" s="17" t="s">
        <v>154</v>
      </c>
      <c r="BE1384" s="193">
        <f>IF(N1384="základní",J1384,0)</f>
        <v>0</v>
      </c>
      <c r="BF1384" s="193">
        <f>IF(N1384="snížená",J1384,0)</f>
        <v>0</v>
      </c>
      <c r="BG1384" s="193">
        <f>IF(N1384="zákl. přenesená",J1384,0)</f>
        <v>0</v>
      </c>
      <c r="BH1384" s="193">
        <f>IF(N1384="sníž. přenesená",J1384,0)</f>
        <v>0</v>
      </c>
      <c r="BI1384" s="193">
        <f>IF(N1384="nulová",J1384,0)</f>
        <v>0</v>
      </c>
      <c r="BJ1384" s="17" t="s">
        <v>22</v>
      </c>
      <c r="BK1384" s="193">
        <f>ROUND(I1384*H1384,2)</f>
        <v>0</v>
      </c>
      <c r="BL1384" s="17" t="s">
        <v>269</v>
      </c>
      <c r="BM1384" s="17" t="s">
        <v>2128</v>
      </c>
    </row>
    <row r="1385" spans="2:47" s="1" customFormat="1" ht="81">
      <c r="B1385" s="34"/>
      <c r="C1385" s="56"/>
      <c r="D1385" s="199" t="s">
        <v>615</v>
      </c>
      <c r="E1385" s="56"/>
      <c r="F1385" s="212" t="s">
        <v>2123</v>
      </c>
      <c r="G1385" s="56"/>
      <c r="H1385" s="56"/>
      <c r="I1385" s="152"/>
      <c r="J1385" s="56"/>
      <c r="K1385" s="56"/>
      <c r="L1385" s="54"/>
      <c r="M1385" s="71"/>
      <c r="N1385" s="35"/>
      <c r="O1385" s="35"/>
      <c r="P1385" s="35"/>
      <c r="Q1385" s="35"/>
      <c r="R1385" s="35"/>
      <c r="S1385" s="35"/>
      <c r="T1385" s="72"/>
      <c r="AT1385" s="17" t="s">
        <v>615</v>
      </c>
      <c r="AU1385" s="17" t="s">
        <v>81</v>
      </c>
    </row>
    <row r="1386" spans="2:65" s="1" customFormat="1" ht="22.5" customHeight="1">
      <c r="B1386" s="34"/>
      <c r="C1386" s="182" t="s">
        <v>2129</v>
      </c>
      <c r="D1386" s="182" t="s">
        <v>156</v>
      </c>
      <c r="E1386" s="183" t="s">
        <v>2130</v>
      </c>
      <c r="F1386" s="184" t="s">
        <v>2131</v>
      </c>
      <c r="G1386" s="185" t="s">
        <v>239</v>
      </c>
      <c r="H1386" s="186">
        <v>0.394</v>
      </c>
      <c r="I1386" s="187"/>
      <c r="J1386" s="188">
        <f>ROUND(I1386*H1386,2)</f>
        <v>0</v>
      </c>
      <c r="K1386" s="184" t="s">
        <v>160</v>
      </c>
      <c r="L1386" s="54"/>
      <c r="M1386" s="189" t="s">
        <v>20</v>
      </c>
      <c r="N1386" s="190" t="s">
        <v>44</v>
      </c>
      <c r="O1386" s="35"/>
      <c r="P1386" s="191">
        <f>O1386*H1386</f>
        <v>0</v>
      </c>
      <c r="Q1386" s="191">
        <v>0</v>
      </c>
      <c r="R1386" s="191">
        <f>Q1386*H1386</f>
        <v>0</v>
      </c>
      <c r="S1386" s="191">
        <v>0</v>
      </c>
      <c r="T1386" s="192">
        <f>S1386*H1386</f>
        <v>0</v>
      </c>
      <c r="AR1386" s="17" t="s">
        <v>269</v>
      </c>
      <c r="AT1386" s="17" t="s">
        <v>156</v>
      </c>
      <c r="AU1386" s="17" t="s">
        <v>81</v>
      </c>
      <c r="AY1386" s="17" t="s">
        <v>154</v>
      </c>
      <c r="BE1386" s="193">
        <f>IF(N1386="základní",J1386,0)</f>
        <v>0</v>
      </c>
      <c r="BF1386" s="193">
        <f>IF(N1386="snížená",J1386,0)</f>
        <v>0</v>
      </c>
      <c r="BG1386" s="193">
        <f>IF(N1386="zákl. přenesená",J1386,0)</f>
        <v>0</v>
      </c>
      <c r="BH1386" s="193">
        <f>IF(N1386="sníž. přenesená",J1386,0)</f>
        <v>0</v>
      </c>
      <c r="BI1386" s="193">
        <f>IF(N1386="nulová",J1386,0)</f>
        <v>0</v>
      </c>
      <c r="BJ1386" s="17" t="s">
        <v>22</v>
      </c>
      <c r="BK1386" s="193">
        <f>ROUND(I1386*H1386,2)</f>
        <v>0</v>
      </c>
      <c r="BL1386" s="17" t="s">
        <v>269</v>
      </c>
      <c r="BM1386" s="17" t="s">
        <v>2132</v>
      </c>
    </row>
    <row r="1387" spans="2:47" s="1" customFormat="1" ht="27">
      <c r="B1387" s="34"/>
      <c r="C1387" s="56"/>
      <c r="D1387" s="194" t="s">
        <v>163</v>
      </c>
      <c r="E1387" s="56"/>
      <c r="F1387" s="195" t="s">
        <v>2133</v>
      </c>
      <c r="G1387" s="56"/>
      <c r="H1387" s="56"/>
      <c r="I1387" s="152"/>
      <c r="J1387" s="56"/>
      <c r="K1387" s="56"/>
      <c r="L1387" s="54"/>
      <c r="M1387" s="71"/>
      <c r="N1387" s="35"/>
      <c r="O1387" s="35"/>
      <c r="P1387" s="35"/>
      <c r="Q1387" s="35"/>
      <c r="R1387" s="35"/>
      <c r="S1387" s="35"/>
      <c r="T1387" s="72"/>
      <c r="AT1387" s="17" t="s">
        <v>163</v>
      </c>
      <c r="AU1387" s="17" t="s">
        <v>81</v>
      </c>
    </row>
    <row r="1388" spans="2:47" s="1" customFormat="1" ht="121.5">
      <c r="B1388" s="34"/>
      <c r="C1388" s="56"/>
      <c r="D1388" s="194" t="s">
        <v>165</v>
      </c>
      <c r="E1388" s="56"/>
      <c r="F1388" s="196" t="s">
        <v>2134</v>
      </c>
      <c r="G1388" s="56"/>
      <c r="H1388" s="56"/>
      <c r="I1388" s="152"/>
      <c r="J1388" s="56"/>
      <c r="K1388" s="56"/>
      <c r="L1388" s="54"/>
      <c r="M1388" s="71"/>
      <c r="N1388" s="35"/>
      <c r="O1388" s="35"/>
      <c r="P1388" s="35"/>
      <c r="Q1388" s="35"/>
      <c r="R1388" s="35"/>
      <c r="S1388" s="35"/>
      <c r="T1388" s="72"/>
      <c r="AT1388" s="17" t="s">
        <v>165</v>
      </c>
      <c r="AU1388" s="17" t="s">
        <v>81</v>
      </c>
    </row>
    <row r="1389" spans="2:63" s="10" customFormat="1" ht="29.85" customHeight="1">
      <c r="B1389" s="165"/>
      <c r="C1389" s="166"/>
      <c r="D1389" s="179" t="s">
        <v>72</v>
      </c>
      <c r="E1389" s="180" t="s">
        <v>2135</v>
      </c>
      <c r="F1389" s="180" t="s">
        <v>2136</v>
      </c>
      <c r="G1389" s="166"/>
      <c r="H1389" s="166"/>
      <c r="I1389" s="169"/>
      <c r="J1389" s="181">
        <f>BK1389</f>
        <v>0</v>
      </c>
      <c r="K1389" s="166"/>
      <c r="L1389" s="171"/>
      <c r="M1389" s="172"/>
      <c r="N1389" s="173"/>
      <c r="O1389" s="173"/>
      <c r="P1389" s="174">
        <f>SUM(P1390:P1439)</f>
        <v>0</v>
      </c>
      <c r="Q1389" s="173"/>
      <c r="R1389" s="174">
        <f>SUM(R1390:R1439)</f>
        <v>0.65743505536</v>
      </c>
      <c r="S1389" s="173"/>
      <c r="T1389" s="175">
        <f>SUM(T1390:T1439)</f>
        <v>1.6378</v>
      </c>
      <c r="AR1389" s="176" t="s">
        <v>81</v>
      </c>
      <c r="AT1389" s="177" t="s">
        <v>72</v>
      </c>
      <c r="AU1389" s="177" t="s">
        <v>22</v>
      </c>
      <c r="AY1389" s="176" t="s">
        <v>154</v>
      </c>
      <c r="BK1389" s="178">
        <f>SUM(BK1390:BK1439)</f>
        <v>0</v>
      </c>
    </row>
    <row r="1390" spans="2:65" s="1" customFormat="1" ht="22.5" customHeight="1">
      <c r="B1390" s="34"/>
      <c r="C1390" s="182" t="s">
        <v>2137</v>
      </c>
      <c r="D1390" s="182" t="s">
        <v>156</v>
      </c>
      <c r="E1390" s="183" t="s">
        <v>2138</v>
      </c>
      <c r="F1390" s="184" t="s">
        <v>2139</v>
      </c>
      <c r="G1390" s="185" t="s">
        <v>292</v>
      </c>
      <c r="H1390" s="186">
        <v>11.22</v>
      </c>
      <c r="I1390" s="187"/>
      <c r="J1390" s="188">
        <f>ROUND(I1390*H1390,2)</f>
        <v>0</v>
      </c>
      <c r="K1390" s="184" t="s">
        <v>160</v>
      </c>
      <c r="L1390" s="54"/>
      <c r="M1390" s="189" t="s">
        <v>20</v>
      </c>
      <c r="N1390" s="190" t="s">
        <v>44</v>
      </c>
      <c r="O1390" s="35"/>
      <c r="P1390" s="191">
        <f>O1390*H1390</f>
        <v>0</v>
      </c>
      <c r="Q1390" s="191">
        <v>5.64E-05</v>
      </c>
      <c r="R1390" s="191">
        <f>Q1390*H1390</f>
        <v>0.0006328080000000001</v>
      </c>
      <c r="S1390" s="191">
        <v>0</v>
      </c>
      <c r="T1390" s="192">
        <f>S1390*H1390</f>
        <v>0</v>
      </c>
      <c r="AR1390" s="17" t="s">
        <v>269</v>
      </c>
      <c r="AT1390" s="17" t="s">
        <v>156</v>
      </c>
      <c r="AU1390" s="17" t="s">
        <v>81</v>
      </c>
      <c r="AY1390" s="17" t="s">
        <v>154</v>
      </c>
      <c r="BE1390" s="193">
        <f>IF(N1390="základní",J1390,0)</f>
        <v>0</v>
      </c>
      <c r="BF1390" s="193">
        <f>IF(N1390="snížená",J1390,0)</f>
        <v>0</v>
      </c>
      <c r="BG1390" s="193">
        <f>IF(N1390="zákl. přenesená",J1390,0)</f>
        <v>0</v>
      </c>
      <c r="BH1390" s="193">
        <f>IF(N1390="sníž. přenesená",J1390,0)</f>
        <v>0</v>
      </c>
      <c r="BI1390" s="193">
        <f>IF(N1390="nulová",J1390,0)</f>
        <v>0</v>
      </c>
      <c r="BJ1390" s="17" t="s">
        <v>22</v>
      </c>
      <c r="BK1390" s="193">
        <f>ROUND(I1390*H1390,2)</f>
        <v>0</v>
      </c>
      <c r="BL1390" s="17" t="s">
        <v>269</v>
      </c>
      <c r="BM1390" s="17" t="s">
        <v>2140</v>
      </c>
    </row>
    <row r="1391" spans="2:47" s="1" customFormat="1" ht="13.5">
      <c r="B1391" s="34"/>
      <c r="C1391" s="56"/>
      <c r="D1391" s="194" t="s">
        <v>163</v>
      </c>
      <c r="E1391" s="56"/>
      <c r="F1391" s="195" t="s">
        <v>2141</v>
      </c>
      <c r="G1391" s="56"/>
      <c r="H1391" s="56"/>
      <c r="I1391" s="152"/>
      <c r="J1391" s="56"/>
      <c r="K1391" s="56"/>
      <c r="L1391" s="54"/>
      <c r="M1391" s="71"/>
      <c r="N1391" s="35"/>
      <c r="O1391" s="35"/>
      <c r="P1391" s="35"/>
      <c r="Q1391" s="35"/>
      <c r="R1391" s="35"/>
      <c r="S1391" s="35"/>
      <c r="T1391" s="72"/>
      <c r="AT1391" s="17" t="s">
        <v>163</v>
      </c>
      <c r="AU1391" s="17" t="s">
        <v>81</v>
      </c>
    </row>
    <row r="1392" spans="2:47" s="1" customFormat="1" ht="121.5">
      <c r="B1392" s="34"/>
      <c r="C1392" s="56"/>
      <c r="D1392" s="194" t="s">
        <v>165</v>
      </c>
      <c r="E1392" s="56"/>
      <c r="F1392" s="196" t="s">
        <v>2142</v>
      </c>
      <c r="G1392" s="56"/>
      <c r="H1392" s="56"/>
      <c r="I1392" s="152"/>
      <c r="J1392" s="56"/>
      <c r="K1392" s="56"/>
      <c r="L1392" s="54"/>
      <c r="M1392" s="71"/>
      <c r="N1392" s="35"/>
      <c r="O1392" s="35"/>
      <c r="P1392" s="35"/>
      <c r="Q1392" s="35"/>
      <c r="R1392" s="35"/>
      <c r="S1392" s="35"/>
      <c r="T1392" s="72"/>
      <c r="AT1392" s="17" t="s">
        <v>165</v>
      </c>
      <c r="AU1392" s="17" t="s">
        <v>81</v>
      </c>
    </row>
    <row r="1393" spans="2:51" s="11" customFormat="1" ht="13.5">
      <c r="B1393" s="197"/>
      <c r="C1393" s="198"/>
      <c r="D1393" s="194" t="s">
        <v>167</v>
      </c>
      <c r="E1393" s="209" t="s">
        <v>20</v>
      </c>
      <c r="F1393" s="210" t="s">
        <v>2143</v>
      </c>
      <c r="G1393" s="198"/>
      <c r="H1393" s="211">
        <v>8.96</v>
      </c>
      <c r="I1393" s="203"/>
      <c r="J1393" s="198"/>
      <c r="K1393" s="198"/>
      <c r="L1393" s="204"/>
      <c r="M1393" s="205"/>
      <c r="N1393" s="206"/>
      <c r="O1393" s="206"/>
      <c r="P1393" s="206"/>
      <c r="Q1393" s="206"/>
      <c r="R1393" s="206"/>
      <c r="S1393" s="206"/>
      <c r="T1393" s="207"/>
      <c r="AT1393" s="208" t="s">
        <v>167</v>
      </c>
      <c r="AU1393" s="208" t="s">
        <v>81</v>
      </c>
      <c r="AV1393" s="11" t="s">
        <v>81</v>
      </c>
      <c r="AW1393" s="11" t="s">
        <v>169</v>
      </c>
      <c r="AX1393" s="11" t="s">
        <v>73</v>
      </c>
      <c r="AY1393" s="208" t="s">
        <v>154</v>
      </c>
    </row>
    <row r="1394" spans="2:51" s="11" customFormat="1" ht="13.5">
      <c r="B1394" s="197"/>
      <c r="C1394" s="198"/>
      <c r="D1394" s="199" t="s">
        <v>167</v>
      </c>
      <c r="E1394" s="200" t="s">
        <v>20</v>
      </c>
      <c r="F1394" s="201" t="s">
        <v>2144</v>
      </c>
      <c r="G1394" s="198"/>
      <c r="H1394" s="202">
        <v>2.26</v>
      </c>
      <c r="I1394" s="203"/>
      <c r="J1394" s="198"/>
      <c r="K1394" s="198"/>
      <c r="L1394" s="204"/>
      <c r="M1394" s="205"/>
      <c r="N1394" s="206"/>
      <c r="O1394" s="206"/>
      <c r="P1394" s="206"/>
      <c r="Q1394" s="206"/>
      <c r="R1394" s="206"/>
      <c r="S1394" s="206"/>
      <c r="T1394" s="207"/>
      <c r="AT1394" s="208" t="s">
        <v>167</v>
      </c>
      <c r="AU1394" s="208" t="s">
        <v>81</v>
      </c>
      <c r="AV1394" s="11" t="s">
        <v>81</v>
      </c>
      <c r="AW1394" s="11" t="s">
        <v>169</v>
      </c>
      <c r="AX1394" s="11" t="s">
        <v>73</v>
      </c>
      <c r="AY1394" s="208" t="s">
        <v>154</v>
      </c>
    </row>
    <row r="1395" spans="2:65" s="1" customFormat="1" ht="22.5" customHeight="1">
      <c r="B1395" s="34"/>
      <c r="C1395" s="182" t="s">
        <v>2145</v>
      </c>
      <c r="D1395" s="182" t="s">
        <v>156</v>
      </c>
      <c r="E1395" s="183" t="s">
        <v>2146</v>
      </c>
      <c r="F1395" s="184" t="s">
        <v>2147</v>
      </c>
      <c r="G1395" s="185" t="s">
        <v>292</v>
      </c>
      <c r="H1395" s="186">
        <v>4.7</v>
      </c>
      <c r="I1395" s="187"/>
      <c r="J1395" s="188">
        <f>ROUND(I1395*H1395,2)</f>
        <v>0</v>
      </c>
      <c r="K1395" s="184" t="s">
        <v>160</v>
      </c>
      <c r="L1395" s="54"/>
      <c r="M1395" s="189" t="s">
        <v>20</v>
      </c>
      <c r="N1395" s="190" t="s">
        <v>44</v>
      </c>
      <c r="O1395" s="35"/>
      <c r="P1395" s="191">
        <f>O1395*H1395</f>
        <v>0</v>
      </c>
      <c r="Q1395" s="191">
        <v>0.0001692</v>
      </c>
      <c r="R1395" s="191">
        <f>Q1395*H1395</f>
        <v>0.00079524</v>
      </c>
      <c r="S1395" s="191">
        <v>0</v>
      </c>
      <c r="T1395" s="192">
        <f>S1395*H1395</f>
        <v>0</v>
      </c>
      <c r="AR1395" s="17" t="s">
        <v>269</v>
      </c>
      <c r="AT1395" s="17" t="s">
        <v>156</v>
      </c>
      <c r="AU1395" s="17" t="s">
        <v>81</v>
      </c>
      <c r="AY1395" s="17" t="s">
        <v>154</v>
      </c>
      <c r="BE1395" s="193">
        <f>IF(N1395="základní",J1395,0)</f>
        <v>0</v>
      </c>
      <c r="BF1395" s="193">
        <f>IF(N1395="snížená",J1395,0)</f>
        <v>0</v>
      </c>
      <c r="BG1395" s="193">
        <f>IF(N1395="zákl. přenesená",J1395,0)</f>
        <v>0</v>
      </c>
      <c r="BH1395" s="193">
        <f>IF(N1395="sníž. přenesená",J1395,0)</f>
        <v>0</v>
      </c>
      <c r="BI1395" s="193">
        <f>IF(N1395="nulová",J1395,0)</f>
        <v>0</v>
      </c>
      <c r="BJ1395" s="17" t="s">
        <v>22</v>
      </c>
      <c r="BK1395" s="193">
        <f>ROUND(I1395*H1395,2)</f>
        <v>0</v>
      </c>
      <c r="BL1395" s="17" t="s">
        <v>269</v>
      </c>
      <c r="BM1395" s="17" t="s">
        <v>2148</v>
      </c>
    </row>
    <row r="1396" spans="2:47" s="1" customFormat="1" ht="13.5">
      <c r="B1396" s="34"/>
      <c r="C1396" s="56"/>
      <c r="D1396" s="194" t="s">
        <v>163</v>
      </c>
      <c r="E1396" s="56"/>
      <c r="F1396" s="195" t="s">
        <v>2149</v>
      </c>
      <c r="G1396" s="56"/>
      <c r="H1396" s="56"/>
      <c r="I1396" s="152"/>
      <c r="J1396" s="56"/>
      <c r="K1396" s="56"/>
      <c r="L1396" s="54"/>
      <c r="M1396" s="71"/>
      <c r="N1396" s="35"/>
      <c r="O1396" s="35"/>
      <c r="P1396" s="35"/>
      <c r="Q1396" s="35"/>
      <c r="R1396" s="35"/>
      <c r="S1396" s="35"/>
      <c r="T1396" s="72"/>
      <c r="AT1396" s="17" t="s">
        <v>163</v>
      </c>
      <c r="AU1396" s="17" t="s">
        <v>81</v>
      </c>
    </row>
    <row r="1397" spans="2:47" s="1" customFormat="1" ht="121.5">
      <c r="B1397" s="34"/>
      <c r="C1397" s="56"/>
      <c r="D1397" s="194" t="s">
        <v>165</v>
      </c>
      <c r="E1397" s="56"/>
      <c r="F1397" s="196" t="s">
        <v>2142</v>
      </c>
      <c r="G1397" s="56"/>
      <c r="H1397" s="56"/>
      <c r="I1397" s="152"/>
      <c r="J1397" s="56"/>
      <c r="K1397" s="56"/>
      <c r="L1397" s="54"/>
      <c r="M1397" s="71"/>
      <c r="N1397" s="35"/>
      <c r="O1397" s="35"/>
      <c r="P1397" s="35"/>
      <c r="Q1397" s="35"/>
      <c r="R1397" s="35"/>
      <c r="S1397" s="35"/>
      <c r="T1397" s="72"/>
      <c r="AT1397" s="17" t="s">
        <v>165</v>
      </c>
      <c r="AU1397" s="17" t="s">
        <v>81</v>
      </c>
    </row>
    <row r="1398" spans="2:51" s="11" customFormat="1" ht="13.5">
      <c r="B1398" s="197"/>
      <c r="C1398" s="198"/>
      <c r="D1398" s="199" t="s">
        <v>167</v>
      </c>
      <c r="E1398" s="200" t="s">
        <v>20</v>
      </c>
      <c r="F1398" s="201" t="s">
        <v>2150</v>
      </c>
      <c r="G1398" s="198"/>
      <c r="H1398" s="202">
        <v>4.7</v>
      </c>
      <c r="I1398" s="203"/>
      <c r="J1398" s="198"/>
      <c r="K1398" s="198"/>
      <c r="L1398" s="204"/>
      <c r="M1398" s="205"/>
      <c r="N1398" s="206"/>
      <c r="O1398" s="206"/>
      <c r="P1398" s="206"/>
      <c r="Q1398" s="206"/>
      <c r="R1398" s="206"/>
      <c r="S1398" s="206"/>
      <c r="T1398" s="207"/>
      <c r="AT1398" s="208" t="s">
        <v>167</v>
      </c>
      <c r="AU1398" s="208" t="s">
        <v>81</v>
      </c>
      <c r="AV1398" s="11" t="s">
        <v>81</v>
      </c>
      <c r="AW1398" s="11" t="s">
        <v>169</v>
      </c>
      <c r="AX1398" s="11" t="s">
        <v>73</v>
      </c>
      <c r="AY1398" s="208" t="s">
        <v>154</v>
      </c>
    </row>
    <row r="1399" spans="2:65" s="1" customFormat="1" ht="22.5" customHeight="1">
      <c r="B1399" s="34"/>
      <c r="C1399" s="182" t="s">
        <v>2151</v>
      </c>
      <c r="D1399" s="182" t="s">
        <v>156</v>
      </c>
      <c r="E1399" s="183" t="s">
        <v>2152</v>
      </c>
      <c r="F1399" s="184" t="s">
        <v>2153</v>
      </c>
      <c r="G1399" s="185" t="s">
        <v>292</v>
      </c>
      <c r="H1399" s="186">
        <v>4.7</v>
      </c>
      <c r="I1399" s="187"/>
      <c r="J1399" s="188">
        <f>ROUND(I1399*H1399,2)</f>
        <v>0</v>
      </c>
      <c r="K1399" s="184" t="s">
        <v>160</v>
      </c>
      <c r="L1399" s="54"/>
      <c r="M1399" s="189" t="s">
        <v>20</v>
      </c>
      <c r="N1399" s="190" t="s">
        <v>44</v>
      </c>
      <c r="O1399" s="35"/>
      <c r="P1399" s="191">
        <f>O1399*H1399</f>
        <v>0</v>
      </c>
      <c r="Q1399" s="191">
        <v>0</v>
      </c>
      <c r="R1399" s="191">
        <f>Q1399*H1399</f>
        <v>0</v>
      </c>
      <c r="S1399" s="191">
        <v>0</v>
      </c>
      <c r="T1399" s="192">
        <f>S1399*H1399</f>
        <v>0</v>
      </c>
      <c r="AR1399" s="17" t="s">
        <v>269</v>
      </c>
      <c r="AT1399" s="17" t="s">
        <v>156</v>
      </c>
      <c r="AU1399" s="17" t="s">
        <v>81</v>
      </c>
      <c r="AY1399" s="17" t="s">
        <v>154</v>
      </c>
      <c r="BE1399" s="193">
        <f>IF(N1399="základní",J1399,0)</f>
        <v>0</v>
      </c>
      <c r="BF1399" s="193">
        <f>IF(N1399="snížená",J1399,0)</f>
        <v>0</v>
      </c>
      <c r="BG1399" s="193">
        <f>IF(N1399="zákl. přenesená",J1399,0)</f>
        <v>0</v>
      </c>
      <c r="BH1399" s="193">
        <f>IF(N1399="sníž. přenesená",J1399,0)</f>
        <v>0</v>
      </c>
      <c r="BI1399" s="193">
        <f>IF(N1399="nulová",J1399,0)</f>
        <v>0</v>
      </c>
      <c r="BJ1399" s="17" t="s">
        <v>22</v>
      </c>
      <c r="BK1399" s="193">
        <f>ROUND(I1399*H1399,2)</f>
        <v>0</v>
      </c>
      <c r="BL1399" s="17" t="s">
        <v>269</v>
      </c>
      <c r="BM1399" s="17" t="s">
        <v>2154</v>
      </c>
    </row>
    <row r="1400" spans="2:47" s="1" customFormat="1" ht="13.5">
      <c r="B1400" s="34"/>
      <c r="C1400" s="56"/>
      <c r="D1400" s="194" t="s">
        <v>163</v>
      </c>
      <c r="E1400" s="56"/>
      <c r="F1400" s="195" t="s">
        <v>2155</v>
      </c>
      <c r="G1400" s="56"/>
      <c r="H1400" s="56"/>
      <c r="I1400" s="152"/>
      <c r="J1400" s="56"/>
      <c r="K1400" s="56"/>
      <c r="L1400" s="54"/>
      <c r="M1400" s="71"/>
      <c r="N1400" s="35"/>
      <c r="O1400" s="35"/>
      <c r="P1400" s="35"/>
      <c r="Q1400" s="35"/>
      <c r="R1400" s="35"/>
      <c r="S1400" s="35"/>
      <c r="T1400" s="72"/>
      <c r="AT1400" s="17" t="s">
        <v>163</v>
      </c>
      <c r="AU1400" s="17" t="s">
        <v>81</v>
      </c>
    </row>
    <row r="1401" spans="2:47" s="1" customFormat="1" ht="108">
      <c r="B1401" s="34"/>
      <c r="C1401" s="56"/>
      <c r="D1401" s="194" t="s">
        <v>165</v>
      </c>
      <c r="E1401" s="56"/>
      <c r="F1401" s="196" t="s">
        <v>2156</v>
      </c>
      <c r="G1401" s="56"/>
      <c r="H1401" s="56"/>
      <c r="I1401" s="152"/>
      <c r="J1401" s="56"/>
      <c r="K1401" s="56"/>
      <c r="L1401" s="54"/>
      <c r="M1401" s="71"/>
      <c r="N1401" s="35"/>
      <c r="O1401" s="35"/>
      <c r="P1401" s="35"/>
      <c r="Q1401" s="35"/>
      <c r="R1401" s="35"/>
      <c r="S1401" s="35"/>
      <c r="T1401" s="72"/>
      <c r="AT1401" s="17" t="s">
        <v>165</v>
      </c>
      <c r="AU1401" s="17" t="s">
        <v>81</v>
      </c>
    </row>
    <row r="1402" spans="2:51" s="11" customFormat="1" ht="13.5">
      <c r="B1402" s="197"/>
      <c r="C1402" s="198"/>
      <c r="D1402" s="199" t="s">
        <v>167</v>
      </c>
      <c r="E1402" s="200" t="s">
        <v>20</v>
      </c>
      <c r="F1402" s="201" t="s">
        <v>2157</v>
      </c>
      <c r="G1402" s="198"/>
      <c r="H1402" s="202">
        <v>4.7</v>
      </c>
      <c r="I1402" s="203"/>
      <c r="J1402" s="198"/>
      <c r="K1402" s="198"/>
      <c r="L1402" s="204"/>
      <c r="M1402" s="205"/>
      <c r="N1402" s="206"/>
      <c r="O1402" s="206"/>
      <c r="P1402" s="206"/>
      <c r="Q1402" s="206"/>
      <c r="R1402" s="206"/>
      <c r="S1402" s="206"/>
      <c r="T1402" s="207"/>
      <c r="AT1402" s="208" t="s">
        <v>167</v>
      </c>
      <c r="AU1402" s="208" t="s">
        <v>81</v>
      </c>
      <c r="AV1402" s="11" t="s">
        <v>81</v>
      </c>
      <c r="AW1402" s="11" t="s">
        <v>169</v>
      </c>
      <c r="AX1402" s="11" t="s">
        <v>73</v>
      </c>
      <c r="AY1402" s="208" t="s">
        <v>154</v>
      </c>
    </row>
    <row r="1403" spans="2:65" s="1" customFormat="1" ht="22.5" customHeight="1">
      <c r="B1403" s="34"/>
      <c r="C1403" s="224" t="s">
        <v>2158</v>
      </c>
      <c r="D1403" s="224" t="s">
        <v>261</v>
      </c>
      <c r="E1403" s="225" t="s">
        <v>2159</v>
      </c>
      <c r="F1403" s="226" t="s">
        <v>2160</v>
      </c>
      <c r="G1403" s="227" t="s">
        <v>1940</v>
      </c>
      <c r="H1403" s="228">
        <v>460</v>
      </c>
      <c r="I1403" s="229"/>
      <c r="J1403" s="230">
        <f>ROUND(I1403*H1403,2)</f>
        <v>0</v>
      </c>
      <c r="K1403" s="226" t="s">
        <v>20</v>
      </c>
      <c r="L1403" s="231"/>
      <c r="M1403" s="232" t="s">
        <v>20</v>
      </c>
      <c r="N1403" s="233" t="s">
        <v>44</v>
      </c>
      <c r="O1403" s="35"/>
      <c r="P1403" s="191">
        <f>O1403*H1403</f>
        <v>0</v>
      </c>
      <c r="Q1403" s="191">
        <v>0.001</v>
      </c>
      <c r="R1403" s="191">
        <f>Q1403*H1403</f>
        <v>0.46</v>
      </c>
      <c r="S1403" s="191">
        <v>0</v>
      </c>
      <c r="T1403" s="192">
        <f>S1403*H1403</f>
        <v>0</v>
      </c>
      <c r="AR1403" s="17" t="s">
        <v>382</v>
      </c>
      <c r="AT1403" s="17" t="s">
        <v>261</v>
      </c>
      <c r="AU1403" s="17" t="s">
        <v>81</v>
      </c>
      <c r="AY1403" s="17" t="s">
        <v>154</v>
      </c>
      <c r="BE1403" s="193">
        <f>IF(N1403="základní",J1403,0)</f>
        <v>0</v>
      </c>
      <c r="BF1403" s="193">
        <f>IF(N1403="snížená",J1403,0)</f>
        <v>0</v>
      </c>
      <c r="BG1403" s="193">
        <f>IF(N1403="zákl. přenesená",J1403,0)</f>
        <v>0</v>
      </c>
      <c r="BH1403" s="193">
        <f>IF(N1403="sníž. přenesená",J1403,0)</f>
        <v>0</v>
      </c>
      <c r="BI1403" s="193">
        <f>IF(N1403="nulová",J1403,0)</f>
        <v>0</v>
      </c>
      <c r="BJ1403" s="17" t="s">
        <v>22</v>
      </c>
      <c r="BK1403" s="193">
        <f>ROUND(I1403*H1403,2)</f>
        <v>0</v>
      </c>
      <c r="BL1403" s="17" t="s">
        <v>269</v>
      </c>
      <c r="BM1403" s="17" t="s">
        <v>2161</v>
      </c>
    </row>
    <row r="1404" spans="2:47" s="1" customFormat="1" ht="13.5">
      <c r="B1404" s="34"/>
      <c r="C1404" s="56"/>
      <c r="D1404" s="194" t="s">
        <v>163</v>
      </c>
      <c r="E1404" s="56"/>
      <c r="F1404" s="195" t="s">
        <v>2160</v>
      </c>
      <c r="G1404" s="56"/>
      <c r="H1404" s="56"/>
      <c r="I1404" s="152"/>
      <c r="J1404" s="56"/>
      <c r="K1404" s="56"/>
      <c r="L1404" s="54"/>
      <c r="M1404" s="71"/>
      <c r="N1404" s="35"/>
      <c r="O1404" s="35"/>
      <c r="P1404" s="35"/>
      <c r="Q1404" s="35"/>
      <c r="R1404" s="35"/>
      <c r="S1404" s="35"/>
      <c r="T1404" s="72"/>
      <c r="AT1404" s="17" t="s">
        <v>163</v>
      </c>
      <c r="AU1404" s="17" t="s">
        <v>81</v>
      </c>
    </row>
    <row r="1405" spans="2:51" s="11" customFormat="1" ht="13.5">
      <c r="B1405" s="197"/>
      <c r="C1405" s="198"/>
      <c r="D1405" s="194" t="s">
        <v>167</v>
      </c>
      <c r="E1405" s="209" t="s">
        <v>20</v>
      </c>
      <c r="F1405" s="210" t="s">
        <v>2162</v>
      </c>
      <c r="G1405" s="198"/>
      <c r="H1405" s="211">
        <v>22</v>
      </c>
      <c r="I1405" s="203"/>
      <c r="J1405" s="198"/>
      <c r="K1405" s="198"/>
      <c r="L1405" s="204"/>
      <c r="M1405" s="205"/>
      <c r="N1405" s="206"/>
      <c r="O1405" s="206"/>
      <c r="P1405" s="206"/>
      <c r="Q1405" s="206"/>
      <c r="R1405" s="206"/>
      <c r="S1405" s="206"/>
      <c r="T1405" s="207"/>
      <c r="AT1405" s="208" t="s">
        <v>167</v>
      </c>
      <c r="AU1405" s="208" t="s">
        <v>81</v>
      </c>
      <c r="AV1405" s="11" t="s">
        <v>81</v>
      </c>
      <c r="AW1405" s="11" t="s">
        <v>169</v>
      </c>
      <c r="AX1405" s="11" t="s">
        <v>73</v>
      </c>
      <c r="AY1405" s="208" t="s">
        <v>154</v>
      </c>
    </row>
    <row r="1406" spans="2:51" s="11" customFormat="1" ht="13.5">
      <c r="B1406" s="197"/>
      <c r="C1406" s="198"/>
      <c r="D1406" s="194" t="s">
        <v>167</v>
      </c>
      <c r="E1406" s="209" t="s">
        <v>20</v>
      </c>
      <c r="F1406" s="210" t="s">
        <v>2163</v>
      </c>
      <c r="G1406" s="198"/>
      <c r="H1406" s="211">
        <v>108</v>
      </c>
      <c r="I1406" s="203"/>
      <c r="J1406" s="198"/>
      <c r="K1406" s="198"/>
      <c r="L1406" s="204"/>
      <c r="M1406" s="205"/>
      <c r="N1406" s="206"/>
      <c r="O1406" s="206"/>
      <c r="P1406" s="206"/>
      <c r="Q1406" s="206"/>
      <c r="R1406" s="206"/>
      <c r="S1406" s="206"/>
      <c r="T1406" s="207"/>
      <c r="AT1406" s="208" t="s">
        <v>167</v>
      </c>
      <c r="AU1406" s="208" t="s">
        <v>81</v>
      </c>
      <c r="AV1406" s="11" t="s">
        <v>81</v>
      </c>
      <c r="AW1406" s="11" t="s">
        <v>169</v>
      </c>
      <c r="AX1406" s="11" t="s">
        <v>73</v>
      </c>
      <c r="AY1406" s="208" t="s">
        <v>154</v>
      </c>
    </row>
    <row r="1407" spans="2:51" s="11" customFormat="1" ht="13.5">
      <c r="B1407" s="197"/>
      <c r="C1407" s="198"/>
      <c r="D1407" s="194" t="s">
        <v>167</v>
      </c>
      <c r="E1407" s="209" t="s">
        <v>20</v>
      </c>
      <c r="F1407" s="210" t="s">
        <v>2164</v>
      </c>
      <c r="G1407" s="198"/>
      <c r="H1407" s="211">
        <v>259</v>
      </c>
      <c r="I1407" s="203"/>
      <c r="J1407" s="198"/>
      <c r="K1407" s="198"/>
      <c r="L1407" s="204"/>
      <c r="M1407" s="205"/>
      <c r="N1407" s="206"/>
      <c r="O1407" s="206"/>
      <c r="P1407" s="206"/>
      <c r="Q1407" s="206"/>
      <c r="R1407" s="206"/>
      <c r="S1407" s="206"/>
      <c r="T1407" s="207"/>
      <c r="AT1407" s="208" t="s">
        <v>167</v>
      </c>
      <c r="AU1407" s="208" t="s">
        <v>81</v>
      </c>
      <c r="AV1407" s="11" t="s">
        <v>81</v>
      </c>
      <c r="AW1407" s="11" t="s">
        <v>169</v>
      </c>
      <c r="AX1407" s="11" t="s">
        <v>73</v>
      </c>
      <c r="AY1407" s="208" t="s">
        <v>154</v>
      </c>
    </row>
    <row r="1408" spans="2:51" s="11" customFormat="1" ht="13.5">
      <c r="B1408" s="197"/>
      <c r="C1408" s="198"/>
      <c r="D1408" s="199" t="s">
        <v>167</v>
      </c>
      <c r="E1408" s="200" t="s">
        <v>20</v>
      </c>
      <c r="F1408" s="201" t="s">
        <v>2165</v>
      </c>
      <c r="G1408" s="198"/>
      <c r="H1408" s="202">
        <v>71</v>
      </c>
      <c r="I1408" s="203"/>
      <c r="J1408" s="198"/>
      <c r="K1408" s="198"/>
      <c r="L1408" s="204"/>
      <c r="M1408" s="205"/>
      <c r="N1408" s="206"/>
      <c r="O1408" s="206"/>
      <c r="P1408" s="206"/>
      <c r="Q1408" s="206"/>
      <c r="R1408" s="206"/>
      <c r="S1408" s="206"/>
      <c r="T1408" s="207"/>
      <c r="AT1408" s="208" t="s">
        <v>167</v>
      </c>
      <c r="AU1408" s="208" t="s">
        <v>81</v>
      </c>
      <c r="AV1408" s="11" t="s">
        <v>81</v>
      </c>
      <c r="AW1408" s="11" t="s">
        <v>169</v>
      </c>
      <c r="AX1408" s="11" t="s">
        <v>73</v>
      </c>
      <c r="AY1408" s="208" t="s">
        <v>154</v>
      </c>
    </row>
    <row r="1409" spans="2:65" s="1" customFormat="1" ht="22.5" customHeight="1">
      <c r="B1409" s="34"/>
      <c r="C1409" s="182" t="s">
        <v>2166</v>
      </c>
      <c r="D1409" s="182" t="s">
        <v>156</v>
      </c>
      <c r="E1409" s="183" t="s">
        <v>2167</v>
      </c>
      <c r="F1409" s="184" t="s">
        <v>2168</v>
      </c>
      <c r="G1409" s="185" t="s">
        <v>1940</v>
      </c>
      <c r="H1409" s="186">
        <v>96</v>
      </c>
      <c r="I1409" s="187"/>
      <c r="J1409" s="188">
        <f>ROUND(I1409*H1409,2)</f>
        <v>0</v>
      </c>
      <c r="K1409" s="184" t="s">
        <v>160</v>
      </c>
      <c r="L1409" s="54"/>
      <c r="M1409" s="189" t="s">
        <v>20</v>
      </c>
      <c r="N1409" s="190" t="s">
        <v>44</v>
      </c>
      <c r="O1409" s="35"/>
      <c r="P1409" s="191">
        <f>O1409*H1409</f>
        <v>0</v>
      </c>
      <c r="Q1409" s="191">
        <v>6.05729E-05</v>
      </c>
      <c r="R1409" s="191">
        <f>Q1409*H1409</f>
        <v>0.0058149984</v>
      </c>
      <c r="S1409" s="191">
        <v>0</v>
      </c>
      <c r="T1409" s="192">
        <f>S1409*H1409</f>
        <v>0</v>
      </c>
      <c r="AR1409" s="17" t="s">
        <v>269</v>
      </c>
      <c r="AT1409" s="17" t="s">
        <v>156</v>
      </c>
      <c r="AU1409" s="17" t="s">
        <v>81</v>
      </c>
      <c r="AY1409" s="17" t="s">
        <v>154</v>
      </c>
      <c r="BE1409" s="193">
        <f>IF(N1409="základní",J1409,0)</f>
        <v>0</v>
      </c>
      <c r="BF1409" s="193">
        <f>IF(N1409="snížená",J1409,0)</f>
        <v>0</v>
      </c>
      <c r="BG1409" s="193">
        <f>IF(N1409="zákl. přenesená",J1409,0)</f>
        <v>0</v>
      </c>
      <c r="BH1409" s="193">
        <f>IF(N1409="sníž. přenesená",J1409,0)</f>
        <v>0</v>
      </c>
      <c r="BI1409" s="193">
        <f>IF(N1409="nulová",J1409,0)</f>
        <v>0</v>
      </c>
      <c r="BJ1409" s="17" t="s">
        <v>22</v>
      </c>
      <c r="BK1409" s="193">
        <f>ROUND(I1409*H1409,2)</f>
        <v>0</v>
      </c>
      <c r="BL1409" s="17" t="s">
        <v>269</v>
      </c>
      <c r="BM1409" s="17" t="s">
        <v>2169</v>
      </c>
    </row>
    <row r="1410" spans="2:47" s="1" customFormat="1" ht="13.5">
      <c r="B1410" s="34"/>
      <c r="C1410" s="56"/>
      <c r="D1410" s="194" t="s">
        <v>163</v>
      </c>
      <c r="E1410" s="56"/>
      <c r="F1410" s="195" t="s">
        <v>2170</v>
      </c>
      <c r="G1410" s="56"/>
      <c r="H1410" s="56"/>
      <c r="I1410" s="152"/>
      <c r="J1410" s="56"/>
      <c r="K1410" s="56"/>
      <c r="L1410" s="54"/>
      <c r="M1410" s="71"/>
      <c r="N1410" s="35"/>
      <c r="O1410" s="35"/>
      <c r="P1410" s="35"/>
      <c r="Q1410" s="35"/>
      <c r="R1410" s="35"/>
      <c r="S1410" s="35"/>
      <c r="T1410" s="72"/>
      <c r="AT1410" s="17" t="s">
        <v>163</v>
      </c>
      <c r="AU1410" s="17" t="s">
        <v>81</v>
      </c>
    </row>
    <row r="1411" spans="2:47" s="1" customFormat="1" ht="27">
      <c r="B1411" s="34"/>
      <c r="C1411" s="56"/>
      <c r="D1411" s="194" t="s">
        <v>165</v>
      </c>
      <c r="E1411" s="56"/>
      <c r="F1411" s="196" t="s">
        <v>2171</v>
      </c>
      <c r="G1411" s="56"/>
      <c r="H1411" s="56"/>
      <c r="I1411" s="152"/>
      <c r="J1411" s="56"/>
      <c r="K1411" s="56"/>
      <c r="L1411" s="54"/>
      <c r="M1411" s="71"/>
      <c r="N1411" s="35"/>
      <c r="O1411" s="35"/>
      <c r="P1411" s="35"/>
      <c r="Q1411" s="35"/>
      <c r="R1411" s="35"/>
      <c r="S1411" s="35"/>
      <c r="T1411" s="72"/>
      <c r="AT1411" s="17" t="s">
        <v>165</v>
      </c>
      <c r="AU1411" s="17" t="s">
        <v>81</v>
      </c>
    </row>
    <row r="1412" spans="2:51" s="11" customFormat="1" ht="13.5">
      <c r="B1412" s="197"/>
      <c r="C1412" s="198"/>
      <c r="D1412" s="199" t="s">
        <v>167</v>
      </c>
      <c r="E1412" s="200" t="s">
        <v>20</v>
      </c>
      <c r="F1412" s="201" t="s">
        <v>2172</v>
      </c>
      <c r="G1412" s="198"/>
      <c r="H1412" s="202">
        <v>96</v>
      </c>
      <c r="I1412" s="203"/>
      <c r="J1412" s="198"/>
      <c r="K1412" s="198"/>
      <c r="L1412" s="204"/>
      <c r="M1412" s="205"/>
      <c r="N1412" s="206"/>
      <c r="O1412" s="206"/>
      <c r="P1412" s="206"/>
      <c r="Q1412" s="206"/>
      <c r="R1412" s="206"/>
      <c r="S1412" s="206"/>
      <c r="T1412" s="207"/>
      <c r="AT1412" s="208" t="s">
        <v>167</v>
      </c>
      <c r="AU1412" s="208" t="s">
        <v>81</v>
      </c>
      <c r="AV1412" s="11" t="s">
        <v>81</v>
      </c>
      <c r="AW1412" s="11" t="s">
        <v>169</v>
      </c>
      <c r="AX1412" s="11" t="s">
        <v>73</v>
      </c>
      <c r="AY1412" s="208" t="s">
        <v>154</v>
      </c>
    </row>
    <row r="1413" spans="2:65" s="1" customFormat="1" ht="22.5" customHeight="1">
      <c r="B1413" s="34"/>
      <c r="C1413" s="224" t="s">
        <v>2173</v>
      </c>
      <c r="D1413" s="224" t="s">
        <v>261</v>
      </c>
      <c r="E1413" s="225" t="s">
        <v>1938</v>
      </c>
      <c r="F1413" s="226" t="s">
        <v>1939</v>
      </c>
      <c r="G1413" s="227" t="s">
        <v>1940</v>
      </c>
      <c r="H1413" s="228">
        <v>96</v>
      </c>
      <c r="I1413" s="229"/>
      <c r="J1413" s="230">
        <f>ROUND(I1413*H1413,2)</f>
        <v>0</v>
      </c>
      <c r="K1413" s="226" t="s">
        <v>20</v>
      </c>
      <c r="L1413" s="231"/>
      <c r="M1413" s="232" t="s">
        <v>20</v>
      </c>
      <c r="N1413" s="233" t="s">
        <v>44</v>
      </c>
      <c r="O1413" s="35"/>
      <c r="P1413" s="191">
        <f>O1413*H1413</f>
        <v>0</v>
      </c>
      <c r="Q1413" s="191">
        <v>0.001</v>
      </c>
      <c r="R1413" s="191">
        <f>Q1413*H1413</f>
        <v>0.096</v>
      </c>
      <c r="S1413" s="191">
        <v>0</v>
      </c>
      <c r="T1413" s="192">
        <f>S1413*H1413</f>
        <v>0</v>
      </c>
      <c r="AR1413" s="17" t="s">
        <v>382</v>
      </c>
      <c r="AT1413" s="17" t="s">
        <v>261</v>
      </c>
      <c r="AU1413" s="17" t="s">
        <v>81</v>
      </c>
      <c r="AY1413" s="17" t="s">
        <v>154</v>
      </c>
      <c r="BE1413" s="193">
        <f>IF(N1413="základní",J1413,0)</f>
        <v>0</v>
      </c>
      <c r="BF1413" s="193">
        <f>IF(N1413="snížená",J1413,0)</f>
        <v>0</v>
      </c>
      <c r="BG1413" s="193">
        <f>IF(N1413="zákl. přenesená",J1413,0)</f>
        <v>0</v>
      </c>
      <c r="BH1413" s="193">
        <f>IF(N1413="sníž. přenesená",J1413,0)</f>
        <v>0</v>
      </c>
      <c r="BI1413" s="193">
        <f>IF(N1413="nulová",J1413,0)</f>
        <v>0</v>
      </c>
      <c r="BJ1413" s="17" t="s">
        <v>22</v>
      </c>
      <c r="BK1413" s="193">
        <f>ROUND(I1413*H1413,2)</f>
        <v>0</v>
      </c>
      <c r="BL1413" s="17" t="s">
        <v>269</v>
      </c>
      <c r="BM1413" s="17" t="s">
        <v>2174</v>
      </c>
    </row>
    <row r="1414" spans="2:47" s="1" customFormat="1" ht="13.5">
      <c r="B1414" s="34"/>
      <c r="C1414" s="56"/>
      <c r="D1414" s="199" t="s">
        <v>163</v>
      </c>
      <c r="E1414" s="56"/>
      <c r="F1414" s="234" t="s">
        <v>1939</v>
      </c>
      <c r="G1414" s="56"/>
      <c r="H1414" s="56"/>
      <c r="I1414" s="152"/>
      <c r="J1414" s="56"/>
      <c r="K1414" s="56"/>
      <c r="L1414" s="54"/>
      <c r="M1414" s="71"/>
      <c r="N1414" s="35"/>
      <c r="O1414" s="35"/>
      <c r="P1414" s="35"/>
      <c r="Q1414" s="35"/>
      <c r="R1414" s="35"/>
      <c r="S1414" s="35"/>
      <c r="T1414" s="72"/>
      <c r="AT1414" s="17" t="s">
        <v>163</v>
      </c>
      <c r="AU1414" s="17" t="s">
        <v>81</v>
      </c>
    </row>
    <row r="1415" spans="2:65" s="1" customFormat="1" ht="22.5" customHeight="1">
      <c r="B1415" s="34"/>
      <c r="C1415" s="182" t="s">
        <v>2175</v>
      </c>
      <c r="D1415" s="182" t="s">
        <v>156</v>
      </c>
      <c r="E1415" s="183" t="s">
        <v>2176</v>
      </c>
      <c r="F1415" s="184" t="s">
        <v>2177</v>
      </c>
      <c r="G1415" s="185" t="s">
        <v>1940</v>
      </c>
      <c r="H1415" s="186">
        <v>89.6</v>
      </c>
      <c r="I1415" s="187"/>
      <c r="J1415" s="188">
        <f>ROUND(I1415*H1415,2)</f>
        <v>0</v>
      </c>
      <c r="K1415" s="184" t="s">
        <v>160</v>
      </c>
      <c r="L1415" s="54"/>
      <c r="M1415" s="189" t="s">
        <v>20</v>
      </c>
      <c r="N1415" s="190" t="s">
        <v>44</v>
      </c>
      <c r="O1415" s="35"/>
      <c r="P1415" s="191">
        <f>O1415*H1415</f>
        <v>0</v>
      </c>
      <c r="Q1415" s="191">
        <v>5.12501E-05</v>
      </c>
      <c r="R1415" s="191">
        <f>Q1415*H1415</f>
        <v>0.0045920089599999995</v>
      </c>
      <c r="S1415" s="191">
        <v>0</v>
      </c>
      <c r="T1415" s="192">
        <f>S1415*H1415</f>
        <v>0</v>
      </c>
      <c r="AR1415" s="17" t="s">
        <v>269</v>
      </c>
      <c r="AT1415" s="17" t="s">
        <v>156</v>
      </c>
      <c r="AU1415" s="17" t="s">
        <v>81</v>
      </c>
      <c r="AY1415" s="17" t="s">
        <v>154</v>
      </c>
      <c r="BE1415" s="193">
        <f>IF(N1415="základní",J1415,0)</f>
        <v>0</v>
      </c>
      <c r="BF1415" s="193">
        <f>IF(N1415="snížená",J1415,0)</f>
        <v>0</v>
      </c>
      <c r="BG1415" s="193">
        <f>IF(N1415="zákl. přenesená",J1415,0)</f>
        <v>0</v>
      </c>
      <c r="BH1415" s="193">
        <f>IF(N1415="sníž. přenesená",J1415,0)</f>
        <v>0</v>
      </c>
      <c r="BI1415" s="193">
        <f>IF(N1415="nulová",J1415,0)</f>
        <v>0</v>
      </c>
      <c r="BJ1415" s="17" t="s">
        <v>22</v>
      </c>
      <c r="BK1415" s="193">
        <f>ROUND(I1415*H1415,2)</f>
        <v>0</v>
      </c>
      <c r="BL1415" s="17" t="s">
        <v>269</v>
      </c>
      <c r="BM1415" s="17" t="s">
        <v>2178</v>
      </c>
    </row>
    <row r="1416" spans="2:47" s="1" customFormat="1" ht="13.5">
      <c r="B1416" s="34"/>
      <c r="C1416" s="56"/>
      <c r="D1416" s="194" t="s">
        <v>163</v>
      </c>
      <c r="E1416" s="56"/>
      <c r="F1416" s="195" t="s">
        <v>2179</v>
      </c>
      <c r="G1416" s="56"/>
      <c r="H1416" s="56"/>
      <c r="I1416" s="152"/>
      <c r="J1416" s="56"/>
      <c r="K1416" s="56"/>
      <c r="L1416" s="54"/>
      <c r="M1416" s="71"/>
      <c r="N1416" s="35"/>
      <c r="O1416" s="35"/>
      <c r="P1416" s="35"/>
      <c r="Q1416" s="35"/>
      <c r="R1416" s="35"/>
      <c r="S1416" s="35"/>
      <c r="T1416" s="72"/>
      <c r="AT1416" s="17" t="s">
        <v>163</v>
      </c>
      <c r="AU1416" s="17" t="s">
        <v>81</v>
      </c>
    </row>
    <row r="1417" spans="2:47" s="1" customFormat="1" ht="27">
      <c r="B1417" s="34"/>
      <c r="C1417" s="56"/>
      <c r="D1417" s="194" t="s">
        <v>165</v>
      </c>
      <c r="E1417" s="56"/>
      <c r="F1417" s="196" t="s">
        <v>2171</v>
      </c>
      <c r="G1417" s="56"/>
      <c r="H1417" s="56"/>
      <c r="I1417" s="152"/>
      <c r="J1417" s="56"/>
      <c r="K1417" s="56"/>
      <c r="L1417" s="54"/>
      <c r="M1417" s="71"/>
      <c r="N1417" s="35"/>
      <c r="O1417" s="35"/>
      <c r="P1417" s="35"/>
      <c r="Q1417" s="35"/>
      <c r="R1417" s="35"/>
      <c r="S1417" s="35"/>
      <c r="T1417" s="72"/>
      <c r="AT1417" s="17" t="s">
        <v>165</v>
      </c>
      <c r="AU1417" s="17" t="s">
        <v>81</v>
      </c>
    </row>
    <row r="1418" spans="2:51" s="11" customFormat="1" ht="13.5">
      <c r="B1418" s="197"/>
      <c r="C1418" s="198"/>
      <c r="D1418" s="199" t="s">
        <v>167</v>
      </c>
      <c r="E1418" s="200" t="s">
        <v>20</v>
      </c>
      <c r="F1418" s="201" t="s">
        <v>2180</v>
      </c>
      <c r="G1418" s="198"/>
      <c r="H1418" s="202">
        <v>89.6</v>
      </c>
      <c r="I1418" s="203"/>
      <c r="J1418" s="198"/>
      <c r="K1418" s="198"/>
      <c r="L1418" s="204"/>
      <c r="M1418" s="205"/>
      <c r="N1418" s="206"/>
      <c r="O1418" s="206"/>
      <c r="P1418" s="206"/>
      <c r="Q1418" s="206"/>
      <c r="R1418" s="206"/>
      <c r="S1418" s="206"/>
      <c r="T1418" s="207"/>
      <c r="AT1418" s="208" t="s">
        <v>167</v>
      </c>
      <c r="AU1418" s="208" t="s">
        <v>81</v>
      </c>
      <c r="AV1418" s="11" t="s">
        <v>81</v>
      </c>
      <c r="AW1418" s="11" t="s">
        <v>169</v>
      </c>
      <c r="AX1418" s="11" t="s">
        <v>73</v>
      </c>
      <c r="AY1418" s="208" t="s">
        <v>154</v>
      </c>
    </row>
    <row r="1419" spans="2:65" s="1" customFormat="1" ht="22.5" customHeight="1">
      <c r="B1419" s="34"/>
      <c r="C1419" s="224" t="s">
        <v>2181</v>
      </c>
      <c r="D1419" s="224" t="s">
        <v>261</v>
      </c>
      <c r="E1419" s="225" t="s">
        <v>1938</v>
      </c>
      <c r="F1419" s="226" t="s">
        <v>1939</v>
      </c>
      <c r="G1419" s="227" t="s">
        <v>1940</v>
      </c>
      <c r="H1419" s="228">
        <v>89.6</v>
      </c>
      <c r="I1419" s="229"/>
      <c r="J1419" s="230">
        <f>ROUND(I1419*H1419,2)</f>
        <v>0</v>
      </c>
      <c r="K1419" s="226" t="s">
        <v>20</v>
      </c>
      <c r="L1419" s="231"/>
      <c r="M1419" s="232" t="s">
        <v>20</v>
      </c>
      <c r="N1419" s="233" t="s">
        <v>44</v>
      </c>
      <c r="O1419" s="35"/>
      <c r="P1419" s="191">
        <f>O1419*H1419</f>
        <v>0</v>
      </c>
      <c r="Q1419" s="191">
        <v>0.001</v>
      </c>
      <c r="R1419" s="191">
        <f>Q1419*H1419</f>
        <v>0.0896</v>
      </c>
      <c r="S1419" s="191">
        <v>0</v>
      </c>
      <c r="T1419" s="192">
        <f>S1419*H1419</f>
        <v>0</v>
      </c>
      <c r="AR1419" s="17" t="s">
        <v>382</v>
      </c>
      <c r="AT1419" s="17" t="s">
        <v>261</v>
      </c>
      <c r="AU1419" s="17" t="s">
        <v>81</v>
      </c>
      <c r="AY1419" s="17" t="s">
        <v>154</v>
      </c>
      <c r="BE1419" s="193">
        <f>IF(N1419="základní",J1419,0)</f>
        <v>0</v>
      </c>
      <c r="BF1419" s="193">
        <f>IF(N1419="snížená",J1419,0)</f>
        <v>0</v>
      </c>
      <c r="BG1419" s="193">
        <f>IF(N1419="zákl. přenesená",J1419,0)</f>
        <v>0</v>
      </c>
      <c r="BH1419" s="193">
        <f>IF(N1419="sníž. přenesená",J1419,0)</f>
        <v>0</v>
      </c>
      <c r="BI1419" s="193">
        <f>IF(N1419="nulová",J1419,0)</f>
        <v>0</v>
      </c>
      <c r="BJ1419" s="17" t="s">
        <v>22</v>
      </c>
      <c r="BK1419" s="193">
        <f>ROUND(I1419*H1419,2)</f>
        <v>0</v>
      </c>
      <c r="BL1419" s="17" t="s">
        <v>269</v>
      </c>
      <c r="BM1419" s="17" t="s">
        <v>2182</v>
      </c>
    </row>
    <row r="1420" spans="2:47" s="1" customFormat="1" ht="13.5">
      <c r="B1420" s="34"/>
      <c r="C1420" s="56"/>
      <c r="D1420" s="199" t="s">
        <v>163</v>
      </c>
      <c r="E1420" s="56"/>
      <c r="F1420" s="234" t="s">
        <v>1939</v>
      </c>
      <c r="G1420" s="56"/>
      <c r="H1420" s="56"/>
      <c r="I1420" s="152"/>
      <c r="J1420" s="56"/>
      <c r="K1420" s="56"/>
      <c r="L1420" s="54"/>
      <c r="M1420" s="71"/>
      <c r="N1420" s="35"/>
      <c r="O1420" s="35"/>
      <c r="P1420" s="35"/>
      <c r="Q1420" s="35"/>
      <c r="R1420" s="35"/>
      <c r="S1420" s="35"/>
      <c r="T1420" s="72"/>
      <c r="AT1420" s="17" t="s">
        <v>163</v>
      </c>
      <c r="AU1420" s="17" t="s">
        <v>81</v>
      </c>
    </row>
    <row r="1421" spans="2:65" s="1" customFormat="1" ht="31.5" customHeight="1">
      <c r="B1421" s="34"/>
      <c r="C1421" s="182" t="s">
        <v>2183</v>
      </c>
      <c r="D1421" s="182" t="s">
        <v>156</v>
      </c>
      <c r="E1421" s="183" t="s">
        <v>2184</v>
      </c>
      <c r="F1421" s="184" t="s">
        <v>2185</v>
      </c>
      <c r="G1421" s="185" t="s">
        <v>1940</v>
      </c>
      <c r="H1421" s="186">
        <v>80</v>
      </c>
      <c r="I1421" s="187"/>
      <c r="J1421" s="188">
        <f>ROUND(I1421*H1421,2)</f>
        <v>0</v>
      </c>
      <c r="K1421" s="184" t="s">
        <v>160</v>
      </c>
      <c r="L1421" s="54"/>
      <c r="M1421" s="189" t="s">
        <v>20</v>
      </c>
      <c r="N1421" s="190" t="s">
        <v>44</v>
      </c>
      <c r="O1421" s="35"/>
      <c r="P1421" s="191">
        <f>O1421*H1421</f>
        <v>0</v>
      </c>
      <c r="Q1421" s="191">
        <v>0</v>
      </c>
      <c r="R1421" s="191">
        <f>Q1421*H1421</f>
        <v>0</v>
      </c>
      <c r="S1421" s="191">
        <v>0.001</v>
      </c>
      <c r="T1421" s="192">
        <f>S1421*H1421</f>
        <v>0.08</v>
      </c>
      <c r="AR1421" s="17" t="s">
        <v>269</v>
      </c>
      <c r="AT1421" s="17" t="s">
        <v>156</v>
      </c>
      <c r="AU1421" s="17" t="s">
        <v>81</v>
      </c>
      <c r="AY1421" s="17" t="s">
        <v>154</v>
      </c>
      <c r="BE1421" s="193">
        <f>IF(N1421="základní",J1421,0)</f>
        <v>0</v>
      </c>
      <c r="BF1421" s="193">
        <f>IF(N1421="snížená",J1421,0)</f>
        <v>0</v>
      </c>
      <c r="BG1421" s="193">
        <f>IF(N1421="zákl. přenesená",J1421,0)</f>
        <v>0</v>
      </c>
      <c r="BH1421" s="193">
        <f>IF(N1421="sníž. přenesená",J1421,0)</f>
        <v>0</v>
      </c>
      <c r="BI1421" s="193">
        <f>IF(N1421="nulová",J1421,0)</f>
        <v>0</v>
      </c>
      <c r="BJ1421" s="17" t="s">
        <v>22</v>
      </c>
      <c r="BK1421" s="193">
        <f>ROUND(I1421*H1421,2)</f>
        <v>0</v>
      </c>
      <c r="BL1421" s="17" t="s">
        <v>269</v>
      </c>
      <c r="BM1421" s="17" t="s">
        <v>2186</v>
      </c>
    </row>
    <row r="1422" spans="2:47" s="1" customFormat="1" ht="27">
      <c r="B1422" s="34"/>
      <c r="C1422" s="56"/>
      <c r="D1422" s="194" t="s">
        <v>163</v>
      </c>
      <c r="E1422" s="56"/>
      <c r="F1422" s="195" t="s">
        <v>2187</v>
      </c>
      <c r="G1422" s="56"/>
      <c r="H1422" s="56"/>
      <c r="I1422" s="152"/>
      <c r="J1422" s="56"/>
      <c r="K1422" s="56"/>
      <c r="L1422" s="54"/>
      <c r="M1422" s="71"/>
      <c r="N1422" s="35"/>
      <c r="O1422" s="35"/>
      <c r="P1422" s="35"/>
      <c r="Q1422" s="35"/>
      <c r="R1422" s="35"/>
      <c r="S1422" s="35"/>
      <c r="T1422" s="72"/>
      <c r="AT1422" s="17" t="s">
        <v>163</v>
      </c>
      <c r="AU1422" s="17" t="s">
        <v>81</v>
      </c>
    </row>
    <row r="1423" spans="2:47" s="1" customFormat="1" ht="54">
      <c r="B1423" s="34"/>
      <c r="C1423" s="56"/>
      <c r="D1423" s="194" t="s">
        <v>165</v>
      </c>
      <c r="E1423" s="56"/>
      <c r="F1423" s="196" t="s">
        <v>2188</v>
      </c>
      <c r="G1423" s="56"/>
      <c r="H1423" s="56"/>
      <c r="I1423" s="152"/>
      <c r="J1423" s="56"/>
      <c r="K1423" s="56"/>
      <c r="L1423" s="54"/>
      <c r="M1423" s="71"/>
      <c r="N1423" s="35"/>
      <c r="O1423" s="35"/>
      <c r="P1423" s="35"/>
      <c r="Q1423" s="35"/>
      <c r="R1423" s="35"/>
      <c r="S1423" s="35"/>
      <c r="T1423" s="72"/>
      <c r="AT1423" s="17" t="s">
        <v>165</v>
      </c>
      <c r="AU1423" s="17" t="s">
        <v>81</v>
      </c>
    </row>
    <row r="1424" spans="2:51" s="11" customFormat="1" ht="13.5">
      <c r="B1424" s="197"/>
      <c r="C1424" s="198"/>
      <c r="D1424" s="199" t="s">
        <v>167</v>
      </c>
      <c r="E1424" s="200" t="s">
        <v>20</v>
      </c>
      <c r="F1424" s="201" t="s">
        <v>2189</v>
      </c>
      <c r="G1424" s="198"/>
      <c r="H1424" s="202">
        <v>80</v>
      </c>
      <c r="I1424" s="203"/>
      <c r="J1424" s="198"/>
      <c r="K1424" s="198"/>
      <c r="L1424" s="204"/>
      <c r="M1424" s="205"/>
      <c r="N1424" s="206"/>
      <c r="O1424" s="206"/>
      <c r="P1424" s="206"/>
      <c r="Q1424" s="206"/>
      <c r="R1424" s="206"/>
      <c r="S1424" s="206"/>
      <c r="T1424" s="207"/>
      <c r="AT1424" s="208" t="s">
        <v>167</v>
      </c>
      <c r="AU1424" s="208" t="s">
        <v>81</v>
      </c>
      <c r="AV1424" s="11" t="s">
        <v>81</v>
      </c>
      <c r="AW1424" s="11" t="s">
        <v>169</v>
      </c>
      <c r="AX1424" s="11" t="s">
        <v>73</v>
      </c>
      <c r="AY1424" s="208" t="s">
        <v>154</v>
      </c>
    </row>
    <row r="1425" spans="2:65" s="1" customFormat="1" ht="31.5" customHeight="1">
      <c r="B1425" s="34"/>
      <c r="C1425" s="182" t="s">
        <v>2190</v>
      </c>
      <c r="D1425" s="182" t="s">
        <v>156</v>
      </c>
      <c r="E1425" s="183" t="s">
        <v>2191</v>
      </c>
      <c r="F1425" s="184" t="s">
        <v>2192</v>
      </c>
      <c r="G1425" s="185" t="s">
        <v>1940</v>
      </c>
      <c r="H1425" s="186">
        <v>220</v>
      </c>
      <c r="I1425" s="187"/>
      <c r="J1425" s="188">
        <f>ROUND(I1425*H1425,2)</f>
        <v>0</v>
      </c>
      <c r="K1425" s="184" t="s">
        <v>160</v>
      </c>
      <c r="L1425" s="54"/>
      <c r="M1425" s="189" t="s">
        <v>20</v>
      </c>
      <c r="N1425" s="190" t="s">
        <v>44</v>
      </c>
      <c r="O1425" s="35"/>
      <c r="P1425" s="191">
        <f>O1425*H1425</f>
        <v>0</v>
      </c>
      <c r="Q1425" s="191">
        <v>0</v>
      </c>
      <c r="R1425" s="191">
        <f>Q1425*H1425</f>
        <v>0</v>
      </c>
      <c r="S1425" s="191">
        <v>0.001</v>
      </c>
      <c r="T1425" s="192">
        <f>S1425*H1425</f>
        <v>0.22</v>
      </c>
      <c r="AR1425" s="17" t="s">
        <v>269</v>
      </c>
      <c r="AT1425" s="17" t="s">
        <v>156</v>
      </c>
      <c r="AU1425" s="17" t="s">
        <v>81</v>
      </c>
      <c r="AY1425" s="17" t="s">
        <v>154</v>
      </c>
      <c r="BE1425" s="193">
        <f>IF(N1425="základní",J1425,0)</f>
        <v>0</v>
      </c>
      <c r="BF1425" s="193">
        <f>IF(N1425="snížená",J1425,0)</f>
        <v>0</v>
      </c>
      <c r="BG1425" s="193">
        <f>IF(N1425="zákl. přenesená",J1425,0)</f>
        <v>0</v>
      </c>
      <c r="BH1425" s="193">
        <f>IF(N1425="sníž. přenesená",J1425,0)</f>
        <v>0</v>
      </c>
      <c r="BI1425" s="193">
        <f>IF(N1425="nulová",J1425,0)</f>
        <v>0</v>
      </c>
      <c r="BJ1425" s="17" t="s">
        <v>22</v>
      </c>
      <c r="BK1425" s="193">
        <f>ROUND(I1425*H1425,2)</f>
        <v>0</v>
      </c>
      <c r="BL1425" s="17" t="s">
        <v>269</v>
      </c>
      <c r="BM1425" s="17" t="s">
        <v>2193</v>
      </c>
    </row>
    <row r="1426" spans="2:47" s="1" customFormat="1" ht="27">
      <c r="B1426" s="34"/>
      <c r="C1426" s="56"/>
      <c r="D1426" s="194" t="s">
        <v>163</v>
      </c>
      <c r="E1426" s="56"/>
      <c r="F1426" s="195" t="s">
        <v>2194</v>
      </c>
      <c r="G1426" s="56"/>
      <c r="H1426" s="56"/>
      <c r="I1426" s="152"/>
      <c r="J1426" s="56"/>
      <c r="K1426" s="56"/>
      <c r="L1426" s="54"/>
      <c r="M1426" s="71"/>
      <c r="N1426" s="35"/>
      <c r="O1426" s="35"/>
      <c r="P1426" s="35"/>
      <c r="Q1426" s="35"/>
      <c r="R1426" s="35"/>
      <c r="S1426" s="35"/>
      <c r="T1426" s="72"/>
      <c r="AT1426" s="17" t="s">
        <v>163</v>
      </c>
      <c r="AU1426" s="17" t="s">
        <v>81</v>
      </c>
    </row>
    <row r="1427" spans="2:47" s="1" customFormat="1" ht="54">
      <c r="B1427" s="34"/>
      <c r="C1427" s="56"/>
      <c r="D1427" s="194" t="s">
        <v>165</v>
      </c>
      <c r="E1427" s="56"/>
      <c r="F1427" s="196" t="s">
        <v>2188</v>
      </c>
      <c r="G1427" s="56"/>
      <c r="H1427" s="56"/>
      <c r="I1427" s="152"/>
      <c r="J1427" s="56"/>
      <c r="K1427" s="56"/>
      <c r="L1427" s="54"/>
      <c r="M1427" s="71"/>
      <c r="N1427" s="35"/>
      <c r="O1427" s="35"/>
      <c r="P1427" s="35"/>
      <c r="Q1427" s="35"/>
      <c r="R1427" s="35"/>
      <c r="S1427" s="35"/>
      <c r="T1427" s="72"/>
      <c r="AT1427" s="17" t="s">
        <v>165</v>
      </c>
      <c r="AU1427" s="17" t="s">
        <v>81</v>
      </c>
    </row>
    <row r="1428" spans="2:51" s="11" customFormat="1" ht="13.5">
      <c r="B1428" s="197"/>
      <c r="C1428" s="198"/>
      <c r="D1428" s="199" t="s">
        <v>167</v>
      </c>
      <c r="E1428" s="200" t="s">
        <v>20</v>
      </c>
      <c r="F1428" s="201" t="s">
        <v>2195</v>
      </c>
      <c r="G1428" s="198"/>
      <c r="H1428" s="202">
        <v>220</v>
      </c>
      <c r="I1428" s="203"/>
      <c r="J1428" s="198"/>
      <c r="K1428" s="198"/>
      <c r="L1428" s="204"/>
      <c r="M1428" s="205"/>
      <c r="N1428" s="206"/>
      <c r="O1428" s="206"/>
      <c r="P1428" s="206"/>
      <c r="Q1428" s="206"/>
      <c r="R1428" s="206"/>
      <c r="S1428" s="206"/>
      <c r="T1428" s="207"/>
      <c r="AT1428" s="208" t="s">
        <v>167</v>
      </c>
      <c r="AU1428" s="208" t="s">
        <v>81</v>
      </c>
      <c r="AV1428" s="11" t="s">
        <v>81</v>
      </c>
      <c r="AW1428" s="11" t="s">
        <v>169</v>
      </c>
      <c r="AX1428" s="11" t="s">
        <v>73</v>
      </c>
      <c r="AY1428" s="208" t="s">
        <v>154</v>
      </c>
    </row>
    <row r="1429" spans="2:65" s="1" customFormat="1" ht="31.5" customHeight="1">
      <c r="B1429" s="34"/>
      <c r="C1429" s="182" t="s">
        <v>2196</v>
      </c>
      <c r="D1429" s="182" t="s">
        <v>156</v>
      </c>
      <c r="E1429" s="183" t="s">
        <v>2197</v>
      </c>
      <c r="F1429" s="184" t="s">
        <v>2198</v>
      </c>
      <c r="G1429" s="185" t="s">
        <v>1940</v>
      </c>
      <c r="H1429" s="186">
        <v>328</v>
      </c>
      <c r="I1429" s="187"/>
      <c r="J1429" s="188">
        <f>ROUND(I1429*H1429,2)</f>
        <v>0</v>
      </c>
      <c r="K1429" s="184" t="s">
        <v>160</v>
      </c>
      <c r="L1429" s="54"/>
      <c r="M1429" s="189" t="s">
        <v>20</v>
      </c>
      <c r="N1429" s="190" t="s">
        <v>44</v>
      </c>
      <c r="O1429" s="35"/>
      <c r="P1429" s="191">
        <f>O1429*H1429</f>
        <v>0</v>
      </c>
      <c r="Q1429" s="191">
        <v>0</v>
      </c>
      <c r="R1429" s="191">
        <f>Q1429*H1429</f>
        <v>0</v>
      </c>
      <c r="S1429" s="191">
        <v>0.001</v>
      </c>
      <c r="T1429" s="192">
        <f>S1429*H1429</f>
        <v>0.328</v>
      </c>
      <c r="AR1429" s="17" t="s">
        <v>269</v>
      </c>
      <c r="AT1429" s="17" t="s">
        <v>156</v>
      </c>
      <c r="AU1429" s="17" t="s">
        <v>81</v>
      </c>
      <c r="AY1429" s="17" t="s">
        <v>154</v>
      </c>
      <c r="BE1429" s="193">
        <f>IF(N1429="základní",J1429,0)</f>
        <v>0</v>
      </c>
      <c r="BF1429" s="193">
        <f>IF(N1429="snížená",J1429,0)</f>
        <v>0</v>
      </c>
      <c r="BG1429" s="193">
        <f>IF(N1429="zákl. přenesená",J1429,0)</f>
        <v>0</v>
      </c>
      <c r="BH1429" s="193">
        <f>IF(N1429="sníž. přenesená",J1429,0)</f>
        <v>0</v>
      </c>
      <c r="BI1429" s="193">
        <f>IF(N1429="nulová",J1429,0)</f>
        <v>0</v>
      </c>
      <c r="BJ1429" s="17" t="s">
        <v>22</v>
      </c>
      <c r="BK1429" s="193">
        <f>ROUND(I1429*H1429,2)</f>
        <v>0</v>
      </c>
      <c r="BL1429" s="17" t="s">
        <v>269</v>
      </c>
      <c r="BM1429" s="17" t="s">
        <v>2199</v>
      </c>
    </row>
    <row r="1430" spans="2:47" s="1" customFormat="1" ht="27">
      <c r="B1430" s="34"/>
      <c r="C1430" s="56"/>
      <c r="D1430" s="194" t="s">
        <v>163</v>
      </c>
      <c r="E1430" s="56"/>
      <c r="F1430" s="195" t="s">
        <v>2200</v>
      </c>
      <c r="G1430" s="56"/>
      <c r="H1430" s="56"/>
      <c r="I1430" s="152"/>
      <c r="J1430" s="56"/>
      <c r="K1430" s="56"/>
      <c r="L1430" s="54"/>
      <c r="M1430" s="71"/>
      <c r="N1430" s="35"/>
      <c r="O1430" s="35"/>
      <c r="P1430" s="35"/>
      <c r="Q1430" s="35"/>
      <c r="R1430" s="35"/>
      <c r="S1430" s="35"/>
      <c r="T1430" s="72"/>
      <c r="AT1430" s="17" t="s">
        <v>163</v>
      </c>
      <c r="AU1430" s="17" t="s">
        <v>81</v>
      </c>
    </row>
    <row r="1431" spans="2:47" s="1" customFormat="1" ht="54">
      <c r="B1431" s="34"/>
      <c r="C1431" s="56"/>
      <c r="D1431" s="194" t="s">
        <v>165</v>
      </c>
      <c r="E1431" s="56"/>
      <c r="F1431" s="196" t="s">
        <v>2188</v>
      </c>
      <c r="G1431" s="56"/>
      <c r="H1431" s="56"/>
      <c r="I1431" s="152"/>
      <c r="J1431" s="56"/>
      <c r="K1431" s="56"/>
      <c r="L1431" s="54"/>
      <c r="M1431" s="71"/>
      <c r="N1431" s="35"/>
      <c r="O1431" s="35"/>
      <c r="P1431" s="35"/>
      <c r="Q1431" s="35"/>
      <c r="R1431" s="35"/>
      <c r="S1431" s="35"/>
      <c r="T1431" s="72"/>
      <c r="AT1431" s="17" t="s">
        <v>165</v>
      </c>
      <c r="AU1431" s="17" t="s">
        <v>81</v>
      </c>
    </row>
    <row r="1432" spans="2:51" s="11" customFormat="1" ht="13.5">
      <c r="B1432" s="197"/>
      <c r="C1432" s="198"/>
      <c r="D1432" s="199" t="s">
        <v>167</v>
      </c>
      <c r="E1432" s="200" t="s">
        <v>20</v>
      </c>
      <c r="F1432" s="201" t="s">
        <v>2201</v>
      </c>
      <c r="G1432" s="198"/>
      <c r="H1432" s="202">
        <v>328</v>
      </c>
      <c r="I1432" s="203"/>
      <c r="J1432" s="198"/>
      <c r="K1432" s="198"/>
      <c r="L1432" s="204"/>
      <c r="M1432" s="205"/>
      <c r="N1432" s="206"/>
      <c r="O1432" s="206"/>
      <c r="P1432" s="206"/>
      <c r="Q1432" s="206"/>
      <c r="R1432" s="206"/>
      <c r="S1432" s="206"/>
      <c r="T1432" s="207"/>
      <c r="AT1432" s="208" t="s">
        <v>167</v>
      </c>
      <c r="AU1432" s="208" t="s">
        <v>81</v>
      </c>
      <c r="AV1432" s="11" t="s">
        <v>81</v>
      </c>
      <c r="AW1432" s="11" t="s">
        <v>169</v>
      </c>
      <c r="AX1432" s="11" t="s">
        <v>73</v>
      </c>
      <c r="AY1432" s="208" t="s">
        <v>154</v>
      </c>
    </row>
    <row r="1433" spans="2:65" s="1" customFormat="1" ht="31.5" customHeight="1">
      <c r="B1433" s="34"/>
      <c r="C1433" s="182" t="s">
        <v>2202</v>
      </c>
      <c r="D1433" s="182" t="s">
        <v>156</v>
      </c>
      <c r="E1433" s="183" t="s">
        <v>2203</v>
      </c>
      <c r="F1433" s="184" t="s">
        <v>2204</v>
      </c>
      <c r="G1433" s="185" t="s">
        <v>1940</v>
      </c>
      <c r="H1433" s="186">
        <v>1009.8</v>
      </c>
      <c r="I1433" s="187"/>
      <c r="J1433" s="188">
        <f>ROUND(I1433*H1433,2)</f>
        <v>0</v>
      </c>
      <c r="K1433" s="184" t="s">
        <v>160</v>
      </c>
      <c r="L1433" s="54"/>
      <c r="M1433" s="189" t="s">
        <v>20</v>
      </c>
      <c r="N1433" s="190" t="s">
        <v>44</v>
      </c>
      <c r="O1433" s="35"/>
      <c r="P1433" s="191">
        <f>O1433*H1433</f>
        <v>0</v>
      </c>
      <c r="Q1433" s="191">
        <v>0</v>
      </c>
      <c r="R1433" s="191">
        <f>Q1433*H1433</f>
        <v>0</v>
      </c>
      <c r="S1433" s="191">
        <v>0.001</v>
      </c>
      <c r="T1433" s="192">
        <f>S1433*H1433</f>
        <v>1.0098</v>
      </c>
      <c r="AR1433" s="17" t="s">
        <v>269</v>
      </c>
      <c r="AT1433" s="17" t="s">
        <v>156</v>
      </c>
      <c r="AU1433" s="17" t="s">
        <v>81</v>
      </c>
      <c r="AY1433" s="17" t="s">
        <v>154</v>
      </c>
      <c r="BE1433" s="193">
        <f>IF(N1433="základní",J1433,0)</f>
        <v>0</v>
      </c>
      <c r="BF1433" s="193">
        <f>IF(N1433="snížená",J1433,0)</f>
        <v>0</v>
      </c>
      <c r="BG1433" s="193">
        <f>IF(N1433="zákl. přenesená",J1433,0)</f>
        <v>0</v>
      </c>
      <c r="BH1433" s="193">
        <f>IF(N1433="sníž. přenesená",J1433,0)</f>
        <v>0</v>
      </c>
      <c r="BI1433" s="193">
        <f>IF(N1433="nulová",J1433,0)</f>
        <v>0</v>
      </c>
      <c r="BJ1433" s="17" t="s">
        <v>22</v>
      </c>
      <c r="BK1433" s="193">
        <f>ROUND(I1433*H1433,2)</f>
        <v>0</v>
      </c>
      <c r="BL1433" s="17" t="s">
        <v>269</v>
      </c>
      <c r="BM1433" s="17" t="s">
        <v>2205</v>
      </c>
    </row>
    <row r="1434" spans="2:47" s="1" customFormat="1" ht="13.5">
      <c r="B1434" s="34"/>
      <c r="C1434" s="56"/>
      <c r="D1434" s="194" t="s">
        <v>163</v>
      </c>
      <c r="E1434" s="56"/>
      <c r="F1434" s="195" t="s">
        <v>2206</v>
      </c>
      <c r="G1434" s="56"/>
      <c r="H1434" s="56"/>
      <c r="I1434" s="152"/>
      <c r="J1434" s="56"/>
      <c r="K1434" s="56"/>
      <c r="L1434" s="54"/>
      <c r="M1434" s="71"/>
      <c r="N1434" s="35"/>
      <c r="O1434" s="35"/>
      <c r="P1434" s="35"/>
      <c r="Q1434" s="35"/>
      <c r="R1434" s="35"/>
      <c r="S1434" s="35"/>
      <c r="T1434" s="72"/>
      <c r="AT1434" s="17" t="s">
        <v>163</v>
      </c>
      <c r="AU1434" s="17" t="s">
        <v>81</v>
      </c>
    </row>
    <row r="1435" spans="2:47" s="1" customFormat="1" ht="54">
      <c r="B1435" s="34"/>
      <c r="C1435" s="56"/>
      <c r="D1435" s="194" t="s">
        <v>165</v>
      </c>
      <c r="E1435" s="56"/>
      <c r="F1435" s="196" t="s">
        <v>2188</v>
      </c>
      <c r="G1435" s="56"/>
      <c r="H1435" s="56"/>
      <c r="I1435" s="152"/>
      <c r="J1435" s="56"/>
      <c r="K1435" s="56"/>
      <c r="L1435" s="54"/>
      <c r="M1435" s="71"/>
      <c r="N1435" s="35"/>
      <c r="O1435" s="35"/>
      <c r="P1435" s="35"/>
      <c r="Q1435" s="35"/>
      <c r="R1435" s="35"/>
      <c r="S1435" s="35"/>
      <c r="T1435" s="72"/>
      <c r="AT1435" s="17" t="s">
        <v>165</v>
      </c>
      <c r="AU1435" s="17" t="s">
        <v>81</v>
      </c>
    </row>
    <row r="1436" spans="2:51" s="11" customFormat="1" ht="13.5">
      <c r="B1436" s="197"/>
      <c r="C1436" s="198"/>
      <c r="D1436" s="199" t="s">
        <v>167</v>
      </c>
      <c r="E1436" s="200" t="s">
        <v>20</v>
      </c>
      <c r="F1436" s="201" t="s">
        <v>2207</v>
      </c>
      <c r="G1436" s="198"/>
      <c r="H1436" s="202">
        <v>1009.8</v>
      </c>
      <c r="I1436" s="203"/>
      <c r="J1436" s="198"/>
      <c r="K1436" s="198"/>
      <c r="L1436" s="204"/>
      <c r="M1436" s="205"/>
      <c r="N1436" s="206"/>
      <c r="O1436" s="206"/>
      <c r="P1436" s="206"/>
      <c r="Q1436" s="206"/>
      <c r="R1436" s="206"/>
      <c r="S1436" s="206"/>
      <c r="T1436" s="207"/>
      <c r="AT1436" s="208" t="s">
        <v>167</v>
      </c>
      <c r="AU1436" s="208" t="s">
        <v>81</v>
      </c>
      <c r="AV1436" s="11" t="s">
        <v>81</v>
      </c>
      <c r="AW1436" s="11" t="s">
        <v>169</v>
      </c>
      <c r="AX1436" s="11" t="s">
        <v>73</v>
      </c>
      <c r="AY1436" s="208" t="s">
        <v>154</v>
      </c>
    </row>
    <row r="1437" spans="2:65" s="1" customFormat="1" ht="22.5" customHeight="1">
      <c r="B1437" s="34"/>
      <c r="C1437" s="182" t="s">
        <v>2208</v>
      </c>
      <c r="D1437" s="182" t="s">
        <v>156</v>
      </c>
      <c r="E1437" s="183" t="s">
        <v>2209</v>
      </c>
      <c r="F1437" s="184" t="s">
        <v>2210</v>
      </c>
      <c r="G1437" s="185" t="s">
        <v>239</v>
      </c>
      <c r="H1437" s="186">
        <v>0.657</v>
      </c>
      <c r="I1437" s="187"/>
      <c r="J1437" s="188">
        <f>ROUND(I1437*H1437,2)</f>
        <v>0</v>
      </c>
      <c r="K1437" s="184" t="s">
        <v>160</v>
      </c>
      <c r="L1437" s="54"/>
      <c r="M1437" s="189" t="s">
        <v>20</v>
      </c>
      <c r="N1437" s="190" t="s">
        <v>44</v>
      </c>
      <c r="O1437" s="35"/>
      <c r="P1437" s="191">
        <f>O1437*H1437</f>
        <v>0</v>
      </c>
      <c r="Q1437" s="191">
        <v>0</v>
      </c>
      <c r="R1437" s="191">
        <f>Q1437*H1437</f>
        <v>0</v>
      </c>
      <c r="S1437" s="191">
        <v>0</v>
      </c>
      <c r="T1437" s="192">
        <f>S1437*H1437</f>
        <v>0</v>
      </c>
      <c r="AR1437" s="17" t="s">
        <v>269</v>
      </c>
      <c r="AT1437" s="17" t="s">
        <v>156</v>
      </c>
      <c r="AU1437" s="17" t="s">
        <v>81</v>
      </c>
      <c r="AY1437" s="17" t="s">
        <v>154</v>
      </c>
      <c r="BE1437" s="193">
        <f>IF(N1437="základní",J1437,0)</f>
        <v>0</v>
      </c>
      <c r="BF1437" s="193">
        <f>IF(N1437="snížená",J1437,0)</f>
        <v>0</v>
      </c>
      <c r="BG1437" s="193">
        <f>IF(N1437="zákl. přenesená",J1437,0)</f>
        <v>0</v>
      </c>
      <c r="BH1437" s="193">
        <f>IF(N1437="sníž. přenesená",J1437,0)</f>
        <v>0</v>
      </c>
      <c r="BI1437" s="193">
        <f>IF(N1437="nulová",J1437,0)</f>
        <v>0</v>
      </c>
      <c r="BJ1437" s="17" t="s">
        <v>22</v>
      </c>
      <c r="BK1437" s="193">
        <f>ROUND(I1437*H1437,2)</f>
        <v>0</v>
      </c>
      <c r="BL1437" s="17" t="s">
        <v>269</v>
      </c>
      <c r="BM1437" s="17" t="s">
        <v>2211</v>
      </c>
    </row>
    <row r="1438" spans="2:47" s="1" customFormat="1" ht="27">
      <c r="B1438" s="34"/>
      <c r="C1438" s="56"/>
      <c r="D1438" s="194" t="s">
        <v>163</v>
      </c>
      <c r="E1438" s="56"/>
      <c r="F1438" s="195" t="s">
        <v>2212</v>
      </c>
      <c r="G1438" s="56"/>
      <c r="H1438" s="56"/>
      <c r="I1438" s="152"/>
      <c r="J1438" s="56"/>
      <c r="K1438" s="56"/>
      <c r="L1438" s="54"/>
      <c r="M1438" s="71"/>
      <c r="N1438" s="35"/>
      <c r="O1438" s="35"/>
      <c r="P1438" s="35"/>
      <c r="Q1438" s="35"/>
      <c r="R1438" s="35"/>
      <c r="S1438" s="35"/>
      <c r="T1438" s="72"/>
      <c r="AT1438" s="17" t="s">
        <v>163</v>
      </c>
      <c r="AU1438" s="17" t="s">
        <v>81</v>
      </c>
    </row>
    <row r="1439" spans="2:47" s="1" customFormat="1" ht="121.5">
      <c r="B1439" s="34"/>
      <c r="C1439" s="56"/>
      <c r="D1439" s="194" t="s">
        <v>165</v>
      </c>
      <c r="E1439" s="56"/>
      <c r="F1439" s="196" t="s">
        <v>2213</v>
      </c>
      <c r="G1439" s="56"/>
      <c r="H1439" s="56"/>
      <c r="I1439" s="152"/>
      <c r="J1439" s="56"/>
      <c r="K1439" s="56"/>
      <c r="L1439" s="54"/>
      <c r="M1439" s="71"/>
      <c r="N1439" s="35"/>
      <c r="O1439" s="35"/>
      <c r="P1439" s="35"/>
      <c r="Q1439" s="35"/>
      <c r="R1439" s="35"/>
      <c r="S1439" s="35"/>
      <c r="T1439" s="72"/>
      <c r="AT1439" s="17" t="s">
        <v>165</v>
      </c>
      <c r="AU1439" s="17" t="s">
        <v>81</v>
      </c>
    </row>
    <row r="1440" spans="2:63" s="10" customFormat="1" ht="29.85" customHeight="1">
      <c r="B1440" s="165"/>
      <c r="C1440" s="166"/>
      <c r="D1440" s="179" t="s">
        <v>72</v>
      </c>
      <c r="E1440" s="180" t="s">
        <v>2214</v>
      </c>
      <c r="F1440" s="180" t="s">
        <v>2215</v>
      </c>
      <c r="G1440" s="166"/>
      <c r="H1440" s="166"/>
      <c r="I1440" s="169"/>
      <c r="J1440" s="181">
        <f>BK1440</f>
        <v>0</v>
      </c>
      <c r="K1440" s="166"/>
      <c r="L1440" s="171"/>
      <c r="M1440" s="172"/>
      <c r="N1440" s="173"/>
      <c r="O1440" s="173"/>
      <c r="P1440" s="174">
        <f>SUM(P1441:P1475)</f>
        <v>0</v>
      </c>
      <c r="Q1440" s="173"/>
      <c r="R1440" s="174">
        <f>SUM(R1441:R1475)</f>
        <v>2.22041401</v>
      </c>
      <c r="S1440" s="173"/>
      <c r="T1440" s="175">
        <f>SUM(T1441:T1475)</f>
        <v>0</v>
      </c>
      <c r="AR1440" s="176" t="s">
        <v>81</v>
      </c>
      <c r="AT1440" s="177" t="s">
        <v>72</v>
      </c>
      <c r="AU1440" s="177" t="s">
        <v>22</v>
      </c>
      <c r="AY1440" s="176" t="s">
        <v>154</v>
      </c>
      <c r="BK1440" s="178">
        <f>SUM(BK1441:BK1475)</f>
        <v>0</v>
      </c>
    </row>
    <row r="1441" spans="2:65" s="1" customFormat="1" ht="22.5" customHeight="1">
      <c r="B1441" s="34"/>
      <c r="C1441" s="182" t="s">
        <v>2216</v>
      </c>
      <c r="D1441" s="182" t="s">
        <v>156</v>
      </c>
      <c r="E1441" s="183" t="s">
        <v>2217</v>
      </c>
      <c r="F1441" s="184" t="s">
        <v>2218</v>
      </c>
      <c r="G1441" s="185" t="s">
        <v>292</v>
      </c>
      <c r="H1441" s="186">
        <v>61.613</v>
      </c>
      <c r="I1441" s="187"/>
      <c r="J1441" s="188">
        <f>ROUND(I1441*H1441,2)</f>
        <v>0</v>
      </c>
      <c r="K1441" s="184" t="s">
        <v>160</v>
      </c>
      <c r="L1441" s="54"/>
      <c r="M1441" s="189" t="s">
        <v>20</v>
      </c>
      <c r="N1441" s="190" t="s">
        <v>44</v>
      </c>
      <c r="O1441" s="35"/>
      <c r="P1441" s="191">
        <f>O1441*H1441</f>
        <v>0</v>
      </c>
      <c r="Q1441" s="191">
        <v>0.00062</v>
      </c>
      <c r="R1441" s="191">
        <f>Q1441*H1441</f>
        <v>0.03820006</v>
      </c>
      <c r="S1441" s="191">
        <v>0</v>
      </c>
      <c r="T1441" s="192">
        <f>S1441*H1441</f>
        <v>0</v>
      </c>
      <c r="AR1441" s="17" t="s">
        <v>269</v>
      </c>
      <c r="AT1441" s="17" t="s">
        <v>156</v>
      </c>
      <c r="AU1441" s="17" t="s">
        <v>81</v>
      </c>
      <c r="AY1441" s="17" t="s">
        <v>154</v>
      </c>
      <c r="BE1441" s="193">
        <f>IF(N1441="základní",J1441,0)</f>
        <v>0</v>
      </c>
      <c r="BF1441" s="193">
        <f>IF(N1441="snížená",J1441,0)</f>
        <v>0</v>
      </c>
      <c r="BG1441" s="193">
        <f>IF(N1441="zákl. přenesená",J1441,0)</f>
        <v>0</v>
      </c>
      <c r="BH1441" s="193">
        <f>IF(N1441="sníž. přenesená",J1441,0)</f>
        <v>0</v>
      </c>
      <c r="BI1441" s="193">
        <f>IF(N1441="nulová",J1441,0)</f>
        <v>0</v>
      </c>
      <c r="BJ1441" s="17" t="s">
        <v>22</v>
      </c>
      <c r="BK1441" s="193">
        <f>ROUND(I1441*H1441,2)</f>
        <v>0</v>
      </c>
      <c r="BL1441" s="17" t="s">
        <v>269</v>
      </c>
      <c r="BM1441" s="17" t="s">
        <v>2219</v>
      </c>
    </row>
    <row r="1442" spans="2:47" s="1" customFormat="1" ht="27">
      <c r="B1442" s="34"/>
      <c r="C1442" s="56"/>
      <c r="D1442" s="194" t="s">
        <v>163</v>
      </c>
      <c r="E1442" s="56"/>
      <c r="F1442" s="195" t="s">
        <v>2220</v>
      </c>
      <c r="G1442" s="56"/>
      <c r="H1442" s="56"/>
      <c r="I1442" s="152"/>
      <c r="J1442" s="56"/>
      <c r="K1442" s="56"/>
      <c r="L1442" s="54"/>
      <c r="M1442" s="71"/>
      <c r="N1442" s="35"/>
      <c r="O1442" s="35"/>
      <c r="P1442" s="35"/>
      <c r="Q1442" s="35"/>
      <c r="R1442" s="35"/>
      <c r="S1442" s="35"/>
      <c r="T1442" s="72"/>
      <c r="AT1442" s="17" t="s">
        <v>163</v>
      </c>
      <c r="AU1442" s="17" t="s">
        <v>81</v>
      </c>
    </row>
    <row r="1443" spans="2:51" s="11" customFormat="1" ht="13.5">
      <c r="B1443" s="197"/>
      <c r="C1443" s="198"/>
      <c r="D1443" s="194" t="s">
        <v>167</v>
      </c>
      <c r="E1443" s="209" t="s">
        <v>20</v>
      </c>
      <c r="F1443" s="210" t="s">
        <v>2221</v>
      </c>
      <c r="G1443" s="198"/>
      <c r="H1443" s="211">
        <v>6.796</v>
      </c>
      <c r="I1443" s="203"/>
      <c r="J1443" s="198"/>
      <c r="K1443" s="198"/>
      <c r="L1443" s="204"/>
      <c r="M1443" s="205"/>
      <c r="N1443" s="206"/>
      <c r="O1443" s="206"/>
      <c r="P1443" s="206"/>
      <c r="Q1443" s="206"/>
      <c r="R1443" s="206"/>
      <c r="S1443" s="206"/>
      <c r="T1443" s="207"/>
      <c r="AT1443" s="208" t="s">
        <v>167</v>
      </c>
      <c r="AU1443" s="208" t="s">
        <v>81</v>
      </c>
      <c r="AV1443" s="11" t="s">
        <v>81</v>
      </c>
      <c r="AW1443" s="11" t="s">
        <v>169</v>
      </c>
      <c r="AX1443" s="11" t="s">
        <v>73</v>
      </c>
      <c r="AY1443" s="208" t="s">
        <v>154</v>
      </c>
    </row>
    <row r="1444" spans="2:51" s="11" customFormat="1" ht="13.5">
      <c r="B1444" s="197"/>
      <c r="C1444" s="198"/>
      <c r="D1444" s="194" t="s">
        <v>167</v>
      </c>
      <c r="E1444" s="209" t="s">
        <v>20</v>
      </c>
      <c r="F1444" s="210" t="s">
        <v>2222</v>
      </c>
      <c r="G1444" s="198"/>
      <c r="H1444" s="211">
        <v>10</v>
      </c>
      <c r="I1444" s="203"/>
      <c r="J1444" s="198"/>
      <c r="K1444" s="198"/>
      <c r="L1444" s="204"/>
      <c r="M1444" s="205"/>
      <c r="N1444" s="206"/>
      <c r="O1444" s="206"/>
      <c r="P1444" s="206"/>
      <c r="Q1444" s="206"/>
      <c r="R1444" s="206"/>
      <c r="S1444" s="206"/>
      <c r="T1444" s="207"/>
      <c r="AT1444" s="208" t="s">
        <v>167</v>
      </c>
      <c r="AU1444" s="208" t="s">
        <v>81</v>
      </c>
      <c r="AV1444" s="11" t="s">
        <v>81</v>
      </c>
      <c r="AW1444" s="11" t="s">
        <v>169</v>
      </c>
      <c r="AX1444" s="11" t="s">
        <v>73</v>
      </c>
      <c r="AY1444" s="208" t="s">
        <v>154</v>
      </c>
    </row>
    <row r="1445" spans="2:51" s="11" customFormat="1" ht="13.5">
      <c r="B1445" s="197"/>
      <c r="C1445" s="198"/>
      <c r="D1445" s="199" t="s">
        <v>167</v>
      </c>
      <c r="E1445" s="200" t="s">
        <v>20</v>
      </c>
      <c r="F1445" s="201" t="s">
        <v>2223</v>
      </c>
      <c r="G1445" s="198"/>
      <c r="H1445" s="202">
        <v>44.817</v>
      </c>
      <c r="I1445" s="203"/>
      <c r="J1445" s="198"/>
      <c r="K1445" s="198"/>
      <c r="L1445" s="204"/>
      <c r="M1445" s="205"/>
      <c r="N1445" s="206"/>
      <c r="O1445" s="206"/>
      <c r="P1445" s="206"/>
      <c r="Q1445" s="206"/>
      <c r="R1445" s="206"/>
      <c r="S1445" s="206"/>
      <c r="T1445" s="207"/>
      <c r="AT1445" s="208" t="s">
        <v>167</v>
      </c>
      <c r="AU1445" s="208" t="s">
        <v>81</v>
      </c>
      <c r="AV1445" s="11" t="s">
        <v>81</v>
      </c>
      <c r="AW1445" s="11" t="s">
        <v>169</v>
      </c>
      <c r="AX1445" s="11" t="s">
        <v>73</v>
      </c>
      <c r="AY1445" s="208" t="s">
        <v>154</v>
      </c>
    </row>
    <row r="1446" spans="2:65" s="1" customFormat="1" ht="22.5" customHeight="1">
      <c r="B1446" s="34"/>
      <c r="C1446" s="182" t="s">
        <v>2224</v>
      </c>
      <c r="D1446" s="182" t="s">
        <v>156</v>
      </c>
      <c r="E1446" s="183" t="s">
        <v>2225</v>
      </c>
      <c r="F1446" s="184" t="s">
        <v>2226</v>
      </c>
      <c r="G1446" s="185" t="s">
        <v>159</v>
      </c>
      <c r="H1446" s="186">
        <v>87.325</v>
      </c>
      <c r="I1446" s="187"/>
      <c r="J1446" s="188">
        <f>ROUND(I1446*H1446,2)</f>
        <v>0</v>
      </c>
      <c r="K1446" s="184" t="s">
        <v>160</v>
      </c>
      <c r="L1446" s="54"/>
      <c r="M1446" s="189" t="s">
        <v>20</v>
      </c>
      <c r="N1446" s="190" t="s">
        <v>44</v>
      </c>
      <c r="O1446" s="35"/>
      <c r="P1446" s="191">
        <f>O1446*H1446</f>
        <v>0</v>
      </c>
      <c r="Q1446" s="191">
        <v>0.00345</v>
      </c>
      <c r="R1446" s="191">
        <f>Q1446*H1446</f>
        <v>0.30127125</v>
      </c>
      <c r="S1446" s="191">
        <v>0</v>
      </c>
      <c r="T1446" s="192">
        <f>S1446*H1446</f>
        <v>0</v>
      </c>
      <c r="AR1446" s="17" t="s">
        <v>269</v>
      </c>
      <c r="AT1446" s="17" t="s">
        <v>156</v>
      </c>
      <c r="AU1446" s="17" t="s">
        <v>81</v>
      </c>
      <c r="AY1446" s="17" t="s">
        <v>154</v>
      </c>
      <c r="BE1446" s="193">
        <f>IF(N1446="základní",J1446,0)</f>
        <v>0</v>
      </c>
      <c r="BF1446" s="193">
        <f>IF(N1446="snížená",J1446,0)</f>
        <v>0</v>
      </c>
      <c r="BG1446" s="193">
        <f>IF(N1446="zákl. přenesená",J1446,0)</f>
        <v>0</v>
      </c>
      <c r="BH1446" s="193">
        <f>IF(N1446="sníž. přenesená",J1446,0)</f>
        <v>0</v>
      </c>
      <c r="BI1446" s="193">
        <f>IF(N1446="nulová",J1446,0)</f>
        <v>0</v>
      </c>
      <c r="BJ1446" s="17" t="s">
        <v>22</v>
      </c>
      <c r="BK1446" s="193">
        <f>ROUND(I1446*H1446,2)</f>
        <v>0</v>
      </c>
      <c r="BL1446" s="17" t="s">
        <v>269</v>
      </c>
      <c r="BM1446" s="17" t="s">
        <v>2227</v>
      </c>
    </row>
    <row r="1447" spans="2:47" s="1" customFormat="1" ht="27">
      <c r="B1447" s="34"/>
      <c r="C1447" s="56"/>
      <c r="D1447" s="194" t="s">
        <v>163</v>
      </c>
      <c r="E1447" s="56"/>
      <c r="F1447" s="195" t="s">
        <v>2228</v>
      </c>
      <c r="G1447" s="56"/>
      <c r="H1447" s="56"/>
      <c r="I1447" s="152"/>
      <c r="J1447" s="56"/>
      <c r="K1447" s="56"/>
      <c r="L1447" s="54"/>
      <c r="M1447" s="71"/>
      <c r="N1447" s="35"/>
      <c r="O1447" s="35"/>
      <c r="P1447" s="35"/>
      <c r="Q1447" s="35"/>
      <c r="R1447" s="35"/>
      <c r="S1447" s="35"/>
      <c r="T1447" s="72"/>
      <c r="AT1447" s="17" t="s">
        <v>163</v>
      </c>
      <c r="AU1447" s="17" t="s">
        <v>81</v>
      </c>
    </row>
    <row r="1448" spans="2:51" s="11" customFormat="1" ht="13.5">
      <c r="B1448" s="197"/>
      <c r="C1448" s="198"/>
      <c r="D1448" s="194" t="s">
        <v>167</v>
      </c>
      <c r="E1448" s="209" t="s">
        <v>20</v>
      </c>
      <c r="F1448" s="210" t="s">
        <v>2229</v>
      </c>
      <c r="G1448" s="198"/>
      <c r="H1448" s="211">
        <v>5.45</v>
      </c>
      <c r="I1448" s="203"/>
      <c r="J1448" s="198"/>
      <c r="K1448" s="198"/>
      <c r="L1448" s="204"/>
      <c r="M1448" s="205"/>
      <c r="N1448" s="206"/>
      <c r="O1448" s="206"/>
      <c r="P1448" s="206"/>
      <c r="Q1448" s="206"/>
      <c r="R1448" s="206"/>
      <c r="S1448" s="206"/>
      <c r="T1448" s="207"/>
      <c r="AT1448" s="208" t="s">
        <v>167</v>
      </c>
      <c r="AU1448" s="208" t="s">
        <v>81</v>
      </c>
      <c r="AV1448" s="11" t="s">
        <v>81</v>
      </c>
      <c r="AW1448" s="11" t="s">
        <v>169</v>
      </c>
      <c r="AX1448" s="11" t="s">
        <v>73</v>
      </c>
      <c r="AY1448" s="208" t="s">
        <v>154</v>
      </c>
    </row>
    <row r="1449" spans="2:51" s="11" customFormat="1" ht="13.5">
      <c r="B1449" s="197"/>
      <c r="C1449" s="198"/>
      <c r="D1449" s="194" t="s">
        <v>167</v>
      </c>
      <c r="E1449" s="209" t="s">
        <v>20</v>
      </c>
      <c r="F1449" s="210" t="s">
        <v>2230</v>
      </c>
      <c r="G1449" s="198"/>
      <c r="H1449" s="211">
        <v>10</v>
      </c>
      <c r="I1449" s="203"/>
      <c r="J1449" s="198"/>
      <c r="K1449" s="198"/>
      <c r="L1449" s="204"/>
      <c r="M1449" s="205"/>
      <c r="N1449" s="206"/>
      <c r="O1449" s="206"/>
      <c r="P1449" s="206"/>
      <c r="Q1449" s="206"/>
      <c r="R1449" s="206"/>
      <c r="S1449" s="206"/>
      <c r="T1449" s="207"/>
      <c r="AT1449" s="208" t="s">
        <v>167</v>
      </c>
      <c r="AU1449" s="208" t="s">
        <v>81</v>
      </c>
      <c r="AV1449" s="11" t="s">
        <v>81</v>
      </c>
      <c r="AW1449" s="11" t="s">
        <v>169</v>
      </c>
      <c r="AX1449" s="11" t="s">
        <v>73</v>
      </c>
      <c r="AY1449" s="208" t="s">
        <v>154</v>
      </c>
    </row>
    <row r="1450" spans="2:51" s="11" customFormat="1" ht="13.5">
      <c r="B1450" s="197"/>
      <c r="C1450" s="198"/>
      <c r="D1450" s="199" t="s">
        <v>167</v>
      </c>
      <c r="E1450" s="200" t="s">
        <v>20</v>
      </c>
      <c r="F1450" s="201" t="s">
        <v>2231</v>
      </c>
      <c r="G1450" s="198"/>
      <c r="H1450" s="202">
        <v>71.875</v>
      </c>
      <c r="I1450" s="203"/>
      <c r="J1450" s="198"/>
      <c r="K1450" s="198"/>
      <c r="L1450" s="204"/>
      <c r="M1450" s="205"/>
      <c r="N1450" s="206"/>
      <c r="O1450" s="206"/>
      <c r="P1450" s="206"/>
      <c r="Q1450" s="206"/>
      <c r="R1450" s="206"/>
      <c r="S1450" s="206"/>
      <c r="T1450" s="207"/>
      <c r="AT1450" s="208" t="s">
        <v>167</v>
      </c>
      <c r="AU1450" s="208" t="s">
        <v>81</v>
      </c>
      <c r="AV1450" s="11" t="s">
        <v>81</v>
      </c>
      <c r="AW1450" s="11" t="s">
        <v>169</v>
      </c>
      <c r="AX1450" s="11" t="s">
        <v>73</v>
      </c>
      <c r="AY1450" s="208" t="s">
        <v>154</v>
      </c>
    </row>
    <row r="1451" spans="2:65" s="1" customFormat="1" ht="22.5" customHeight="1">
      <c r="B1451" s="34"/>
      <c r="C1451" s="224" t="s">
        <v>2232</v>
      </c>
      <c r="D1451" s="224" t="s">
        <v>261</v>
      </c>
      <c r="E1451" s="225" t="s">
        <v>2233</v>
      </c>
      <c r="F1451" s="226" t="s">
        <v>2234</v>
      </c>
      <c r="G1451" s="227" t="s">
        <v>159</v>
      </c>
      <c r="H1451" s="228">
        <v>102.835</v>
      </c>
      <c r="I1451" s="229"/>
      <c r="J1451" s="230">
        <f>ROUND(I1451*H1451,2)</f>
        <v>0</v>
      </c>
      <c r="K1451" s="226" t="s">
        <v>20</v>
      </c>
      <c r="L1451" s="231"/>
      <c r="M1451" s="232" t="s">
        <v>20</v>
      </c>
      <c r="N1451" s="233" t="s">
        <v>44</v>
      </c>
      <c r="O1451" s="35"/>
      <c r="P1451" s="191">
        <f>O1451*H1451</f>
        <v>0</v>
      </c>
      <c r="Q1451" s="191">
        <v>0.018</v>
      </c>
      <c r="R1451" s="191">
        <f>Q1451*H1451</f>
        <v>1.8510299999999997</v>
      </c>
      <c r="S1451" s="191">
        <v>0</v>
      </c>
      <c r="T1451" s="192">
        <f>S1451*H1451</f>
        <v>0</v>
      </c>
      <c r="AR1451" s="17" t="s">
        <v>382</v>
      </c>
      <c r="AT1451" s="17" t="s">
        <v>261</v>
      </c>
      <c r="AU1451" s="17" t="s">
        <v>81</v>
      </c>
      <c r="AY1451" s="17" t="s">
        <v>154</v>
      </c>
      <c r="BE1451" s="193">
        <f>IF(N1451="základní",J1451,0)</f>
        <v>0</v>
      </c>
      <c r="BF1451" s="193">
        <f>IF(N1451="snížená",J1451,0)</f>
        <v>0</v>
      </c>
      <c r="BG1451" s="193">
        <f>IF(N1451="zákl. přenesená",J1451,0)</f>
        <v>0</v>
      </c>
      <c r="BH1451" s="193">
        <f>IF(N1451="sníž. přenesená",J1451,0)</f>
        <v>0</v>
      </c>
      <c r="BI1451" s="193">
        <f>IF(N1451="nulová",J1451,0)</f>
        <v>0</v>
      </c>
      <c r="BJ1451" s="17" t="s">
        <v>22</v>
      </c>
      <c r="BK1451" s="193">
        <f>ROUND(I1451*H1451,2)</f>
        <v>0</v>
      </c>
      <c r="BL1451" s="17" t="s">
        <v>269</v>
      </c>
      <c r="BM1451" s="17" t="s">
        <v>2235</v>
      </c>
    </row>
    <row r="1452" spans="2:47" s="1" customFormat="1" ht="27">
      <c r="B1452" s="34"/>
      <c r="C1452" s="56"/>
      <c r="D1452" s="194" t="s">
        <v>163</v>
      </c>
      <c r="E1452" s="56"/>
      <c r="F1452" s="195" t="s">
        <v>2236</v>
      </c>
      <c r="G1452" s="56"/>
      <c r="H1452" s="56"/>
      <c r="I1452" s="152"/>
      <c r="J1452" s="56"/>
      <c r="K1452" s="56"/>
      <c r="L1452" s="54"/>
      <c r="M1452" s="71"/>
      <c r="N1452" s="35"/>
      <c r="O1452" s="35"/>
      <c r="P1452" s="35"/>
      <c r="Q1452" s="35"/>
      <c r="R1452" s="35"/>
      <c r="S1452" s="35"/>
      <c r="T1452" s="72"/>
      <c r="AT1452" s="17" t="s">
        <v>163</v>
      </c>
      <c r="AU1452" s="17" t="s">
        <v>81</v>
      </c>
    </row>
    <row r="1453" spans="2:51" s="11" customFormat="1" ht="13.5">
      <c r="B1453" s="197"/>
      <c r="C1453" s="198"/>
      <c r="D1453" s="194" t="s">
        <v>167</v>
      </c>
      <c r="E1453" s="209" t="s">
        <v>20</v>
      </c>
      <c r="F1453" s="210" t="s">
        <v>2237</v>
      </c>
      <c r="G1453" s="198"/>
      <c r="H1453" s="211">
        <v>5.45</v>
      </c>
      <c r="I1453" s="203"/>
      <c r="J1453" s="198"/>
      <c r="K1453" s="198"/>
      <c r="L1453" s="204"/>
      <c r="M1453" s="205"/>
      <c r="N1453" s="206"/>
      <c r="O1453" s="206"/>
      <c r="P1453" s="206"/>
      <c r="Q1453" s="206"/>
      <c r="R1453" s="206"/>
      <c r="S1453" s="206"/>
      <c r="T1453" s="207"/>
      <c r="AT1453" s="208" t="s">
        <v>167</v>
      </c>
      <c r="AU1453" s="208" t="s">
        <v>81</v>
      </c>
      <c r="AV1453" s="11" t="s">
        <v>81</v>
      </c>
      <c r="AW1453" s="11" t="s">
        <v>169</v>
      </c>
      <c r="AX1453" s="11" t="s">
        <v>73</v>
      </c>
      <c r="AY1453" s="208" t="s">
        <v>154</v>
      </c>
    </row>
    <row r="1454" spans="2:51" s="11" customFormat="1" ht="13.5">
      <c r="B1454" s="197"/>
      <c r="C1454" s="198"/>
      <c r="D1454" s="194" t="s">
        <v>167</v>
      </c>
      <c r="E1454" s="209" t="s">
        <v>20</v>
      </c>
      <c r="F1454" s="210" t="s">
        <v>2230</v>
      </c>
      <c r="G1454" s="198"/>
      <c r="H1454" s="211">
        <v>10</v>
      </c>
      <c r="I1454" s="203"/>
      <c r="J1454" s="198"/>
      <c r="K1454" s="198"/>
      <c r="L1454" s="204"/>
      <c r="M1454" s="205"/>
      <c r="N1454" s="206"/>
      <c r="O1454" s="206"/>
      <c r="P1454" s="206"/>
      <c r="Q1454" s="206"/>
      <c r="R1454" s="206"/>
      <c r="S1454" s="206"/>
      <c r="T1454" s="207"/>
      <c r="AT1454" s="208" t="s">
        <v>167</v>
      </c>
      <c r="AU1454" s="208" t="s">
        <v>81</v>
      </c>
      <c r="AV1454" s="11" t="s">
        <v>81</v>
      </c>
      <c r="AW1454" s="11" t="s">
        <v>169</v>
      </c>
      <c r="AX1454" s="11" t="s">
        <v>73</v>
      </c>
      <c r="AY1454" s="208" t="s">
        <v>154</v>
      </c>
    </row>
    <row r="1455" spans="2:51" s="11" customFormat="1" ht="13.5">
      <c r="B1455" s="197"/>
      <c r="C1455" s="198"/>
      <c r="D1455" s="194" t="s">
        <v>167</v>
      </c>
      <c r="E1455" s="209" t="s">
        <v>20</v>
      </c>
      <c r="F1455" s="210" t="s">
        <v>2231</v>
      </c>
      <c r="G1455" s="198"/>
      <c r="H1455" s="211">
        <v>71.875</v>
      </c>
      <c r="I1455" s="203"/>
      <c r="J1455" s="198"/>
      <c r="K1455" s="198"/>
      <c r="L1455" s="204"/>
      <c r="M1455" s="205"/>
      <c r="N1455" s="206"/>
      <c r="O1455" s="206"/>
      <c r="P1455" s="206"/>
      <c r="Q1455" s="206"/>
      <c r="R1455" s="206"/>
      <c r="S1455" s="206"/>
      <c r="T1455" s="207"/>
      <c r="AT1455" s="208" t="s">
        <v>167</v>
      </c>
      <c r="AU1455" s="208" t="s">
        <v>81</v>
      </c>
      <c r="AV1455" s="11" t="s">
        <v>81</v>
      </c>
      <c r="AW1455" s="11" t="s">
        <v>169</v>
      </c>
      <c r="AX1455" s="11" t="s">
        <v>73</v>
      </c>
      <c r="AY1455" s="208" t="s">
        <v>154</v>
      </c>
    </row>
    <row r="1456" spans="2:51" s="11" customFormat="1" ht="13.5">
      <c r="B1456" s="197"/>
      <c r="C1456" s="198"/>
      <c r="D1456" s="194" t="s">
        <v>167</v>
      </c>
      <c r="E1456" s="209" t="s">
        <v>20</v>
      </c>
      <c r="F1456" s="210" t="s">
        <v>2238</v>
      </c>
      <c r="G1456" s="198"/>
      <c r="H1456" s="211">
        <v>0.6796</v>
      </c>
      <c r="I1456" s="203"/>
      <c r="J1456" s="198"/>
      <c r="K1456" s="198"/>
      <c r="L1456" s="204"/>
      <c r="M1456" s="205"/>
      <c r="N1456" s="206"/>
      <c r="O1456" s="206"/>
      <c r="P1456" s="206"/>
      <c r="Q1456" s="206"/>
      <c r="R1456" s="206"/>
      <c r="S1456" s="206"/>
      <c r="T1456" s="207"/>
      <c r="AT1456" s="208" t="s">
        <v>167</v>
      </c>
      <c r="AU1456" s="208" t="s">
        <v>81</v>
      </c>
      <c r="AV1456" s="11" t="s">
        <v>81</v>
      </c>
      <c r="AW1456" s="11" t="s">
        <v>169</v>
      </c>
      <c r="AX1456" s="11" t="s">
        <v>73</v>
      </c>
      <c r="AY1456" s="208" t="s">
        <v>154</v>
      </c>
    </row>
    <row r="1457" spans="2:51" s="11" customFormat="1" ht="13.5">
      <c r="B1457" s="197"/>
      <c r="C1457" s="198"/>
      <c r="D1457" s="194" t="s">
        <v>167</v>
      </c>
      <c r="E1457" s="209" t="s">
        <v>20</v>
      </c>
      <c r="F1457" s="210" t="s">
        <v>2239</v>
      </c>
      <c r="G1457" s="198"/>
      <c r="H1457" s="211">
        <v>1</v>
      </c>
      <c r="I1457" s="203"/>
      <c r="J1457" s="198"/>
      <c r="K1457" s="198"/>
      <c r="L1457" s="204"/>
      <c r="M1457" s="205"/>
      <c r="N1457" s="206"/>
      <c r="O1457" s="206"/>
      <c r="P1457" s="206"/>
      <c r="Q1457" s="206"/>
      <c r="R1457" s="206"/>
      <c r="S1457" s="206"/>
      <c r="T1457" s="207"/>
      <c r="AT1457" s="208" t="s">
        <v>167</v>
      </c>
      <c r="AU1457" s="208" t="s">
        <v>81</v>
      </c>
      <c r="AV1457" s="11" t="s">
        <v>81</v>
      </c>
      <c r="AW1457" s="11" t="s">
        <v>169</v>
      </c>
      <c r="AX1457" s="11" t="s">
        <v>73</v>
      </c>
      <c r="AY1457" s="208" t="s">
        <v>154</v>
      </c>
    </row>
    <row r="1458" spans="2:51" s="11" customFormat="1" ht="13.5">
      <c r="B1458" s="197"/>
      <c r="C1458" s="198"/>
      <c r="D1458" s="194" t="s">
        <v>167</v>
      </c>
      <c r="E1458" s="209" t="s">
        <v>20</v>
      </c>
      <c r="F1458" s="210" t="s">
        <v>2240</v>
      </c>
      <c r="G1458" s="198"/>
      <c r="H1458" s="211">
        <v>4.4817</v>
      </c>
      <c r="I1458" s="203"/>
      <c r="J1458" s="198"/>
      <c r="K1458" s="198"/>
      <c r="L1458" s="204"/>
      <c r="M1458" s="205"/>
      <c r="N1458" s="206"/>
      <c r="O1458" s="206"/>
      <c r="P1458" s="206"/>
      <c r="Q1458" s="206"/>
      <c r="R1458" s="206"/>
      <c r="S1458" s="206"/>
      <c r="T1458" s="207"/>
      <c r="AT1458" s="208" t="s">
        <v>167</v>
      </c>
      <c r="AU1458" s="208" t="s">
        <v>81</v>
      </c>
      <c r="AV1458" s="11" t="s">
        <v>81</v>
      </c>
      <c r="AW1458" s="11" t="s">
        <v>169</v>
      </c>
      <c r="AX1458" s="11" t="s">
        <v>73</v>
      </c>
      <c r="AY1458" s="208" t="s">
        <v>154</v>
      </c>
    </row>
    <row r="1459" spans="2:51" s="11" customFormat="1" ht="13.5">
      <c r="B1459" s="197"/>
      <c r="C1459" s="198"/>
      <c r="D1459" s="199" t="s">
        <v>167</v>
      </c>
      <c r="E1459" s="198"/>
      <c r="F1459" s="201" t="s">
        <v>2241</v>
      </c>
      <c r="G1459" s="198"/>
      <c r="H1459" s="202">
        <v>102.835</v>
      </c>
      <c r="I1459" s="203"/>
      <c r="J1459" s="198"/>
      <c r="K1459" s="198"/>
      <c r="L1459" s="204"/>
      <c r="M1459" s="205"/>
      <c r="N1459" s="206"/>
      <c r="O1459" s="206"/>
      <c r="P1459" s="206"/>
      <c r="Q1459" s="206"/>
      <c r="R1459" s="206"/>
      <c r="S1459" s="206"/>
      <c r="T1459" s="207"/>
      <c r="AT1459" s="208" t="s">
        <v>167</v>
      </c>
      <c r="AU1459" s="208" t="s">
        <v>81</v>
      </c>
      <c r="AV1459" s="11" t="s">
        <v>81</v>
      </c>
      <c r="AW1459" s="11" t="s">
        <v>4</v>
      </c>
      <c r="AX1459" s="11" t="s">
        <v>22</v>
      </c>
      <c r="AY1459" s="208" t="s">
        <v>154</v>
      </c>
    </row>
    <row r="1460" spans="2:65" s="1" customFormat="1" ht="22.5" customHeight="1">
      <c r="B1460" s="34"/>
      <c r="C1460" s="182" t="s">
        <v>2242</v>
      </c>
      <c r="D1460" s="182" t="s">
        <v>156</v>
      </c>
      <c r="E1460" s="183" t="s">
        <v>2243</v>
      </c>
      <c r="F1460" s="184" t="s">
        <v>2244</v>
      </c>
      <c r="G1460" s="185" t="s">
        <v>159</v>
      </c>
      <c r="H1460" s="186">
        <v>87.325</v>
      </c>
      <c r="I1460" s="187"/>
      <c r="J1460" s="188">
        <f>ROUND(I1460*H1460,2)</f>
        <v>0</v>
      </c>
      <c r="K1460" s="184" t="s">
        <v>160</v>
      </c>
      <c r="L1460" s="54"/>
      <c r="M1460" s="189" t="s">
        <v>20</v>
      </c>
      <c r="N1460" s="190" t="s">
        <v>44</v>
      </c>
      <c r="O1460" s="35"/>
      <c r="P1460" s="191">
        <f>O1460*H1460</f>
        <v>0</v>
      </c>
      <c r="Q1460" s="191">
        <v>0.0003</v>
      </c>
      <c r="R1460" s="191">
        <f>Q1460*H1460</f>
        <v>0.0261975</v>
      </c>
      <c r="S1460" s="191">
        <v>0</v>
      </c>
      <c r="T1460" s="192">
        <f>S1460*H1460</f>
        <v>0</v>
      </c>
      <c r="AR1460" s="17" t="s">
        <v>269</v>
      </c>
      <c r="AT1460" s="17" t="s">
        <v>156</v>
      </c>
      <c r="AU1460" s="17" t="s">
        <v>81</v>
      </c>
      <c r="AY1460" s="17" t="s">
        <v>154</v>
      </c>
      <c r="BE1460" s="193">
        <f>IF(N1460="základní",J1460,0)</f>
        <v>0</v>
      </c>
      <c r="BF1460" s="193">
        <f>IF(N1460="snížená",J1460,0)</f>
        <v>0</v>
      </c>
      <c r="BG1460" s="193">
        <f>IF(N1460="zákl. přenesená",J1460,0)</f>
        <v>0</v>
      </c>
      <c r="BH1460" s="193">
        <f>IF(N1460="sníž. přenesená",J1460,0)</f>
        <v>0</v>
      </c>
      <c r="BI1460" s="193">
        <f>IF(N1460="nulová",J1460,0)</f>
        <v>0</v>
      </c>
      <c r="BJ1460" s="17" t="s">
        <v>22</v>
      </c>
      <c r="BK1460" s="193">
        <f>ROUND(I1460*H1460,2)</f>
        <v>0</v>
      </c>
      <c r="BL1460" s="17" t="s">
        <v>269</v>
      </c>
      <c r="BM1460" s="17" t="s">
        <v>2245</v>
      </c>
    </row>
    <row r="1461" spans="2:47" s="1" customFormat="1" ht="13.5">
      <c r="B1461" s="34"/>
      <c r="C1461" s="56"/>
      <c r="D1461" s="194" t="s">
        <v>163</v>
      </c>
      <c r="E1461" s="56"/>
      <c r="F1461" s="195" t="s">
        <v>2246</v>
      </c>
      <c r="G1461" s="56"/>
      <c r="H1461" s="56"/>
      <c r="I1461" s="152"/>
      <c r="J1461" s="56"/>
      <c r="K1461" s="56"/>
      <c r="L1461" s="54"/>
      <c r="M1461" s="71"/>
      <c r="N1461" s="35"/>
      <c r="O1461" s="35"/>
      <c r="P1461" s="35"/>
      <c r="Q1461" s="35"/>
      <c r="R1461" s="35"/>
      <c r="S1461" s="35"/>
      <c r="T1461" s="72"/>
      <c r="AT1461" s="17" t="s">
        <v>163</v>
      </c>
      <c r="AU1461" s="17" t="s">
        <v>81</v>
      </c>
    </row>
    <row r="1462" spans="2:47" s="1" customFormat="1" ht="40.5">
      <c r="B1462" s="34"/>
      <c r="C1462" s="56"/>
      <c r="D1462" s="194" t="s">
        <v>165</v>
      </c>
      <c r="E1462" s="56"/>
      <c r="F1462" s="196" t="s">
        <v>2247</v>
      </c>
      <c r="G1462" s="56"/>
      <c r="H1462" s="56"/>
      <c r="I1462" s="152"/>
      <c r="J1462" s="56"/>
      <c r="K1462" s="56"/>
      <c r="L1462" s="54"/>
      <c r="M1462" s="71"/>
      <c r="N1462" s="35"/>
      <c r="O1462" s="35"/>
      <c r="P1462" s="35"/>
      <c r="Q1462" s="35"/>
      <c r="R1462" s="35"/>
      <c r="S1462" s="35"/>
      <c r="T1462" s="72"/>
      <c r="AT1462" s="17" t="s">
        <v>165</v>
      </c>
      <c r="AU1462" s="17" t="s">
        <v>81</v>
      </c>
    </row>
    <row r="1463" spans="2:51" s="11" customFormat="1" ht="13.5">
      <c r="B1463" s="197"/>
      <c r="C1463" s="198"/>
      <c r="D1463" s="194" t="s">
        <v>167</v>
      </c>
      <c r="E1463" s="209" t="s">
        <v>20</v>
      </c>
      <c r="F1463" s="210" t="s">
        <v>2229</v>
      </c>
      <c r="G1463" s="198"/>
      <c r="H1463" s="211">
        <v>5.45</v>
      </c>
      <c r="I1463" s="203"/>
      <c r="J1463" s="198"/>
      <c r="K1463" s="198"/>
      <c r="L1463" s="204"/>
      <c r="M1463" s="205"/>
      <c r="N1463" s="206"/>
      <c r="O1463" s="206"/>
      <c r="P1463" s="206"/>
      <c r="Q1463" s="206"/>
      <c r="R1463" s="206"/>
      <c r="S1463" s="206"/>
      <c r="T1463" s="207"/>
      <c r="AT1463" s="208" t="s">
        <v>167</v>
      </c>
      <c r="AU1463" s="208" t="s">
        <v>81</v>
      </c>
      <c r="AV1463" s="11" t="s">
        <v>81</v>
      </c>
      <c r="AW1463" s="11" t="s">
        <v>169</v>
      </c>
      <c r="AX1463" s="11" t="s">
        <v>73</v>
      </c>
      <c r="AY1463" s="208" t="s">
        <v>154</v>
      </c>
    </row>
    <row r="1464" spans="2:51" s="11" customFormat="1" ht="13.5">
      <c r="B1464" s="197"/>
      <c r="C1464" s="198"/>
      <c r="D1464" s="194" t="s">
        <v>167</v>
      </c>
      <c r="E1464" s="209" t="s">
        <v>20</v>
      </c>
      <c r="F1464" s="210" t="s">
        <v>2230</v>
      </c>
      <c r="G1464" s="198"/>
      <c r="H1464" s="211">
        <v>10</v>
      </c>
      <c r="I1464" s="203"/>
      <c r="J1464" s="198"/>
      <c r="K1464" s="198"/>
      <c r="L1464" s="204"/>
      <c r="M1464" s="205"/>
      <c r="N1464" s="206"/>
      <c r="O1464" s="206"/>
      <c r="P1464" s="206"/>
      <c r="Q1464" s="206"/>
      <c r="R1464" s="206"/>
      <c r="S1464" s="206"/>
      <c r="T1464" s="207"/>
      <c r="AT1464" s="208" t="s">
        <v>167</v>
      </c>
      <c r="AU1464" s="208" t="s">
        <v>81</v>
      </c>
      <c r="AV1464" s="11" t="s">
        <v>81</v>
      </c>
      <c r="AW1464" s="11" t="s">
        <v>169</v>
      </c>
      <c r="AX1464" s="11" t="s">
        <v>73</v>
      </c>
      <c r="AY1464" s="208" t="s">
        <v>154</v>
      </c>
    </row>
    <row r="1465" spans="2:51" s="11" customFormat="1" ht="13.5">
      <c r="B1465" s="197"/>
      <c r="C1465" s="198"/>
      <c r="D1465" s="199" t="s">
        <v>167</v>
      </c>
      <c r="E1465" s="200" t="s">
        <v>20</v>
      </c>
      <c r="F1465" s="201" t="s">
        <v>2231</v>
      </c>
      <c r="G1465" s="198"/>
      <c r="H1465" s="202">
        <v>71.875</v>
      </c>
      <c r="I1465" s="203"/>
      <c r="J1465" s="198"/>
      <c r="K1465" s="198"/>
      <c r="L1465" s="204"/>
      <c r="M1465" s="205"/>
      <c r="N1465" s="206"/>
      <c r="O1465" s="206"/>
      <c r="P1465" s="206"/>
      <c r="Q1465" s="206"/>
      <c r="R1465" s="206"/>
      <c r="S1465" s="206"/>
      <c r="T1465" s="207"/>
      <c r="AT1465" s="208" t="s">
        <v>167</v>
      </c>
      <c r="AU1465" s="208" t="s">
        <v>81</v>
      </c>
      <c r="AV1465" s="11" t="s">
        <v>81</v>
      </c>
      <c r="AW1465" s="11" t="s">
        <v>169</v>
      </c>
      <c r="AX1465" s="11" t="s">
        <v>73</v>
      </c>
      <c r="AY1465" s="208" t="s">
        <v>154</v>
      </c>
    </row>
    <row r="1466" spans="2:65" s="1" customFormat="1" ht="22.5" customHeight="1">
      <c r="B1466" s="34"/>
      <c r="C1466" s="182" t="s">
        <v>2248</v>
      </c>
      <c r="D1466" s="182" t="s">
        <v>156</v>
      </c>
      <c r="E1466" s="183" t="s">
        <v>2249</v>
      </c>
      <c r="F1466" s="184" t="s">
        <v>2250</v>
      </c>
      <c r="G1466" s="185" t="s">
        <v>292</v>
      </c>
      <c r="H1466" s="186">
        <v>9.6</v>
      </c>
      <c r="I1466" s="187"/>
      <c r="J1466" s="188">
        <f>ROUND(I1466*H1466,2)</f>
        <v>0</v>
      </c>
      <c r="K1466" s="184" t="s">
        <v>160</v>
      </c>
      <c r="L1466" s="54"/>
      <c r="M1466" s="189" t="s">
        <v>20</v>
      </c>
      <c r="N1466" s="190" t="s">
        <v>44</v>
      </c>
      <c r="O1466" s="35"/>
      <c r="P1466" s="191">
        <f>O1466*H1466</f>
        <v>0</v>
      </c>
      <c r="Q1466" s="191">
        <v>0.0002</v>
      </c>
      <c r="R1466" s="191">
        <f>Q1466*H1466</f>
        <v>0.00192</v>
      </c>
      <c r="S1466" s="191">
        <v>0</v>
      </c>
      <c r="T1466" s="192">
        <f>S1466*H1466</f>
        <v>0</v>
      </c>
      <c r="AR1466" s="17" t="s">
        <v>269</v>
      </c>
      <c r="AT1466" s="17" t="s">
        <v>156</v>
      </c>
      <c r="AU1466" s="17" t="s">
        <v>81</v>
      </c>
      <c r="AY1466" s="17" t="s">
        <v>154</v>
      </c>
      <c r="BE1466" s="193">
        <f>IF(N1466="základní",J1466,0)</f>
        <v>0</v>
      </c>
      <c r="BF1466" s="193">
        <f>IF(N1466="snížená",J1466,0)</f>
        <v>0</v>
      </c>
      <c r="BG1466" s="193">
        <f>IF(N1466="zákl. přenesená",J1466,0)</f>
        <v>0</v>
      </c>
      <c r="BH1466" s="193">
        <f>IF(N1466="sníž. přenesená",J1466,0)</f>
        <v>0</v>
      </c>
      <c r="BI1466" s="193">
        <f>IF(N1466="nulová",J1466,0)</f>
        <v>0</v>
      </c>
      <c r="BJ1466" s="17" t="s">
        <v>22</v>
      </c>
      <c r="BK1466" s="193">
        <f>ROUND(I1466*H1466,2)</f>
        <v>0</v>
      </c>
      <c r="BL1466" s="17" t="s">
        <v>269</v>
      </c>
      <c r="BM1466" s="17" t="s">
        <v>2251</v>
      </c>
    </row>
    <row r="1467" spans="2:47" s="1" customFormat="1" ht="13.5">
      <c r="B1467" s="34"/>
      <c r="C1467" s="56"/>
      <c r="D1467" s="194" t="s">
        <v>163</v>
      </c>
      <c r="E1467" s="56"/>
      <c r="F1467" s="195" t="s">
        <v>2252</v>
      </c>
      <c r="G1467" s="56"/>
      <c r="H1467" s="56"/>
      <c r="I1467" s="152"/>
      <c r="J1467" s="56"/>
      <c r="K1467" s="56"/>
      <c r="L1467" s="54"/>
      <c r="M1467" s="71"/>
      <c r="N1467" s="35"/>
      <c r="O1467" s="35"/>
      <c r="P1467" s="35"/>
      <c r="Q1467" s="35"/>
      <c r="R1467" s="35"/>
      <c r="S1467" s="35"/>
      <c r="T1467" s="72"/>
      <c r="AT1467" s="17" t="s">
        <v>163</v>
      </c>
      <c r="AU1467" s="17" t="s">
        <v>81</v>
      </c>
    </row>
    <row r="1468" spans="2:47" s="1" customFormat="1" ht="40.5">
      <c r="B1468" s="34"/>
      <c r="C1468" s="56"/>
      <c r="D1468" s="194" t="s">
        <v>165</v>
      </c>
      <c r="E1468" s="56"/>
      <c r="F1468" s="196" t="s">
        <v>2247</v>
      </c>
      <c r="G1468" s="56"/>
      <c r="H1468" s="56"/>
      <c r="I1468" s="152"/>
      <c r="J1468" s="56"/>
      <c r="K1468" s="56"/>
      <c r="L1468" s="54"/>
      <c r="M1468" s="71"/>
      <c r="N1468" s="35"/>
      <c r="O1468" s="35"/>
      <c r="P1468" s="35"/>
      <c r="Q1468" s="35"/>
      <c r="R1468" s="35"/>
      <c r="S1468" s="35"/>
      <c r="T1468" s="72"/>
      <c r="AT1468" s="17" t="s">
        <v>165</v>
      </c>
      <c r="AU1468" s="17" t="s">
        <v>81</v>
      </c>
    </row>
    <row r="1469" spans="2:51" s="11" customFormat="1" ht="13.5">
      <c r="B1469" s="197"/>
      <c r="C1469" s="198"/>
      <c r="D1469" s="199" t="s">
        <v>167</v>
      </c>
      <c r="E1469" s="200" t="s">
        <v>20</v>
      </c>
      <c r="F1469" s="201" t="s">
        <v>2253</v>
      </c>
      <c r="G1469" s="198"/>
      <c r="H1469" s="202">
        <v>9.6</v>
      </c>
      <c r="I1469" s="203"/>
      <c r="J1469" s="198"/>
      <c r="K1469" s="198"/>
      <c r="L1469" s="204"/>
      <c r="M1469" s="205"/>
      <c r="N1469" s="206"/>
      <c r="O1469" s="206"/>
      <c r="P1469" s="206"/>
      <c r="Q1469" s="206"/>
      <c r="R1469" s="206"/>
      <c r="S1469" s="206"/>
      <c r="T1469" s="207"/>
      <c r="AT1469" s="208" t="s">
        <v>167</v>
      </c>
      <c r="AU1469" s="208" t="s">
        <v>81</v>
      </c>
      <c r="AV1469" s="11" t="s">
        <v>81</v>
      </c>
      <c r="AW1469" s="11" t="s">
        <v>169</v>
      </c>
      <c r="AX1469" s="11" t="s">
        <v>73</v>
      </c>
      <c r="AY1469" s="208" t="s">
        <v>154</v>
      </c>
    </row>
    <row r="1470" spans="2:65" s="1" customFormat="1" ht="22.5" customHeight="1">
      <c r="B1470" s="34"/>
      <c r="C1470" s="224" t="s">
        <v>2254</v>
      </c>
      <c r="D1470" s="224" t="s">
        <v>261</v>
      </c>
      <c r="E1470" s="225" t="s">
        <v>2255</v>
      </c>
      <c r="F1470" s="226" t="s">
        <v>2256</v>
      </c>
      <c r="G1470" s="227" t="s">
        <v>292</v>
      </c>
      <c r="H1470" s="228">
        <v>10.56</v>
      </c>
      <c r="I1470" s="229"/>
      <c r="J1470" s="230">
        <f>ROUND(I1470*H1470,2)</f>
        <v>0</v>
      </c>
      <c r="K1470" s="226" t="s">
        <v>20</v>
      </c>
      <c r="L1470" s="231"/>
      <c r="M1470" s="232" t="s">
        <v>20</v>
      </c>
      <c r="N1470" s="233" t="s">
        <v>44</v>
      </c>
      <c r="O1470" s="35"/>
      <c r="P1470" s="191">
        <f>O1470*H1470</f>
        <v>0</v>
      </c>
      <c r="Q1470" s="191">
        <v>0.00017</v>
      </c>
      <c r="R1470" s="191">
        <f>Q1470*H1470</f>
        <v>0.0017952000000000003</v>
      </c>
      <c r="S1470" s="191">
        <v>0</v>
      </c>
      <c r="T1470" s="192">
        <f>S1470*H1470</f>
        <v>0</v>
      </c>
      <c r="AR1470" s="17" t="s">
        <v>382</v>
      </c>
      <c r="AT1470" s="17" t="s">
        <v>261</v>
      </c>
      <c r="AU1470" s="17" t="s">
        <v>81</v>
      </c>
      <c r="AY1470" s="17" t="s">
        <v>154</v>
      </c>
      <c r="BE1470" s="193">
        <f>IF(N1470="základní",J1470,0)</f>
        <v>0</v>
      </c>
      <c r="BF1470" s="193">
        <f>IF(N1470="snížená",J1470,0)</f>
        <v>0</v>
      </c>
      <c r="BG1470" s="193">
        <f>IF(N1470="zákl. přenesená",J1470,0)</f>
        <v>0</v>
      </c>
      <c r="BH1470" s="193">
        <f>IF(N1470="sníž. přenesená",J1470,0)</f>
        <v>0</v>
      </c>
      <c r="BI1470" s="193">
        <f>IF(N1470="nulová",J1470,0)</f>
        <v>0</v>
      </c>
      <c r="BJ1470" s="17" t="s">
        <v>22</v>
      </c>
      <c r="BK1470" s="193">
        <f>ROUND(I1470*H1470,2)</f>
        <v>0</v>
      </c>
      <c r="BL1470" s="17" t="s">
        <v>269</v>
      </c>
      <c r="BM1470" s="17" t="s">
        <v>2257</v>
      </c>
    </row>
    <row r="1471" spans="2:47" s="1" customFormat="1" ht="27">
      <c r="B1471" s="34"/>
      <c r="C1471" s="56"/>
      <c r="D1471" s="194" t="s">
        <v>163</v>
      </c>
      <c r="E1471" s="56"/>
      <c r="F1471" s="195" t="s">
        <v>2258</v>
      </c>
      <c r="G1471" s="56"/>
      <c r="H1471" s="56"/>
      <c r="I1471" s="152"/>
      <c r="J1471" s="56"/>
      <c r="K1471" s="56"/>
      <c r="L1471" s="54"/>
      <c r="M1471" s="71"/>
      <c r="N1471" s="35"/>
      <c r="O1471" s="35"/>
      <c r="P1471" s="35"/>
      <c r="Q1471" s="35"/>
      <c r="R1471" s="35"/>
      <c r="S1471" s="35"/>
      <c r="T1471" s="72"/>
      <c r="AT1471" s="17" t="s">
        <v>163</v>
      </c>
      <c r="AU1471" s="17" t="s">
        <v>81</v>
      </c>
    </row>
    <row r="1472" spans="2:51" s="11" customFormat="1" ht="13.5">
      <c r="B1472" s="197"/>
      <c r="C1472" s="198"/>
      <c r="D1472" s="199" t="s">
        <v>167</v>
      </c>
      <c r="E1472" s="198"/>
      <c r="F1472" s="201" t="s">
        <v>2259</v>
      </c>
      <c r="G1472" s="198"/>
      <c r="H1472" s="202">
        <v>10.56</v>
      </c>
      <c r="I1472" s="203"/>
      <c r="J1472" s="198"/>
      <c r="K1472" s="198"/>
      <c r="L1472" s="204"/>
      <c r="M1472" s="205"/>
      <c r="N1472" s="206"/>
      <c r="O1472" s="206"/>
      <c r="P1472" s="206"/>
      <c r="Q1472" s="206"/>
      <c r="R1472" s="206"/>
      <c r="S1472" s="206"/>
      <c r="T1472" s="207"/>
      <c r="AT1472" s="208" t="s">
        <v>167</v>
      </c>
      <c r="AU1472" s="208" t="s">
        <v>81</v>
      </c>
      <c r="AV1472" s="11" t="s">
        <v>81</v>
      </c>
      <c r="AW1472" s="11" t="s">
        <v>4</v>
      </c>
      <c r="AX1472" s="11" t="s">
        <v>22</v>
      </c>
      <c r="AY1472" s="208" t="s">
        <v>154</v>
      </c>
    </row>
    <row r="1473" spans="2:65" s="1" customFormat="1" ht="22.5" customHeight="1">
      <c r="B1473" s="34"/>
      <c r="C1473" s="182" t="s">
        <v>2260</v>
      </c>
      <c r="D1473" s="182" t="s">
        <v>156</v>
      </c>
      <c r="E1473" s="183" t="s">
        <v>2261</v>
      </c>
      <c r="F1473" s="184" t="s">
        <v>2262</v>
      </c>
      <c r="G1473" s="185" t="s">
        <v>239</v>
      </c>
      <c r="H1473" s="186">
        <v>2.22</v>
      </c>
      <c r="I1473" s="187"/>
      <c r="J1473" s="188">
        <f>ROUND(I1473*H1473,2)</f>
        <v>0</v>
      </c>
      <c r="K1473" s="184" t="s">
        <v>160</v>
      </c>
      <c r="L1473" s="54"/>
      <c r="M1473" s="189" t="s">
        <v>20</v>
      </c>
      <c r="N1473" s="190" t="s">
        <v>44</v>
      </c>
      <c r="O1473" s="35"/>
      <c r="P1473" s="191">
        <f>O1473*H1473</f>
        <v>0</v>
      </c>
      <c r="Q1473" s="191">
        <v>0</v>
      </c>
      <c r="R1473" s="191">
        <f>Q1473*H1473</f>
        <v>0</v>
      </c>
      <c r="S1473" s="191">
        <v>0</v>
      </c>
      <c r="T1473" s="192">
        <f>S1473*H1473</f>
        <v>0</v>
      </c>
      <c r="AR1473" s="17" t="s">
        <v>269</v>
      </c>
      <c r="AT1473" s="17" t="s">
        <v>156</v>
      </c>
      <c r="AU1473" s="17" t="s">
        <v>81</v>
      </c>
      <c r="AY1473" s="17" t="s">
        <v>154</v>
      </c>
      <c r="BE1473" s="193">
        <f>IF(N1473="základní",J1473,0)</f>
        <v>0</v>
      </c>
      <c r="BF1473" s="193">
        <f>IF(N1473="snížená",J1473,0)</f>
        <v>0</v>
      </c>
      <c r="BG1473" s="193">
        <f>IF(N1473="zákl. přenesená",J1473,0)</f>
        <v>0</v>
      </c>
      <c r="BH1473" s="193">
        <f>IF(N1473="sníž. přenesená",J1473,0)</f>
        <v>0</v>
      </c>
      <c r="BI1473" s="193">
        <f>IF(N1473="nulová",J1473,0)</f>
        <v>0</v>
      </c>
      <c r="BJ1473" s="17" t="s">
        <v>22</v>
      </c>
      <c r="BK1473" s="193">
        <f>ROUND(I1473*H1473,2)</f>
        <v>0</v>
      </c>
      <c r="BL1473" s="17" t="s">
        <v>269</v>
      </c>
      <c r="BM1473" s="17" t="s">
        <v>2263</v>
      </c>
    </row>
    <row r="1474" spans="2:47" s="1" customFormat="1" ht="27">
      <c r="B1474" s="34"/>
      <c r="C1474" s="56"/>
      <c r="D1474" s="194" t="s">
        <v>163</v>
      </c>
      <c r="E1474" s="56"/>
      <c r="F1474" s="195" t="s">
        <v>2264</v>
      </c>
      <c r="G1474" s="56"/>
      <c r="H1474" s="56"/>
      <c r="I1474" s="152"/>
      <c r="J1474" s="56"/>
      <c r="K1474" s="56"/>
      <c r="L1474" s="54"/>
      <c r="M1474" s="71"/>
      <c r="N1474" s="35"/>
      <c r="O1474" s="35"/>
      <c r="P1474" s="35"/>
      <c r="Q1474" s="35"/>
      <c r="R1474" s="35"/>
      <c r="S1474" s="35"/>
      <c r="T1474" s="72"/>
      <c r="AT1474" s="17" t="s">
        <v>163</v>
      </c>
      <c r="AU1474" s="17" t="s">
        <v>81</v>
      </c>
    </row>
    <row r="1475" spans="2:47" s="1" customFormat="1" ht="121.5">
      <c r="B1475" s="34"/>
      <c r="C1475" s="56"/>
      <c r="D1475" s="194" t="s">
        <v>165</v>
      </c>
      <c r="E1475" s="56"/>
      <c r="F1475" s="196" t="s">
        <v>1610</v>
      </c>
      <c r="G1475" s="56"/>
      <c r="H1475" s="56"/>
      <c r="I1475" s="152"/>
      <c r="J1475" s="56"/>
      <c r="K1475" s="56"/>
      <c r="L1475" s="54"/>
      <c r="M1475" s="71"/>
      <c r="N1475" s="35"/>
      <c r="O1475" s="35"/>
      <c r="P1475" s="35"/>
      <c r="Q1475" s="35"/>
      <c r="R1475" s="35"/>
      <c r="S1475" s="35"/>
      <c r="T1475" s="72"/>
      <c r="AT1475" s="17" t="s">
        <v>165</v>
      </c>
      <c r="AU1475" s="17" t="s">
        <v>81</v>
      </c>
    </row>
    <row r="1476" spans="2:63" s="10" customFormat="1" ht="29.85" customHeight="1">
      <c r="B1476" s="165"/>
      <c r="C1476" s="166"/>
      <c r="D1476" s="179" t="s">
        <v>72</v>
      </c>
      <c r="E1476" s="180" t="s">
        <v>2265</v>
      </c>
      <c r="F1476" s="180" t="s">
        <v>2266</v>
      </c>
      <c r="G1476" s="166"/>
      <c r="H1476" s="166"/>
      <c r="I1476" s="169"/>
      <c r="J1476" s="181">
        <f>BK1476</f>
        <v>0</v>
      </c>
      <c r="K1476" s="166"/>
      <c r="L1476" s="171"/>
      <c r="M1476" s="172"/>
      <c r="N1476" s="173"/>
      <c r="O1476" s="173"/>
      <c r="P1476" s="174">
        <f>SUM(P1477:P1494)</f>
        <v>0</v>
      </c>
      <c r="Q1476" s="173"/>
      <c r="R1476" s="174">
        <f>SUM(R1477:R1494)</f>
        <v>0.692616276</v>
      </c>
      <c r="S1476" s="173"/>
      <c r="T1476" s="175">
        <f>SUM(T1477:T1494)</f>
        <v>0</v>
      </c>
      <c r="AR1476" s="176" t="s">
        <v>81</v>
      </c>
      <c r="AT1476" s="177" t="s">
        <v>72</v>
      </c>
      <c r="AU1476" s="177" t="s">
        <v>22</v>
      </c>
      <c r="AY1476" s="176" t="s">
        <v>154</v>
      </c>
      <c r="BK1476" s="178">
        <f>SUM(BK1477:BK1494)</f>
        <v>0</v>
      </c>
    </row>
    <row r="1477" spans="2:65" s="1" customFormat="1" ht="22.5" customHeight="1">
      <c r="B1477" s="34"/>
      <c r="C1477" s="182" t="s">
        <v>2267</v>
      </c>
      <c r="D1477" s="182" t="s">
        <v>156</v>
      </c>
      <c r="E1477" s="183" t="s">
        <v>2268</v>
      </c>
      <c r="F1477" s="184" t="s">
        <v>2269</v>
      </c>
      <c r="G1477" s="185" t="s">
        <v>159</v>
      </c>
      <c r="H1477" s="186">
        <v>64.778</v>
      </c>
      <c r="I1477" s="187"/>
      <c r="J1477" s="188">
        <f>ROUND(I1477*H1477,2)</f>
        <v>0</v>
      </c>
      <c r="K1477" s="184" t="s">
        <v>160</v>
      </c>
      <c r="L1477" s="54"/>
      <c r="M1477" s="189" t="s">
        <v>20</v>
      </c>
      <c r="N1477" s="190" t="s">
        <v>44</v>
      </c>
      <c r="O1477" s="35"/>
      <c r="P1477" s="191">
        <f>O1477*H1477</f>
        <v>0</v>
      </c>
      <c r="Q1477" s="191">
        <v>0.004</v>
      </c>
      <c r="R1477" s="191">
        <f>Q1477*H1477</f>
        <v>0.259112</v>
      </c>
      <c r="S1477" s="191">
        <v>0</v>
      </c>
      <c r="T1477" s="192">
        <f>S1477*H1477</f>
        <v>0</v>
      </c>
      <c r="AR1477" s="17" t="s">
        <v>269</v>
      </c>
      <c r="AT1477" s="17" t="s">
        <v>156</v>
      </c>
      <c r="AU1477" s="17" t="s">
        <v>81</v>
      </c>
      <c r="AY1477" s="17" t="s">
        <v>154</v>
      </c>
      <c r="BE1477" s="193">
        <f>IF(N1477="základní",J1477,0)</f>
        <v>0</v>
      </c>
      <c r="BF1477" s="193">
        <f>IF(N1477="snížená",J1477,0)</f>
        <v>0</v>
      </c>
      <c r="BG1477" s="193">
        <f>IF(N1477="zákl. přenesená",J1477,0)</f>
        <v>0</v>
      </c>
      <c r="BH1477" s="193">
        <f>IF(N1477="sníž. přenesená",J1477,0)</f>
        <v>0</v>
      </c>
      <c r="BI1477" s="193">
        <f>IF(N1477="nulová",J1477,0)</f>
        <v>0</v>
      </c>
      <c r="BJ1477" s="17" t="s">
        <v>22</v>
      </c>
      <c r="BK1477" s="193">
        <f>ROUND(I1477*H1477,2)</f>
        <v>0</v>
      </c>
      <c r="BL1477" s="17" t="s">
        <v>269</v>
      </c>
      <c r="BM1477" s="17" t="s">
        <v>2270</v>
      </c>
    </row>
    <row r="1478" spans="2:47" s="1" customFormat="1" ht="13.5">
      <c r="B1478" s="34"/>
      <c r="C1478" s="56"/>
      <c r="D1478" s="194" t="s">
        <v>163</v>
      </c>
      <c r="E1478" s="56"/>
      <c r="F1478" s="195" t="s">
        <v>2271</v>
      </c>
      <c r="G1478" s="56"/>
      <c r="H1478" s="56"/>
      <c r="I1478" s="152"/>
      <c r="J1478" s="56"/>
      <c r="K1478" s="56"/>
      <c r="L1478" s="54"/>
      <c r="M1478" s="71"/>
      <c r="N1478" s="35"/>
      <c r="O1478" s="35"/>
      <c r="P1478" s="35"/>
      <c r="Q1478" s="35"/>
      <c r="R1478" s="35"/>
      <c r="S1478" s="35"/>
      <c r="T1478" s="72"/>
      <c r="AT1478" s="17" t="s">
        <v>163</v>
      </c>
      <c r="AU1478" s="17" t="s">
        <v>81</v>
      </c>
    </row>
    <row r="1479" spans="2:51" s="11" customFormat="1" ht="13.5">
      <c r="B1479" s="197"/>
      <c r="C1479" s="198"/>
      <c r="D1479" s="199" t="s">
        <v>167</v>
      </c>
      <c r="E1479" s="200" t="s">
        <v>20</v>
      </c>
      <c r="F1479" s="201" t="s">
        <v>2272</v>
      </c>
      <c r="G1479" s="198"/>
      <c r="H1479" s="202">
        <v>64.7783</v>
      </c>
      <c r="I1479" s="203"/>
      <c r="J1479" s="198"/>
      <c r="K1479" s="198"/>
      <c r="L1479" s="204"/>
      <c r="M1479" s="205"/>
      <c r="N1479" s="206"/>
      <c r="O1479" s="206"/>
      <c r="P1479" s="206"/>
      <c r="Q1479" s="206"/>
      <c r="R1479" s="206"/>
      <c r="S1479" s="206"/>
      <c r="T1479" s="207"/>
      <c r="AT1479" s="208" t="s">
        <v>167</v>
      </c>
      <c r="AU1479" s="208" t="s">
        <v>81</v>
      </c>
      <c r="AV1479" s="11" t="s">
        <v>81</v>
      </c>
      <c r="AW1479" s="11" t="s">
        <v>169</v>
      </c>
      <c r="AX1479" s="11" t="s">
        <v>73</v>
      </c>
      <c r="AY1479" s="208" t="s">
        <v>154</v>
      </c>
    </row>
    <row r="1480" spans="2:65" s="1" customFormat="1" ht="22.5" customHeight="1">
      <c r="B1480" s="34"/>
      <c r="C1480" s="182" t="s">
        <v>2273</v>
      </c>
      <c r="D1480" s="182" t="s">
        <v>156</v>
      </c>
      <c r="E1480" s="183" t="s">
        <v>2274</v>
      </c>
      <c r="F1480" s="184" t="s">
        <v>2275</v>
      </c>
      <c r="G1480" s="185" t="s">
        <v>159</v>
      </c>
      <c r="H1480" s="186">
        <v>26.71</v>
      </c>
      <c r="I1480" s="187"/>
      <c r="J1480" s="188">
        <f>ROUND(I1480*H1480,2)</f>
        <v>0</v>
      </c>
      <c r="K1480" s="184" t="s">
        <v>160</v>
      </c>
      <c r="L1480" s="54"/>
      <c r="M1480" s="189" t="s">
        <v>20</v>
      </c>
      <c r="N1480" s="190" t="s">
        <v>44</v>
      </c>
      <c r="O1480" s="35"/>
      <c r="P1480" s="191">
        <f>O1480*H1480</f>
        <v>0</v>
      </c>
      <c r="Q1480" s="191">
        <v>0.01423</v>
      </c>
      <c r="R1480" s="191">
        <f>Q1480*H1480</f>
        <v>0.3800833</v>
      </c>
      <c r="S1480" s="191">
        <v>0</v>
      </c>
      <c r="T1480" s="192">
        <f>S1480*H1480</f>
        <v>0</v>
      </c>
      <c r="AR1480" s="17" t="s">
        <v>269</v>
      </c>
      <c r="AT1480" s="17" t="s">
        <v>156</v>
      </c>
      <c r="AU1480" s="17" t="s">
        <v>81</v>
      </c>
      <c r="AY1480" s="17" t="s">
        <v>154</v>
      </c>
      <c r="BE1480" s="193">
        <f>IF(N1480="základní",J1480,0)</f>
        <v>0</v>
      </c>
      <c r="BF1480" s="193">
        <f>IF(N1480="snížená",J1480,0)</f>
        <v>0</v>
      </c>
      <c r="BG1480" s="193">
        <f>IF(N1480="zákl. přenesená",J1480,0)</f>
        <v>0</v>
      </c>
      <c r="BH1480" s="193">
        <f>IF(N1480="sníž. přenesená",J1480,0)</f>
        <v>0</v>
      </c>
      <c r="BI1480" s="193">
        <f>IF(N1480="nulová",J1480,0)</f>
        <v>0</v>
      </c>
      <c r="BJ1480" s="17" t="s">
        <v>22</v>
      </c>
      <c r="BK1480" s="193">
        <f>ROUND(I1480*H1480,2)</f>
        <v>0</v>
      </c>
      <c r="BL1480" s="17" t="s">
        <v>269</v>
      </c>
      <c r="BM1480" s="17" t="s">
        <v>2276</v>
      </c>
    </row>
    <row r="1481" spans="2:47" s="1" customFormat="1" ht="13.5">
      <c r="B1481" s="34"/>
      <c r="C1481" s="56"/>
      <c r="D1481" s="194" t="s">
        <v>163</v>
      </c>
      <c r="E1481" s="56"/>
      <c r="F1481" s="195" t="s">
        <v>2277</v>
      </c>
      <c r="G1481" s="56"/>
      <c r="H1481" s="56"/>
      <c r="I1481" s="152"/>
      <c r="J1481" s="56"/>
      <c r="K1481" s="56"/>
      <c r="L1481" s="54"/>
      <c r="M1481" s="71"/>
      <c r="N1481" s="35"/>
      <c r="O1481" s="35"/>
      <c r="P1481" s="35"/>
      <c r="Q1481" s="35"/>
      <c r="R1481" s="35"/>
      <c r="S1481" s="35"/>
      <c r="T1481" s="72"/>
      <c r="AT1481" s="17" t="s">
        <v>163</v>
      </c>
      <c r="AU1481" s="17" t="s">
        <v>81</v>
      </c>
    </row>
    <row r="1482" spans="2:47" s="1" customFormat="1" ht="27">
      <c r="B1482" s="34"/>
      <c r="C1482" s="56"/>
      <c r="D1482" s="194" t="s">
        <v>615</v>
      </c>
      <c r="E1482" s="56"/>
      <c r="F1482" s="196" t="s">
        <v>2278</v>
      </c>
      <c r="G1482" s="56"/>
      <c r="H1482" s="56"/>
      <c r="I1482" s="152"/>
      <c r="J1482" s="56"/>
      <c r="K1482" s="56"/>
      <c r="L1482" s="54"/>
      <c r="M1482" s="71"/>
      <c r="N1482" s="35"/>
      <c r="O1482" s="35"/>
      <c r="P1482" s="35"/>
      <c r="Q1482" s="35"/>
      <c r="R1482" s="35"/>
      <c r="S1482" s="35"/>
      <c r="T1482" s="72"/>
      <c r="AT1482" s="17" t="s">
        <v>615</v>
      </c>
      <c r="AU1482" s="17" t="s">
        <v>81</v>
      </c>
    </row>
    <row r="1483" spans="2:51" s="11" customFormat="1" ht="13.5">
      <c r="B1483" s="197"/>
      <c r="C1483" s="198"/>
      <c r="D1483" s="194" t="s">
        <v>167</v>
      </c>
      <c r="E1483" s="209" t="s">
        <v>20</v>
      </c>
      <c r="F1483" s="210" t="s">
        <v>2279</v>
      </c>
      <c r="G1483" s="198"/>
      <c r="H1483" s="211">
        <v>18.649</v>
      </c>
      <c r="I1483" s="203"/>
      <c r="J1483" s="198"/>
      <c r="K1483" s="198"/>
      <c r="L1483" s="204"/>
      <c r="M1483" s="205"/>
      <c r="N1483" s="206"/>
      <c r="O1483" s="206"/>
      <c r="P1483" s="206"/>
      <c r="Q1483" s="206"/>
      <c r="R1483" s="206"/>
      <c r="S1483" s="206"/>
      <c r="T1483" s="207"/>
      <c r="AT1483" s="208" t="s">
        <v>167</v>
      </c>
      <c r="AU1483" s="208" t="s">
        <v>81</v>
      </c>
      <c r="AV1483" s="11" t="s">
        <v>81</v>
      </c>
      <c r="AW1483" s="11" t="s">
        <v>169</v>
      </c>
      <c r="AX1483" s="11" t="s">
        <v>73</v>
      </c>
      <c r="AY1483" s="208" t="s">
        <v>154</v>
      </c>
    </row>
    <row r="1484" spans="2:51" s="11" customFormat="1" ht="13.5">
      <c r="B1484" s="197"/>
      <c r="C1484" s="198"/>
      <c r="D1484" s="199" t="s">
        <v>167</v>
      </c>
      <c r="E1484" s="200" t="s">
        <v>20</v>
      </c>
      <c r="F1484" s="201" t="s">
        <v>2280</v>
      </c>
      <c r="G1484" s="198"/>
      <c r="H1484" s="202">
        <v>8.0605</v>
      </c>
      <c r="I1484" s="203"/>
      <c r="J1484" s="198"/>
      <c r="K1484" s="198"/>
      <c r="L1484" s="204"/>
      <c r="M1484" s="205"/>
      <c r="N1484" s="206"/>
      <c r="O1484" s="206"/>
      <c r="P1484" s="206"/>
      <c r="Q1484" s="206"/>
      <c r="R1484" s="206"/>
      <c r="S1484" s="206"/>
      <c r="T1484" s="207"/>
      <c r="AT1484" s="208" t="s">
        <v>167</v>
      </c>
      <c r="AU1484" s="208" t="s">
        <v>81</v>
      </c>
      <c r="AV1484" s="11" t="s">
        <v>81</v>
      </c>
      <c r="AW1484" s="11" t="s">
        <v>169</v>
      </c>
      <c r="AX1484" s="11" t="s">
        <v>73</v>
      </c>
      <c r="AY1484" s="208" t="s">
        <v>154</v>
      </c>
    </row>
    <row r="1485" spans="2:65" s="1" customFormat="1" ht="22.5" customHeight="1">
      <c r="B1485" s="34"/>
      <c r="C1485" s="182" t="s">
        <v>2281</v>
      </c>
      <c r="D1485" s="182" t="s">
        <v>156</v>
      </c>
      <c r="E1485" s="183" t="s">
        <v>2282</v>
      </c>
      <c r="F1485" s="184" t="s">
        <v>2283</v>
      </c>
      <c r="G1485" s="185" t="s">
        <v>292</v>
      </c>
      <c r="H1485" s="186">
        <v>23.12</v>
      </c>
      <c r="I1485" s="187"/>
      <c r="J1485" s="188">
        <f>ROUND(I1485*H1485,2)</f>
        <v>0</v>
      </c>
      <c r="K1485" s="184" t="s">
        <v>160</v>
      </c>
      <c r="L1485" s="54"/>
      <c r="M1485" s="189" t="s">
        <v>20</v>
      </c>
      <c r="N1485" s="190" t="s">
        <v>44</v>
      </c>
      <c r="O1485" s="35"/>
      <c r="P1485" s="191">
        <f>O1485*H1485</f>
        <v>0</v>
      </c>
      <c r="Q1485" s="191">
        <v>0.0001773</v>
      </c>
      <c r="R1485" s="191">
        <f>Q1485*H1485</f>
        <v>0.004099176</v>
      </c>
      <c r="S1485" s="191">
        <v>0</v>
      </c>
      <c r="T1485" s="192">
        <f>S1485*H1485</f>
        <v>0</v>
      </c>
      <c r="AR1485" s="17" t="s">
        <v>161</v>
      </c>
      <c r="AT1485" s="17" t="s">
        <v>156</v>
      </c>
      <c r="AU1485" s="17" t="s">
        <v>81</v>
      </c>
      <c r="AY1485" s="17" t="s">
        <v>154</v>
      </c>
      <c r="BE1485" s="193">
        <f>IF(N1485="základní",J1485,0)</f>
        <v>0</v>
      </c>
      <c r="BF1485" s="193">
        <f>IF(N1485="snížená",J1485,0)</f>
        <v>0</v>
      </c>
      <c r="BG1485" s="193">
        <f>IF(N1485="zákl. přenesená",J1485,0)</f>
        <v>0</v>
      </c>
      <c r="BH1485" s="193">
        <f>IF(N1485="sníž. přenesená",J1485,0)</f>
        <v>0</v>
      </c>
      <c r="BI1485" s="193">
        <f>IF(N1485="nulová",J1485,0)</f>
        <v>0</v>
      </c>
      <c r="BJ1485" s="17" t="s">
        <v>22</v>
      </c>
      <c r="BK1485" s="193">
        <f>ROUND(I1485*H1485,2)</f>
        <v>0</v>
      </c>
      <c r="BL1485" s="17" t="s">
        <v>161</v>
      </c>
      <c r="BM1485" s="17" t="s">
        <v>2284</v>
      </c>
    </row>
    <row r="1486" spans="2:47" s="1" customFormat="1" ht="27">
      <c r="B1486" s="34"/>
      <c r="C1486" s="56"/>
      <c r="D1486" s="194" t="s">
        <v>163</v>
      </c>
      <c r="E1486" s="56"/>
      <c r="F1486" s="195" t="s">
        <v>2285</v>
      </c>
      <c r="G1486" s="56"/>
      <c r="H1486" s="56"/>
      <c r="I1486" s="152"/>
      <c r="J1486" s="56"/>
      <c r="K1486" s="56"/>
      <c r="L1486" s="54"/>
      <c r="M1486" s="71"/>
      <c r="N1486" s="35"/>
      <c r="O1486" s="35"/>
      <c r="P1486" s="35"/>
      <c r="Q1486" s="35"/>
      <c r="R1486" s="35"/>
      <c r="S1486" s="35"/>
      <c r="T1486" s="72"/>
      <c r="AT1486" s="17" t="s">
        <v>163</v>
      </c>
      <c r="AU1486" s="17" t="s">
        <v>81</v>
      </c>
    </row>
    <row r="1487" spans="2:47" s="1" customFormat="1" ht="310.5">
      <c r="B1487" s="34"/>
      <c r="C1487" s="56"/>
      <c r="D1487" s="194" t="s">
        <v>165</v>
      </c>
      <c r="E1487" s="56"/>
      <c r="F1487" s="196" t="s">
        <v>2286</v>
      </c>
      <c r="G1487" s="56"/>
      <c r="H1487" s="56"/>
      <c r="I1487" s="152"/>
      <c r="J1487" s="56"/>
      <c r="K1487" s="56"/>
      <c r="L1487" s="54"/>
      <c r="M1487" s="71"/>
      <c r="N1487" s="35"/>
      <c r="O1487" s="35"/>
      <c r="P1487" s="35"/>
      <c r="Q1487" s="35"/>
      <c r="R1487" s="35"/>
      <c r="S1487" s="35"/>
      <c r="T1487" s="72"/>
      <c r="AT1487" s="17" t="s">
        <v>165</v>
      </c>
      <c r="AU1487" s="17" t="s">
        <v>81</v>
      </c>
    </row>
    <row r="1488" spans="2:51" s="11" customFormat="1" ht="13.5">
      <c r="B1488" s="197"/>
      <c r="C1488" s="198"/>
      <c r="D1488" s="199" t="s">
        <v>167</v>
      </c>
      <c r="E1488" s="200" t="s">
        <v>20</v>
      </c>
      <c r="F1488" s="201" t="s">
        <v>2287</v>
      </c>
      <c r="G1488" s="198"/>
      <c r="H1488" s="202">
        <v>23.12</v>
      </c>
      <c r="I1488" s="203"/>
      <c r="J1488" s="198"/>
      <c r="K1488" s="198"/>
      <c r="L1488" s="204"/>
      <c r="M1488" s="205"/>
      <c r="N1488" s="206"/>
      <c r="O1488" s="206"/>
      <c r="P1488" s="206"/>
      <c r="Q1488" s="206"/>
      <c r="R1488" s="206"/>
      <c r="S1488" s="206"/>
      <c r="T1488" s="207"/>
      <c r="AT1488" s="208" t="s">
        <v>167</v>
      </c>
      <c r="AU1488" s="208" t="s">
        <v>81</v>
      </c>
      <c r="AV1488" s="11" t="s">
        <v>81</v>
      </c>
      <c r="AW1488" s="11" t="s">
        <v>169</v>
      </c>
      <c r="AX1488" s="11" t="s">
        <v>73</v>
      </c>
      <c r="AY1488" s="208" t="s">
        <v>154</v>
      </c>
    </row>
    <row r="1489" spans="2:65" s="1" customFormat="1" ht="22.5" customHeight="1">
      <c r="B1489" s="34"/>
      <c r="C1489" s="182" t="s">
        <v>2288</v>
      </c>
      <c r="D1489" s="182" t="s">
        <v>156</v>
      </c>
      <c r="E1489" s="183" t="s">
        <v>2289</v>
      </c>
      <c r="F1489" s="184" t="s">
        <v>2290</v>
      </c>
      <c r="G1489" s="185" t="s">
        <v>159</v>
      </c>
      <c r="H1489" s="186">
        <v>43.725</v>
      </c>
      <c r="I1489" s="187"/>
      <c r="J1489" s="188">
        <f>ROUND(I1489*H1489,2)</f>
        <v>0</v>
      </c>
      <c r="K1489" s="184" t="s">
        <v>160</v>
      </c>
      <c r="L1489" s="54"/>
      <c r="M1489" s="189" t="s">
        <v>20</v>
      </c>
      <c r="N1489" s="190" t="s">
        <v>44</v>
      </c>
      <c r="O1489" s="35"/>
      <c r="P1489" s="191">
        <f>O1489*H1489</f>
        <v>0</v>
      </c>
      <c r="Q1489" s="191">
        <v>0.001128</v>
      </c>
      <c r="R1489" s="191">
        <f>Q1489*H1489</f>
        <v>0.049321800000000006</v>
      </c>
      <c r="S1489" s="191">
        <v>0</v>
      </c>
      <c r="T1489" s="192">
        <f>S1489*H1489</f>
        <v>0</v>
      </c>
      <c r="AR1489" s="17" t="s">
        <v>269</v>
      </c>
      <c r="AT1489" s="17" t="s">
        <v>156</v>
      </c>
      <c r="AU1489" s="17" t="s">
        <v>81</v>
      </c>
      <c r="AY1489" s="17" t="s">
        <v>154</v>
      </c>
      <c r="BE1489" s="193">
        <f>IF(N1489="základní",J1489,0)</f>
        <v>0</v>
      </c>
      <c r="BF1489" s="193">
        <f>IF(N1489="snížená",J1489,0)</f>
        <v>0</v>
      </c>
      <c r="BG1489" s="193">
        <f>IF(N1489="zákl. přenesená",J1489,0)</f>
        <v>0</v>
      </c>
      <c r="BH1489" s="193">
        <f>IF(N1489="sníž. přenesená",J1489,0)</f>
        <v>0</v>
      </c>
      <c r="BI1489" s="193">
        <f>IF(N1489="nulová",J1489,0)</f>
        <v>0</v>
      </c>
      <c r="BJ1489" s="17" t="s">
        <v>22</v>
      </c>
      <c r="BK1489" s="193">
        <f>ROUND(I1489*H1489,2)</f>
        <v>0</v>
      </c>
      <c r="BL1489" s="17" t="s">
        <v>269</v>
      </c>
      <c r="BM1489" s="17" t="s">
        <v>2291</v>
      </c>
    </row>
    <row r="1490" spans="2:47" s="1" customFormat="1" ht="13.5">
      <c r="B1490" s="34"/>
      <c r="C1490" s="56"/>
      <c r="D1490" s="194" t="s">
        <v>163</v>
      </c>
      <c r="E1490" s="56"/>
      <c r="F1490" s="195" t="s">
        <v>2292</v>
      </c>
      <c r="G1490" s="56"/>
      <c r="H1490" s="56"/>
      <c r="I1490" s="152"/>
      <c r="J1490" s="56"/>
      <c r="K1490" s="56"/>
      <c r="L1490" s="54"/>
      <c r="M1490" s="71"/>
      <c r="N1490" s="35"/>
      <c r="O1490" s="35"/>
      <c r="P1490" s="35"/>
      <c r="Q1490" s="35"/>
      <c r="R1490" s="35"/>
      <c r="S1490" s="35"/>
      <c r="T1490" s="72"/>
      <c r="AT1490" s="17" t="s">
        <v>163</v>
      </c>
      <c r="AU1490" s="17" t="s">
        <v>81</v>
      </c>
    </row>
    <row r="1491" spans="2:51" s="11" customFormat="1" ht="27">
      <c r="B1491" s="197"/>
      <c r="C1491" s="198"/>
      <c r="D1491" s="199" t="s">
        <v>167</v>
      </c>
      <c r="E1491" s="200" t="s">
        <v>20</v>
      </c>
      <c r="F1491" s="201" t="s">
        <v>2293</v>
      </c>
      <c r="G1491" s="198"/>
      <c r="H1491" s="202">
        <v>43.725</v>
      </c>
      <c r="I1491" s="203"/>
      <c r="J1491" s="198"/>
      <c r="K1491" s="198"/>
      <c r="L1491" s="204"/>
      <c r="M1491" s="205"/>
      <c r="N1491" s="206"/>
      <c r="O1491" s="206"/>
      <c r="P1491" s="206"/>
      <c r="Q1491" s="206"/>
      <c r="R1491" s="206"/>
      <c r="S1491" s="206"/>
      <c r="T1491" s="207"/>
      <c r="AT1491" s="208" t="s">
        <v>167</v>
      </c>
      <c r="AU1491" s="208" t="s">
        <v>81</v>
      </c>
      <c r="AV1491" s="11" t="s">
        <v>81</v>
      </c>
      <c r="AW1491" s="11" t="s">
        <v>169</v>
      </c>
      <c r="AX1491" s="11" t="s">
        <v>73</v>
      </c>
      <c r="AY1491" s="208" t="s">
        <v>154</v>
      </c>
    </row>
    <row r="1492" spans="2:65" s="1" customFormat="1" ht="22.5" customHeight="1">
      <c r="B1492" s="34"/>
      <c r="C1492" s="182" t="s">
        <v>2294</v>
      </c>
      <c r="D1492" s="182" t="s">
        <v>156</v>
      </c>
      <c r="E1492" s="183" t="s">
        <v>2295</v>
      </c>
      <c r="F1492" s="184" t="s">
        <v>2296</v>
      </c>
      <c r="G1492" s="185" t="s">
        <v>239</v>
      </c>
      <c r="H1492" s="186">
        <v>0.689</v>
      </c>
      <c r="I1492" s="187"/>
      <c r="J1492" s="188">
        <f>ROUND(I1492*H1492,2)</f>
        <v>0</v>
      </c>
      <c r="K1492" s="184" t="s">
        <v>160</v>
      </c>
      <c r="L1492" s="54"/>
      <c r="M1492" s="189" t="s">
        <v>20</v>
      </c>
      <c r="N1492" s="190" t="s">
        <v>44</v>
      </c>
      <c r="O1492" s="35"/>
      <c r="P1492" s="191">
        <f>O1492*H1492</f>
        <v>0</v>
      </c>
      <c r="Q1492" s="191">
        <v>0</v>
      </c>
      <c r="R1492" s="191">
        <f>Q1492*H1492</f>
        <v>0</v>
      </c>
      <c r="S1492" s="191">
        <v>0</v>
      </c>
      <c r="T1492" s="192">
        <f>S1492*H1492</f>
        <v>0</v>
      </c>
      <c r="AR1492" s="17" t="s">
        <v>269</v>
      </c>
      <c r="AT1492" s="17" t="s">
        <v>156</v>
      </c>
      <c r="AU1492" s="17" t="s">
        <v>81</v>
      </c>
      <c r="AY1492" s="17" t="s">
        <v>154</v>
      </c>
      <c r="BE1492" s="193">
        <f>IF(N1492="základní",J1492,0)</f>
        <v>0</v>
      </c>
      <c r="BF1492" s="193">
        <f>IF(N1492="snížená",J1492,0)</f>
        <v>0</v>
      </c>
      <c r="BG1492" s="193">
        <f>IF(N1492="zákl. přenesená",J1492,0)</f>
        <v>0</v>
      </c>
      <c r="BH1492" s="193">
        <f>IF(N1492="sníž. přenesená",J1492,0)</f>
        <v>0</v>
      </c>
      <c r="BI1492" s="193">
        <f>IF(N1492="nulová",J1492,0)</f>
        <v>0</v>
      </c>
      <c r="BJ1492" s="17" t="s">
        <v>22</v>
      </c>
      <c r="BK1492" s="193">
        <f>ROUND(I1492*H1492,2)</f>
        <v>0</v>
      </c>
      <c r="BL1492" s="17" t="s">
        <v>269</v>
      </c>
      <c r="BM1492" s="17" t="s">
        <v>2297</v>
      </c>
    </row>
    <row r="1493" spans="2:47" s="1" customFormat="1" ht="27">
      <c r="B1493" s="34"/>
      <c r="C1493" s="56"/>
      <c r="D1493" s="194" t="s">
        <v>163</v>
      </c>
      <c r="E1493" s="56"/>
      <c r="F1493" s="195" t="s">
        <v>2298</v>
      </c>
      <c r="G1493" s="56"/>
      <c r="H1493" s="56"/>
      <c r="I1493" s="152"/>
      <c r="J1493" s="56"/>
      <c r="K1493" s="56"/>
      <c r="L1493" s="54"/>
      <c r="M1493" s="71"/>
      <c r="N1493" s="35"/>
      <c r="O1493" s="35"/>
      <c r="P1493" s="35"/>
      <c r="Q1493" s="35"/>
      <c r="R1493" s="35"/>
      <c r="S1493" s="35"/>
      <c r="T1493" s="72"/>
      <c r="AT1493" s="17" t="s">
        <v>163</v>
      </c>
      <c r="AU1493" s="17" t="s">
        <v>81</v>
      </c>
    </row>
    <row r="1494" spans="2:47" s="1" customFormat="1" ht="121.5">
      <c r="B1494" s="34"/>
      <c r="C1494" s="56"/>
      <c r="D1494" s="194" t="s">
        <v>165</v>
      </c>
      <c r="E1494" s="56"/>
      <c r="F1494" s="196" t="s">
        <v>2213</v>
      </c>
      <c r="G1494" s="56"/>
      <c r="H1494" s="56"/>
      <c r="I1494" s="152"/>
      <c r="J1494" s="56"/>
      <c r="K1494" s="56"/>
      <c r="L1494" s="54"/>
      <c r="M1494" s="71"/>
      <c r="N1494" s="35"/>
      <c r="O1494" s="35"/>
      <c r="P1494" s="35"/>
      <c r="Q1494" s="35"/>
      <c r="R1494" s="35"/>
      <c r="S1494" s="35"/>
      <c r="T1494" s="72"/>
      <c r="AT1494" s="17" t="s">
        <v>165</v>
      </c>
      <c r="AU1494" s="17" t="s">
        <v>81</v>
      </c>
    </row>
    <row r="1495" spans="2:63" s="10" customFormat="1" ht="29.85" customHeight="1">
      <c r="B1495" s="165"/>
      <c r="C1495" s="166"/>
      <c r="D1495" s="179" t="s">
        <v>72</v>
      </c>
      <c r="E1495" s="180" t="s">
        <v>2299</v>
      </c>
      <c r="F1495" s="180" t="s">
        <v>2300</v>
      </c>
      <c r="G1495" s="166"/>
      <c r="H1495" s="166"/>
      <c r="I1495" s="169"/>
      <c r="J1495" s="181">
        <f>BK1495</f>
        <v>0</v>
      </c>
      <c r="K1495" s="166"/>
      <c r="L1495" s="171"/>
      <c r="M1495" s="172"/>
      <c r="N1495" s="173"/>
      <c r="O1495" s="173"/>
      <c r="P1495" s="174">
        <f>SUM(P1496:P1517)</f>
        <v>0</v>
      </c>
      <c r="Q1495" s="173"/>
      <c r="R1495" s="174">
        <f>SUM(R1496:R1517)</f>
        <v>5.0629984</v>
      </c>
      <c r="S1495" s="173"/>
      <c r="T1495" s="175">
        <f>SUM(T1496:T1517)</f>
        <v>0</v>
      </c>
      <c r="AR1495" s="176" t="s">
        <v>81</v>
      </c>
      <c r="AT1495" s="177" t="s">
        <v>72</v>
      </c>
      <c r="AU1495" s="177" t="s">
        <v>22</v>
      </c>
      <c r="AY1495" s="176" t="s">
        <v>154</v>
      </c>
      <c r="BK1495" s="178">
        <f>SUM(BK1496:BK1517)</f>
        <v>0</v>
      </c>
    </row>
    <row r="1496" spans="2:65" s="1" customFormat="1" ht="22.5" customHeight="1">
      <c r="B1496" s="34"/>
      <c r="C1496" s="182" t="s">
        <v>2301</v>
      </c>
      <c r="D1496" s="182" t="s">
        <v>156</v>
      </c>
      <c r="E1496" s="183" t="s">
        <v>2302</v>
      </c>
      <c r="F1496" s="184" t="s">
        <v>2303</v>
      </c>
      <c r="G1496" s="185" t="s">
        <v>159</v>
      </c>
      <c r="H1496" s="186">
        <v>105.35</v>
      </c>
      <c r="I1496" s="187"/>
      <c r="J1496" s="188">
        <f>ROUND(I1496*H1496,2)</f>
        <v>0</v>
      </c>
      <c r="K1496" s="184" t="s">
        <v>160</v>
      </c>
      <c r="L1496" s="54"/>
      <c r="M1496" s="189" t="s">
        <v>20</v>
      </c>
      <c r="N1496" s="190" t="s">
        <v>44</v>
      </c>
      <c r="O1496" s="35"/>
      <c r="P1496" s="191">
        <f>O1496*H1496</f>
        <v>0</v>
      </c>
      <c r="Q1496" s="191">
        <v>0.03464</v>
      </c>
      <c r="R1496" s="191">
        <f>Q1496*H1496</f>
        <v>3.6493239999999996</v>
      </c>
      <c r="S1496" s="191">
        <v>0</v>
      </c>
      <c r="T1496" s="192">
        <f>S1496*H1496</f>
        <v>0</v>
      </c>
      <c r="AR1496" s="17" t="s">
        <v>269</v>
      </c>
      <c r="AT1496" s="17" t="s">
        <v>156</v>
      </c>
      <c r="AU1496" s="17" t="s">
        <v>81</v>
      </c>
      <c r="AY1496" s="17" t="s">
        <v>154</v>
      </c>
      <c r="BE1496" s="193">
        <f>IF(N1496="základní",J1496,0)</f>
        <v>0</v>
      </c>
      <c r="BF1496" s="193">
        <f>IF(N1496="snížená",J1496,0)</f>
        <v>0</v>
      </c>
      <c r="BG1496" s="193">
        <f>IF(N1496="zákl. přenesená",J1496,0)</f>
        <v>0</v>
      </c>
      <c r="BH1496" s="193">
        <f>IF(N1496="sníž. přenesená",J1496,0)</f>
        <v>0</v>
      </c>
      <c r="BI1496" s="193">
        <f>IF(N1496="nulová",J1496,0)</f>
        <v>0</v>
      </c>
      <c r="BJ1496" s="17" t="s">
        <v>22</v>
      </c>
      <c r="BK1496" s="193">
        <f>ROUND(I1496*H1496,2)</f>
        <v>0</v>
      </c>
      <c r="BL1496" s="17" t="s">
        <v>269</v>
      </c>
      <c r="BM1496" s="17" t="s">
        <v>2304</v>
      </c>
    </row>
    <row r="1497" spans="2:47" s="1" customFormat="1" ht="27">
      <c r="B1497" s="34"/>
      <c r="C1497" s="56"/>
      <c r="D1497" s="194" t="s">
        <v>163</v>
      </c>
      <c r="E1497" s="56"/>
      <c r="F1497" s="195" t="s">
        <v>2305</v>
      </c>
      <c r="G1497" s="56"/>
      <c r="H1497" s="56"/>
      <c r="I1497" s="152"/>
      <c r="J1497" s="56"/>
      <c r="K1497" s="56"/>
      <c r="L1497" s="54"/>
      <c r="M1497" s="71"/>
      <c r="N1497" s="35"/>
      <c r="O1497" s="35"/>
      <c r="P1497" s="35"/>
      <c r="Q1497" s="35"/>
      <c r="R1497" s="35"/>
      <c r="S1497" s="35"/>
      <c r="T1497" s="72"/>
      <c r="AT1497" s="17" t="s">
        <v>163</v>
      </c>
      <c r="AU1497" s="17" t="s">
        <v>81</v>
      </c>
    </row>
    <row r="1498" spans="2:51" s="11" customFormat="1" ht="27">
      <c r="B1498" s="197"/>
      <c r="C1498" s="198"/>
      <c r="D1498" s="199" t="s">
        <v>167</v>
      </c>
      <c r="E1498" s="200" t="s">
        <v>20</v>
      </c>
      <c r="F1498" s="201" t="s">
        <v>2306</v>
      </c>
      <c r="G1498" s="198"/>
      <c r="H1498" s="202">
        <v>105.35</v>
      </c>
      <c r="I1498" s="203"/>
      <c r="J1498" s="198"/>
      <c r="K1498" s="198"/>
      <c r="L1498" s="204"/>
      <c r="M1498" s="205"/>
      <c r="N1498" s="206"/>
      <c r="O1498" s="206"/>
      <c r="P1498" s="206"/>
      <c r="Q1498" s="206"/>
      <c r="R1498" s="206"/>
      <c r="S1498" s="206"/>
      <c r="T1498" s="207"/>
      <c r="AT1498" s="208" t="s">
        <v>167</v>
      </c>
      <c r="AU1498" s="208" t="s">
        <v>81</v>
      </c>
      <c r="AV1498" s="11" t="s">
        <v>81</v>
      </c>
      <c r="AW1498" s="11" t="s">
        <v>169</v>
      </c>
      <c r="AX1498" s="11" t="s">
        <v>73</v>
      </c>
      <c r="AY1498" s="208" t="s">
        <v>154</v>
      </c>
    </row>
    <row r="1499" spans="2:65" s="1" customFormat="1" ht="22.5" customHeight="1">
      <c r="B1499" s="34"/>
      <c r="C1499" s="224" t="s">
        <v>2307</v>
      </c>
      <c r="D1499" s="224" t="s">
        <v>261</v>
      </c>
      <c r="E1499" s="225" t="s">
        <v>2308</v>
      </c>
      <c r="F1499" s="226" t="s">
        <v>2309</v>
      </c>
      <c r="G1499" s="227" t="s">
        <v>159</v>
      </c>
      <c r="H1499" s="228">
        <v>115.885</v>
      </c>
      <c r="I1499" s="229"/>
      <c r="J1499" s="230">
        <f>ROUND(I1499*H1499,2)</f>
        <v>0</v>
      </c>
      <c r="K1499" s="226" t="s">
        <v>20</v>
      </c>
      <c r="L1499" s="231"/>
      <c r="M1499" s="232" t="s">
        <v>20</v>
      </c>
      <c r="N1499" s="233" t="s">
        <v>44</v>
      </c>
      <c r="O1499" s="35"/>
      <c r="P1499" s="191">
        <f>O1499*H1499</f>
        <v>0</v>
      </c>
      <c r="Q1499" s="191">
        <v>0.0118</v>
      </c>
      <c r="R1499" s="191">
        <f>Q1499*H1499</f>
        <v>1.367443</v>
      </c>
      <c r="S1499" s="191">
        <v>0</v>
      </c>
      <c r="T1499" s="192">
        <f>S1499*H1499</f>
        <v>0</v>
      </c>
      <c r="AR1499" s="17" t="s">
        <v>382</v>
      </c>
      <c r="AT1499" s="17" t="s">
        <v>261</v>
      </c>
      <c r="AU1499" s="17" t="s">
        <v>81</v>
      </c>
      <c r="AY1499" s="17" t="s">
        <v>154</v>
      </c>
      <c r="BE1499" s="193">
        <f>IF(N1499="základní",J1499,0)</f>
        <v>0</v>
      </c>
      <c r="BF1499" s="193">
        <f>IF(N1499="snížená",J1499,0)</f>
        <v>0</v>
      </c>
      <c r="BG1499" s="193">
        <f>IF(N1499="zákl. přenesená",J1499,0)</f>
        <v>0</v>
      </c>
      <c r="BH1499" s="193">
        <f>IF(N1499="sníž. přenesená",J1499,0)</f>
        <v>0</v>
      </c>
      <c r="BI1499" s="193">
        <f>IF(N1499="nulová",J1499,0)</f>
        <v>0</v>
      </c>
      <c r="BJ1499" s="17" t="s">
        <v>22</v>
      </c>
      <c r="BK1499" s="193">
        <f>ROUND(I1499*H1499,2)</f>
        <v>0</v>
      </c>
      <c r="BL1499" s="17" t="s">
        <v>269</v>
      </c>
      <c r="BM1499" s="17" t="s">
        <v>2310</v>
      </c>
    </row>
    <row r="1500" spans="2:51" s="11" customFormat="1" ht="13.5">
      <c r="B1500" s="197"/>
      <c r="C1500" s="198"/>
      <c r="D1500" s="199" t="s">
        <v>167</v>
      </c>
      <c r="E1500" s="198"/>
      <c r="F1500" s="201" t="s">
        <v>2311</v>
      </c>
      <c r="G1500" s="198"/>
      <c r="H1500" s="202">
        <v>115.885</v>
      </c>
      <c r="I1500" s="203"/>
      <c r="J1500" s="198"/>
      <c r="K1500" s="198"/>
      <c r="L1500" s="204"/>
      <c r="M1500" s="205"/>
      <c r="N1500" s="206"/>
      <c r="O1500" s="206"/>
      <c r="P1500" s="206"/>
      <c r="Q1500" s="206"/>
      <c r="R1500" s="206"/>
      <c r="S1500" s="206"/>
      <c r="T1500" s="207"/>
      <c r="AT1500" s="208" t="s">
        <v>167</v>
      </c>
      <c r="AU1500" s="208" t="s">
        <v>81</v>
      </c>
      <c r="AV1500" s="11" t="s">
        <v>81</v>
      </c>
      <c r="AW1500" s="11" t="s">
        <v>4</v>
      </c>
      <c r="AX1500" s="11" t="s">
        <v>22</v>
      </c>
      <c r="AY1500" s="208" t="s">
        <v>154</v>
      </c>
    </row>
    <row r="1501" spans="2:65" s="1" customFormat="1" ht="22.5" customHeight="1">
      <c r="B1501" s="34"/>
      <c r="C1501" s="182" t="s">
        <v>2312</v>
      </c>
      <c r="D1501" s="182" t="s">
        <v>156</v>
      </c>
      <c r="E1501" s="183" t="s">
        <v>2313</v>
      </c>
      <c r="F1501" s="184" t="s">
        <v>2314</v>
      </c>
      <c r="G1501" s="185" t="s">
        <v>159</v>
      </c>
      <c r="H1501" s="186">
        <v>1.05</v>
      </c>
      <c r="I1501" s="187"/>
      <c r="J1501" s="188">
        <f>ROUND(I1501*H1501,2)</f>
        <v>0</v>
      </c>
      <c r="K1501" s="184" t="s">
        <v>160</v>
      </c>
      <c r="L1501" s="54"/>
      <c r="M1501" s="189" t="s">
        <v>20</v>
      </c>
      <c r="N1501" s="190" t="s">
        <v>44</v>
      </c>
      <c r="O1501" s="35"/>
      <c r="P1501" s="191">
        <f>O1501*H1501</f>
        <v>0</v>
      </c>
      <c r="Q1501" s="191">
        <v>0.000578</v>
      </c>
      <c r="R1501" s="191">
        <f>Q1501*H1501</f>
        <v>0.0006069</v>
      </c>
      <c r="S1501" s="191">
        <v>0</v>
      </c>
      <c r="T1501" s="192">
        <f>S1501*H1501</f>
        <v>0</v>
      </c>
      <c r="AR1501" s="17" t="s">
        <v>269</v>
      </c>
      <c r="AT1501" s="17" t="s">
        <v>156</v>
      </c>
      <c r="AU1501" s="17" t="s">
        <v>81</v>
      </c>
      <c r="AY1501" s="17" t="s">
        <v>154</v>
      </c>
      <c r="BE1501" s="193">
        <f>IF(N1501="základní",J1501,0)</f>
        <v>0</v>
      </c>
      <c r="BF1501" s="193">
        <f>IF(N1501="snížená",J1501,0)</f>
        <v>0</v>
      </c>
      <c r="BG1501" s="193">
        <f>IF(N1501="zákl. přenesená",J1501,0)</f>
        <v>0</v>
      </c>
      <c r="BH1501" s="193">
        <f>IF(N1501="sníž. přenesená",J1501,0)</f>
        <v>0</v>
      </c>
      <c r="BI1501" s="193">
        <f>IF(N1501="nulová",J1501,0)</f>
        <v>0</v>
      </c>
      <c r="BJ1501" s="17" t="s">
        <v>22</v>
      </c>
      <c r="BK1501" s="193">
        <f>ROUND(I1501*H1501,2)</f>
        <v>0</v>
      </c>
      <c r="BL1501" s="17" t="s">
        <v>269</v>
      </c>
      <c r="BM1501" s="17" t="s">
        <v>2315</v>
      </c>
    </row>
    <row r="1502" spans="2:47" s="1" customFormat="1" ht="13.5">
      <c r="B1502" s="34"/>
      <c r="C1502" s="56"/>
      <c r="D1502" s="194" t="s">
        <v>163</v>
      </c>
      <c r="E1502" s="56"/>
      <c r="F1502" s="195" t="s">
        <v>2316</v>
      </c>
      <c r="G1502" s="56"/>
      <c r="H1502" s="56"/>
      <c r="I1502" s="152"/>
      <c r="J1502" s="56"/>
      <c r="K1502" s="56"/>
      <c r="L1502" s="54"/>
      <c r="M1502" s="71"/>
      <c r="N1502" s="35"/>
      <c r="O1502" s="35"/>
      <c r="P1502" s="35"/>
      <c r="Q1502" s="35"/>
      <c r="R1502" s="35"/>
      <c r="S1502" s="35"/>
      <c r="T1502" s="72"/>
      <c r="AT1502" s="17" t="s">
        <v>163</v>
      </c>
      <c r="AU1502" s="17" t="s">
        <v>81</v>
      </c>
    </row>
    <row r="1503" spans="2:51" s="11" customFormat="1" ht="13.5">
      <c r="B1503" s="197"/>
      <c r="C1503" s="198"/>
      <c r="D1503" s="199" t="s">
        <v>167</v>
      </c>
      <c r="E1503" s="200" t="s">
        <v>20</v>
      </c>
      <c r="F1503" s="201" t="s">
        <v>2317</v>
      </c>
      <c r="G1503" s="198"/>
      <c r="H1503" s="202">
        <v>1.05</v>
      </c>
      <c r="I1503" s="203"/>
      <c r="J1503" s="198"/>
      <c r="K1503" s="198"/>
      <c r="L1503" s="204"/>
      <c r="M1503" s="205"/>
      <c r="N1503" s="206"/>
      <c r="O1503" s="206"/>
      <c r="P1503" s="206"/>
      <c r="Q1503" s="206"/>
      <c r="R1503" s="206"/>
      <c r="S1503" s="206"/>
      <c r="T1503" s="207"/>
      <c r="AT1503" s="208" t="s">
        <v>167</v>
      </c>
      <c r="AU1503" s="208" t="s">
        <v>81</v>
      </c>
      <c r="AV1503" s="11" t="s">
        <v>81</v>
      </c>
      <c r="AW1503" s="11" t="s">
        <v>169</v>
      </c>
      <c r="AX1503" s="11" t="s">
        <v>73</v>
      </c>
      <c r="AY1503" s="208" t="s">
        <v>154</v>
      </c>
    </row>
    <row r="1504" spans="2:65" s="1" customFormat="1" ht="22.5" customHeight="1">
      <c r="B1504" s="34"/>
      <c r="C1504" s="224" t="s">
        <v>2318</v>
      </c>
      <c r="D1504" s="224" t="s">
        <v>261</v>
      </c>
      <c r="E1504" s="225" t="s">
        <v>2319</v>
      </c>
      <c r="F1504" s="226" t="s">
        <v>2320</v>
      </c>
      <c r="G1504" s="227" t="s">
        <v>159</v>
      </c>
      <c r="H1504" s="228">
        <v>1.155</v>
      </c>
      <c r="I1504" s="229"/>
      <c r="J1504" s="230">
        <f>ROUND(I1504*H1504,2)</f>
        <v>0</v>
      </c>
      <c r="K1504" s="226" t="s">
        <v>160</v>
      </c>
      <c r="L1504" s="231"/>
      <c r="M1504" s="232" t="s">
        <v>20</v>
      </c>
      <c r="N1504" s="233" t="s">
        <v>44</v>
      </c>
      <c r="O1504" s="35"/>
      <c r="P1504" s="191">
        <f>O1504*H1504</f>
        <v>0</v>
      </c>
      <c r="Q1504" s="191">
        <v>0.01</v>
      </c>
      <c r="R1504" s="191">
        <f>Q1504*H1504</f>
        <v>0.011550000000000001</v>
      </c>
      <c r="S1504" s="191">
        <v>0</v>
      </c>
      <c r="T1504" s="192">
        <f>S1504*H1504</f>
        <v>0</v>
      </c>
      <c r="AR1504" s="17" t="s">
        <v>382</v>
      </c>
      <c r="AT1504" s="17" t="s">
        <v>261</v>
      </c>
      <c r="AU1504" s="17" t="s">
        <v>81</v>
      </c>
      <c r="AY1504" s="17" t="s">
        <v>154</v>
      </c>
      <c r="BE1504" s="193">
        <f>IF(N1504="základní",J1504,0)</f>
        <v>0</v>
      </c>
      <c r="BF1504" s="193">
        <f>IF(N1504="snížená",J1504,0)</f>
        <v>0</v>
      </c>
      <c r="BG1504" s="193">
        <f>IF(N1504="zákl. přenesená",J1504,0)</f>
        <v>0</v>
      </c>
      <c r="BH1504" s="193">
        <f>IF(N1504="sníž. přenesená",J1504,0)</f>
        <v>0</v>
      </c>
      <c r="BI1504" s="193">
        <f>IF(N1504="nulová",J1504,0)</f>
        <v>0</v>
      </c>
      <c r="BJ1504" s="17" t="s">
        <v>22</v>
      </c>
      <c r="BK1504" s="193">
        <f>ROUND(I1504*H1504,2)</f>
        <v>0</v>
      </c>
      <c r="BL1504" s="17" t="s">
        <v>269</v>
      </c>
      <c r="BM1504" s="17" t="s">
        <v>2321</v>
      </c>
    </row>
    <row r="1505" spans="2:47" s="1" customFormat="1" ht="13.5">
      <c r="B1505" s="34"/>
      <c r="C1505" s="56"/>
      <c r="D1505" s="194" t="s">
        <v>163</v>
      </c>
      <c r="E1505" s="56"/>
      <c r="F1505" s="195" t="s">
        <v>2322</v>
      </c>
      <c r="G1505" s="56"/>
      <c r="H1505" s="56"/>
      <c r="I1505" s="152"/>
      <c r="J1505" s="56"/>
      <c r="K1505" s="56"/>
      <c r="L1505" s="54"/>
      <c r="M1505" s="71"/>
      <c r="N1505" s="35"/>
      <c r="O1505" s="35"/>
      <c r="P1505" s="35"/>
      <c r="Q1505" s="35"/>
      <c r="R1505" s="35"/>
      <c r="S1505" s="35"/>
      <c r="T1505" s="72"/>
      <c r="AT1505" s="17" t="s">
        <v>163</v>
      </c>
      <c r="AU1505" s="17" t="s">
        <v>81</v>
      </c>
    </row>
    <row r="1506" spans="2:51" s="11" customFormat="1" ht="13.5">
      <c r="B1506" s="197"/>
      <c r="C1506" s="198"/>
      <c r="D1506" s="199" t="s">
        <v>167</v>
      </c>
      <c r="E1506" s="198"/>
      <c r="F1506" s="201" t="s">
        <v>2323</v>
      </c>
      <c r="G1506" s="198"/>
      <c r="H1506" s="202">
        <v>1.155</v>
      </c>
      <c r="I1506" s="203"/>
      <c r="J1506" s="198"/>
      <c r="K1506" s="198"/>
      <c r="L1506" s="204"/>
      <c r="M1506" s="205"/>
      <c r="N1506" s="206"/>
      <c r="O1506" s="206"/>
      <c r="P1506" s="206"/>
      <c r="Q1506" s="206"/>
      <c r="R1506" s="206"/>
      <c r="S1506" s="206"/>
      <c r="T1506" s="207"/>
      <c r="AT1506" s="208" t="s">
        <v>167</v>
      </c>
      <c r="AU1506" s="208" t="s">
        <v>81</v>
      </c>
      <c r="AV1506" s="11" t="s">
        <v>81</v>
      </c>
      <c r="AW1506" s="11" t="s">
        <v>4</v>
      </c>
      <c r="AX1506" s="11" t="s">
        <v>22</v>
      </c>
      <c r="AY1506" s="208" t="s">
        <v>154</v>
      </c>
    </row>
    <row r="1507" spans="2:65" s="1" customFormat="1" ht="22.5" customHeight="1">
      <c r="B1507" s="34"/>
      <c r="C1507" s="182" t="s">
        <v>2324</v>
      </c>
      <c r="D1507" s="182" t="s">
        <v>156</v>
      </c>
      <c r="E1507" s="183" t="s">
        <v>2325</v>
      </c>
      <c r="F1507" s="184" t="s">
        <v>2326</v>
      </c>
      <c r="G1507" s="185" t="s">
        <v>292</v>
      </c>
      <c r="H1507" s="186">
        <v>6.95</v>
      </c>
      <c r="I1507" s="187"/>
      <c r="J1507" s="188">
        <f>ROUND(I1507*H1507,2)</f>
        <v>0</v>
      </c>
      <c r="K1507" s="184" t="s">
        <v>160</v>
      </c>
      <c r="L1507" s="54"/>
      <c r="M1507" s="189" t="s">
        <v>20</v>
      </c>
      <c r="N1507" s="190" t="s">
        <v>44</v>
      </c>
      <c r="O1507" s="35"/>
      <c r="P1507" s="191">
        <f>O1507*H1507</f>
        <v>0</v>
      </c>
      <c r="Q1507" s="191">
        <v>0.00031</v>
      </c>
      <c r="R1507" s="191">
        <f>Q1507*H1507</f>
        <v>0.0021545</v>
      </c>
      <c r="S1507" s="191">
        <v>0</v>
      </c>
      <c r="T1507" s="192">
        <f>S1507*H1507</f>
        <v>0</v>
      </c>
      <c r="AR1507" s="17" t="s">
        <v>269</v>
      </c>
      <c r="AT1507" s="17" t="s">
        <v>156</v>
      </c>
      <c r="AU1507" s="17" t="s">
        <v>81</v>
      </c>
      <c r="AY1507" s="17" t="s">
        <v>154</v>
      </c>
      <c r="BE1507" s="193">
        <f>IF(N1507="základní",J1507,0)</f>
        <v>0</v>
      </c>
      <c r="BF1507" s="193">
        <f>IF(N1507="snížená",J1507,0)</f>
        <v>0</v>
      </c>
      <c r="BG1507" s="193">
        <f>IF(N1507="zákl. přenesená",J1507,0)</f>
        <v>0</v>
      </c>
      <c r="BH1507" s="193">
        <f>IF(N1507="sníž. přenesená",J1507,0)</f>
        <v>0</v>
      </c>
      <c r="BI1507" s="193">
        <f>IF(N1507="nulová",J1507,0)</f>
        <v>0</v>
      </c>
      <c r="BJ1507" s="17" t="s">
        <v>22</v>
      </c>
      <c r="BK1507" s="193">
        <f>ROUND(I1507*H1507,2)</f>
        <v>0</v>
      </c>
      <c r="BL1507" s="17" t="s">
        <v>269</v>
      </c>
      <c r="BM1507" s="17" t="s">
        <v>2327</v>
      </c>
    </row>
    <row r="1508" spans="2:47" s="1" customFormat="1" ht="13.5">
      <c r="B1508" s="34"/>
      <c r="C1508" s="56"/>
      <c r="D1508" s="194" t="s">
        <v>163</v>
      </c>
      <c r="E1508" s="56"/>
      <c r="F1508" s="195" t="s">
        <v>2328</v>
      </c>
      <c r="G1508" s="56"/>
      <c r="H1508" s="56"/>
      <c r="I1508" s="152"/>
      <c r="J1508" s="56"/>
      <c r="K1508" s="56"/>
      <c r="L1508" s="54"/>
      <c r="M1508" s="71"/>
      <c r="N1508" s="35"/>
      <c r="O1508" s="35"/>
      <c r="P1508" s="35"/>
      <c r="Q1508" s="35"/>
      <c r="R1508" s="35"/>
      <c r="S1508" s="35"/>
      <c r="T1508" s="72"/>
      <c r="AT1508" s="17" t="s">
        <v>163</v>
      </c>
      <c r="AU1508" s="17" t="s">
        <v>81</v>
      </c>
    </row>
    <row r="1509" spans="2:47" s="1" customFormat="1" ht="40.5">
      <c r="B1509" s="34"/>
      <c r="C1509" s="56"/>
      <c r="D1509" s="194" t="s">
        <v>165</v>
      </c>
      <c r="E1509" s="56"/>
      <c r="F1509" s="196" t="s">
        <v>2329</v>
      </c>
      <c r="G1509" s="56"/>
      <c r="H1509" s="56"/>
      <c r="I1509" s="152"/>
      <c r="J1509" s="56"/>
      <c r="K1509" s="56"/>
      <c r="L1509" s="54"/>
      <c r="M1509" s="71"/>
      <c r="N1509" s="35"/>
      <c r="O1509" s="35"/>
      <c r="P1509" s="35"/>
      <c r="Q1509" s="35"/>
      <c r="R1509" s="35"/>
      <c r="S1509" s="35"/>
      <c r="T1509" s="72"/>
      <c r="AT1509" s="17" t="s">
        <v>165</v>
      </c>
      <c r="AU1509" s="17" t="s">
        <v>81</v>
      </c>
    </row>
    <row r="1510" spans="2:51" s="11" customFormat="1" ht="13.5">
      <c r="B1510" s="197"/>
      <c r="C1510" s="198"/>
      <c r="D1510" s="199" t="s">
        <v>167</v>
      </c>
      <c r="E1510" s="200" t="s">
        <v>20</v>
      </c>
      <c r="F1510" s="201" t="s">
        <v>2330</v>
      </c>
      <c r="G1510" s="198"/>
      <c r="H1510" s="202">
        <v>6.95</v>
      </c>
      <c r="I1510" s="203"/>
      <c r="J1510" s="198"/>
      <c r="K1510" s="198"/>
      <c r="L1510" s="204"/>
      <c r="M1510" s="205"/>
      <c r="N1510" s="206"/>
      <c r="O1510" s="206"/>
      <c r="P1510" s="206"/>
      <c r="Q1510" s="206"/>
      <c r="R1510" s="206"/>
      <c r="S1510" s="206"/>
      <c r="T1510" s="207"/>
      <c r="AT1510" s="208" t="s">
        <v>167</v>
      </c>
      <c r="AU1510" s="208" t="s">
        <v>81</v>
      </c>
      <c r="AV1510" s="11" t="s">
        <v>81</v>
      </c>
      <c r="AW1510" s="11" t="s">
        <v>169</v>
      </c>
      <c r="AX1510" s="11" t="s">
        <v>73</v>
      </c>
      <c r="AY1510" s="208" t="s">
        <v>154</v>
      </c>
    </row>
    <row r="1511" spans="2:65" s="1" customFormat="1" ht="22.5" customHeight="1">
      <c r="B1511" s="34"/>
      <c r="C1511" s="182" t="s">
        <v>2331</v>
      </c>
      <c r="D1511" s="182" t="s">
        <v>156</v>
      </c>
      <c r="E1511" s="183" t="s">
        <v>2332</v>
      </c>
      <c r="F1511" s="184" t="s">
        <v>2333</v>
      </c>
      <c r="G1511" s="185" t="s">
        <v>159</v>
      </c>
      <c r="H1511" s="186">
        <v>106.4</v>
      </c>
      <c r="I1511" s="187"/>
      <c r="J1511" s="188">
        <f>ROUND(I1511*H1511,2)</f>
        <v>0</v>
      </c>
      <c r="K1511" s="184" t="s">
        <v>160</v>
      </c>
      <c r="L1511" s="54"/>
      <c r="M1511" s="189" t="s">
        <v>20</v>
      </c>
      <c r="N1511" s="190" t="s">
        <v>44</v>
      </c>
      <c r="O1511" s="35"/>
      <c r="P1511" s="191">
        <f>O1511*H1511</f>
        <v>0</v>
      </c>
      <c r="Q1511" s="191">
        <v>0.0003</v>
      </c>
      <c r="R1511" s="191">
        <f>Q1511*H1511</f>
        <v>0.03192</v>
      </c>
      <c r="S1511" s="191">
        <v>0</v>
      </c>
      <c r="T1511" s="192">
        <f>S1511*H1511</f>
        <v>0</v>
      </c>
      <c r="AR1511" s="17" t="s">
        <v>269</v>
      </c>
      <c r="AT1511" s="17" t="s">
        <v>156</v>
      </c>
      <c r="AU1511" s="17" t="s">
        <v>81</v>
      </c>
      <c r="AY1511" s="17" t="s">
        <v>154</v>
      </c>
      <c r="BE1511" s="193">
        <f>IF(N1511="základní",J1511,0)</f>
        <v>0</v>
      </c>
      <c r="BF1511" s="193">
        <f>IF(N1511="snížená",J1511,0)</f>
        <v>0</v>
      </c>
      <c r="BG1511" s="193">
        <f>IF(N1511="zákl. přenesená",J1511,0)</f>
        <v>0</v>
      </c>
      <c r="BH1511" s="193">
        <f>IF(N1511="sníž. přenesená",J1511,0)</f>
        <v>0</v>
      </c>
      <c r="BI1511" s="193">
        <f>IF(N1511="nulová",J1511,0)</f>
        <v>0</v>
      </c>
      <c r="BJ1511" s="17" t="s">
        <v>22</v>
      </c>
      <c r="BK1511" s="193">
        <f>ROUND(I1511*H1511,2)</f>
        <v>0</v>
      </c>
      <c r="BL1511" s="17" t="s">
        <v>269</v>
      </c>
      <c r="BM1511" s="17" t="s">
        <v>2334</v>
      </c>
    </row>
    <row r="1512" spans="2:47" s="1" customFormat="1" ht="13.5">
      <c r="B1512" s="34"/>
      <c r="C1512" s="56"/>
      <c r="D1512" s="194" t="s">
        <v>163</v>
      </c>
      <c r="E1512" s="56"/>
      <c r="F1512" s="195" t="s">
        <v>2335</v>
      </c>
      <c r="G1512" s="56"/>
      <c r="H1512" s="56"/>
      <c r="I1512" s="152"/>
      <c r="J1512" s="56"/>
      <c r="K1512" s="56"/>
      <c r="L1512" s="54"/>
      <c r="M1512" s="71"/>
      <c r="N1512" s="35"/>
      <c r="O1512" s="35"/>
      <c r="P1512" s="35"/>
      <c r="Q1512" s="35"/>
      <c r="R1512" s="35"/>
      <c r="S1512" s="35"/>
      <c r="T1512" s="72"/>
      <c r="AT1512" s="17" t="s">
        <v>163</v>
      </c>
      <c r="AU1512" s="17" t="s">
        <v>81</v>
      </c>
    </row>
    <row r="1513" spans="2:47" s="1" customFormat="1" ht="40.5">
      <c r="B1513" s="34"/>
      <c r="C1513" s="56"/>
      <c r="D1513" s="194" t="s">
        <v>165</v>
      </c>
      <c r="E1513" s="56"/>
      <c r="F1513" s="196" t="s">
        <v>2329</v>
      </c>
      <c r="G1513" s="56"/>
      <c r="H1513" s="56"/>
      <c r="I1513" s="152"/>
      <c r="J1513" s="56"/>
      <c r="K1513" s="56"/>
      <c r="L1513" s="54"/>
      <c r="M1513" s="71"/>
      <c r="N1513" s="35"/>
      <c r="O1513" s="35"/>
      <c r="P1513" s="35"/>
      <c r="Q1513" s="35"/>
      <c r="R1513" s="35"/>
      <c r="S1513" s="35"/>
      <c r="T1513" s="72"/>
      <c r="AT1513" s="17" t="s">
        <v>165</v>
      </c>
      <c r="AU1513" s="17" t="s">
        <v>81</v>
      </c>
    </row>
    <row r="1514" spans="2:51" s="11" customFormat="1" ht="27">
      <c r="B1514" s="197"/>
      <c r="C1514" s="198"/>
      <c r="D1514" s="199" t="s">
        <v>167</v>
      </c>
      <c r="E1514" s="200" t="s">
        <v>20</v>
      </c>
      <c r="F1514" s="201" t="s">
        <v>2336</v>
      </c>
      <c r="G1514" s="198"/>
      <c r="H1514" s="202">
        <v>106.4</v>
      </c>
      <c r="I1514" s="203"/>
      <c r="J1514" s="198"/>
      <c r="K1514" s="198"/>
      <c r="L1514" s="204"/>
      <c r="M1514" s="205"/>
      <c r="N1514" s="206"/>
      <c r="O1514" s="206"/>
      <c r="P1514" s="206"/>
      <c r="Q1514" s="206"/>
      <c r="R1514" s="206"/>
      <c r="S1514" s="206"/>
      <c r="T1514" s="207"/>
      <c r="AT1514" s="208" t="s">
        <v>167</v>
      </c>
      <c r="AU1514" s="208" t="s">
        <v>81</v>
      </c>
      <c r="AV1514" s="11" t="s">
        <v>81</v>
      </c>
      <c r="AW1514" s="11" t="s">
        <v>169</v>
      </c>
      <c r="AX1514" s="11" t="s">
        <v>73</v>
      </c>
      <c r="AY1514" s="208" t="s">
        <v>154</v>
      </c>
    </row>
    <row r="1515" spans="2:65" s="1" customFormat="1" ht="22.5" customHeight="1">
      <c r="B1515" s="34"/>
      <c r="C1515" s="182" t="s">
        <v>2337</v>
      </c>
      <c r="D1515" s="182" t="s">
        <v>156</v>
      </c>
      <c r="E1515" s="183" t="s">
        <v>2338</v>
      </c>
      <c r="F1515" s="184" t="s">
        <v>2339</v>
      </c>
      <c r="G1515" s="185" t="s">
        <v>239</v>
      </c>
      <c r="H1515" s="186">
        <v>5.063</v>
      </c>
      <c r="I1515" s="187"/>
      <c r="J1515" s="188">
        <f>ROUND(I1515*H1515,2)</f>
        <v>0</v>
      </c>
      <c r="K1515" s="184" t="s">
        <v>160</v>
      </c>
      <c r="L1515" s="54"/>
      <c r="M1515" s="189" t="s">
        <v>20</v>
      </c>
      <c r="N1515" s="190" t="s">
        <v>44</v>
      </c>
      <c r="O1515" s="35"/>
      <c r="P1515" s="191">
        <f>O1515*H1515</f>
        <v>0</v>
      </c>
      <c r="Q1515" s="191">
        <v>0</v>
      </c>
      <c r="R1515" s="191">
        <f>Q1515*H1515</f>
        <v>0</v>
      </c>
      <c r="S1515" s="191">
        <v>0</v>
      </c>
      <c r="T1515" s="192">
        <f>S1515*H1515</f>
        <v>0</v>
      </c>
      <c r="AR1515" s="17" t="s">
        <v>269</v>
      </c>
      <c r="AT1515" s="17" t="s">
        <v>156</v>
      </c>
      <c r="AU1515" s="17" t="s">
        <v>81</v>
      </c>
      <c r="AY1515" s="17" t="s">
        <v>154</v>
      </c>
      <c r="BE1515" s="193">
        <f>IF(N1515="základní",J1515,0)</f>
        <v>0</v>
      </c>
      <c r="BF1515" s="193">
        <f>IF(N1515="snížená",J1515,0)</f>
        <v>0</v>
      </c>
      <c r="BG1515" s="193">
        <f>IF(N1515="zákl. přenesená",J1515,0)</f>
        <v>0</v>
      </c>
      <c r="BH1515" s="193">
        <f>IF(N1515="sníž. přenesená",J1515,0)</f>
        <v>0</v>
      </c>
      <c r="BI1515" s="193">
        <f>IF(N1515="nulová",J1515,0)</f>
        <v>0</v>
      </c>
      <c r="BJ1515" s="17" t="s">
        <v>22</v>
      </c>
      <c r="BK1515" s="193">
        <f>ROUND(I1515*H1515,2)</f>
        <v>0</v>
      </c>
      <c r="BL1515" s="17" t="s">
        <v>269</v>
      </c>
      <c r="BM1515" s="17" t="s">
        <v>2340</v>
      </c>
    </row>
    <row r="1516" spans="2:47" s="1" customFormat="1" ht="27">
      <c r="B1516" s="34"/>
      <c r="C1516" s="56"/>
      <c r="D1516" s="194" t="s">
        <v>163</v>
      </c>
      <c r="E1516" s="56"/>
      <c r="F1516" s="195" t="s">
        <v>2341</v>
      </c>
      <c r="G1516" s="56"/>
      <c r="H1516" s="56"/>
      <c r="I1516" s="152"/>
      <c r="J1516" s="56"/>
      <c r="K1516" s="56"/>
      <c r="L1516" s="54"/>
      <c r="M1516" s="71"/>
      <c r="N1516" s="35"/>
      <c r="O1516" s="35"/>
      <c r="P1516" s="35"/>
      <c r="Q1516" s="35"/>
      <c r="R1516" s="35"/>
      <c r="S1516" s="35"/>
      <c r="T1516" s="72"/>
      <c r="AT1516" s="17" t="s">
        <v>163</v>
      </c>
      <c r="AU1516" s="17" t="s">
        <v>81</v>
      </c>
    </row>
    <row r="1517" spans="2:47" s="1" customFormat="1" ht="121.5">
      <c r="B1517" s="34"/>
      <c r="C1517" s="56"/>
      <c r="D1517" s="194" t="s">
        <v>165</v>
      </c>
      <c r="E1517" s="56"/>
      <c r="F1517" s="196" t="s">
        <v>1610</v>
      </c>
      <c r="G1517" s="56"/>
      <c r="H1517" s="56"/>
      <c r="I1517" s="152"/>
      <c r="J1517" s="56"/>
      <c r="K1517" s="56"/>
      <c r="L1517" s="54"/>
      <c r="M1517" s="71"/>
      <c r="N1517" s="35"/>
      <c r="O1517" s="35"/>
      <c r="P1517" s="35"/>
      <c r="Q1517" s="35"/>
      <c r="R1517" s="35"/>
      <c r="S1517" s="35"/>
      <c r="T1517" s="72"/>
      <c r="AT1517" s="17" t="s">
        <v>165</v>
      </c>
      <c r="AU1517" s="17" t="s">
        <v>81</v>
      </c>
    </row>
    <row r="1518" spans="2:63" s="10" customFormat="1" ht="29.85" customHeight="1">
      <c r="B1518" s="165"/>
      <c r="C1518" s="166"/>
      <c r="D1518" s="179" t="s">
        <v>72</v>
      </c>
      <c r="E1518" s="180" t="s">
        <v>2342</v>
      </c>
      <c r="F1518" s="180" t="s">
        <v>2343</v>
      </c>
      <c r="G1518" s="166"/>
      <c r="H1518" s="166"/>
      <c r="I1518" s="169"/>
      <c r="J1518" s="181">
        <f>BK1518</f>
        <v>0</v>
      </c>
      <c r="K1518" s="166"/>
      <c r="L1518" s="171"/>
      <c r="M1518" s="172"/>
      <c r="N1518" s="173"/>
      <c r="O1518" s="173"/>
      <c r="P1518" s="174">
        <f>SUM(P1519:P1546)</f>
        <v>0</v>
      </c>
      <c r="Q1518" s="173"/>
      <c r="R1518" s="174">
        <f>SUM(R1519:R1546)</f>
        <v>0.16635194</v>
      </c>
      <c r="S1518" s="173"/>
      <c r="T1518" s="175">
        <f>SUM(T1519:T1546)</f>
        <v>0</v>
      </c>
      <c r="AR1518" s="176" t="s">
        <v>81</v>
      </c>
      <c r="AT1518" s="177" t="s">
        <v>72</v>
      </c>
      <c r="AU1518" s="177" t="s">
        <v>22</v>
      </c>
      <c r="AY1518" s="176" t="s">
        <v>154</v>
      </c>
      <c r="BK1518" s="178">
        <f>SUM(BK1519:BK1546)</f>
        <v>0</v>
      </c>
    </row>
    <row r="1519" spans="2:65" s="1" customFormat="1" ht="31.5" customHeight="1">
      <c r="B1519" s="34"/>
      <c r="C1519" s="182" t="s">
        <v>2344</v>
      </c>
      <c r="D1519" s="182" t="s">
        <v>156</v>
      </c>
      <c r="E1519" s="183" t="s">
        <v>2345</v>
      </c>
      <c r="F1519" s="184" t="s">
        <v>2346</v>
      </c>
      <c r="G1519" s="185" t="s">
        <v>159</v>
      </c>
      <c r="H1519" s="186">
        <v>82.127</v>
      </c>
      <c r="I1519" s="187"/>
      <c r="J1519" s="188">
        <f>ROUND(I1519*H1519,2)</f>
        <v>0</v>
      </c>
      <c r="K1519" s="184" t="s">
        <v>160</v>
      </c>
      <c r="L1519" s="54"/>
      <c r="M1519" s="189" t="s">
        <v>20</v>
      </c>
      <c r="N1519" s="190" t="s">
        <v>44</v>
      </c>
      <c r="O1519" s="35"/>
      <c r="P1519" s="191">
        <f>O1519*H1519</f>
        <v>0</v>
      </c>
      <c r="Q1519" s="191">
        <v>0.00014</v>
      </c>
      <c r="R1519" s="191">
        <f>Q1519*H1519</f>
        <v>0.011497779999999999</v>
      </c>
      <c r="S1519" s="191">
        <v>0</v>
      </c>
      <c r="T1519" s="192">
        <f>S1519*H1519</f>
        <v>0</v>
      </c>
      <c r="AR1519" s="17" t="s">
        <v>269</v>
      </c>
      <c r="AT1519" s="17" t="s">
        <v>156</v>
      </c>
      <c r="AU1519" s="17" t="s">
        <v>81</v>
      </c>
      <c r="AY1519" s="17" t="s">
        <v>154</v>
      </c>
      <c r="BE1519" s="193">
        <f>IF(N1519="základní",J1519,0)</f>
        <v>0</v>
      </c>
      <c r="BF1519" s="193">
        <f>IF(N1519="snížená",J1519,0)</f>
        <v>0</v>
      </c>
      <c r="BG1519" s="193">
        <f>IF(N1519="zákl. přenesená",J1519,0)</f>
        <v>0</v>
      </c>
      <c r="BH1519" s="193">
        <f>IF(N1519="sníž. přenesená",J1519,0)</f>
        <v>0</v>
      </c>
      <c r="BI1519" s="193">
        <f>IF(N1519="nulová",J1519,0)</f>
        <v>0</v>
      </c>
      <c r="BJ1519" s="17" t="s">
        <v>22</v>
      </c>
      <c r="BK1519" s="193">
        <f>ROUND(I1519*H1519,2)</f>
        <v>0</v>
      </c>
      <c r="BL1519" s="17" t="s">
        <v>269</v>
      </c>
      <c r="BM1519" s="17" t="s">
        <v>2347</v>
      </c>
    </row>
    <row r="1520" spans="2:47" s="1" customFormat="1" ht="13.5">
      <c r="B1520" s="34"/>
      <c r="C1520" s="56"/>
      <c r="D1520" s="194" t="s">
        <v>163</v>
      </c>
      <c r="E1520" s="56"/>
      <c r="F1520" s="195" t="s">
        <v>2348</v>
      </c>
      <c r="G1520" s="56"/>
      <c r="H1520" s="56"/>
      <c r="I1520" s="152"/>
      <c r="J1520" s="56"/>
      <c r="K1520" s="56"/>
      <c r="L1520" s="54"/>
      <c r="M1520" s="71"/>
      <c r="N1520" s="35"/>
      <c r="O1520" s="35"/>
      <c r="P1520" s="35"/>
      <c r="Q1520" s="35"/>
      <c r="R1520" s="35"/>
      <c r="S1520" s="35"/>
      <c r="T1520" s="72"/>
      <c r="AT1520" s="17" t="s">
        <v>163</v>
      </c>
      <c r="AU1520" s="17" t="s">
        <v>81</v>
      </c>
    </row>
    <row r="1521" spans="2:51" s="12" customFormat="1" ht="13.5">
      <c r="B1521" s="213"/>
      <c r="C1521" s="214"/>
      <c r="D1521" s="194" t="s">
        <v>167</v>
      </c>
      <c r="E1521" s="215" t="s">
        <v>20</v>
      </c>
      <c r="F1521" s="216" t="s">
        <v>718</v>
      </c>
      <c r="G1521" s="214"/>
      <c r="H1521" s="217" t="s">
        <v>20</v>
      </c>
      <c r="I1521" s="218"/>
      <c r="J1521" s="214"/>
      <c r="K1521" s="214"/>
      <c r="L1521" s="219"/>
      <c r="M1521" s="220"/>
      <c r="N1521" s="221"/>
      <c r="O1521" s="221"/>
      <c r="P1521" s="221"/>
      <c r="Q1521" s="221"/>
      <c r="R1521" s="221"/>
      <c r="S1521" s="221"/>
      <c r="T1521" s="222"/>
      <c r="AT1521" s="223" t="s">
        <v>167</v>
      </c>
      <c r="AU1521" s="223" t="s">
        <v>81</v>
      </c>
      <c r="AV1521" s="12" t="s">
        <v>22</v>
      </c>
      <c r="AW1521" s="12" t="s">
        <v>169</v>
      </c>
      <c r="AX1521" s="12" t="s">
        <v>73</v>
      </c>
      <c r="AY1521" s="223" t="s">
        <v>154</v>
      </c>
    </row>
    <row r="1522" spans="2:51" s="11" customFormat="1" ht="13.5">
      <c r="B1522" s="197"/>
      <c r="C1522" s="198"/>
      <c r="D1522" s="194" t="s">
        <v>167</v>
      </c>
      <c r="E1522" s="209" t="s">
        <v>20</v>
      </c>
      <c r="F1522" s="210" t="s">
        <v>2349</v>
      </c>
      <c r="G1522" s="198"/>
      <c r="H1522" s="211">
        <v>10.619</v>
      </c>
      <c r="I1522" s="203"/>
      <c r="J1522" s="198"/>
      <c r="K1522" s="198"/>
      <c r="L1522" s="204"/>
      <c r="M1522" s="205"/>
      <c r="N1522" s="206"/>
      <c r="O1522" s="206"/>
      <c r="P1522" s="206"/>
      <c r="Q1522" s="206"/>
      <c r="R1522" s="206"/>
      <c r="S1522" s="206"/>
      <c r="T1522" s="207"/>
      <c r="AT1522" s="208" t="s">
        <v>167</v>
      </c>
      <c r="AU1522" s="208" t="s">
        <v>81</v>
      </c>
      <c r="AV1522" s="11" t="s">
        <v>81</v>
      </c>
      <c r="AW1522" s="11" t="s">
        <v>169</v>
      </c>
      <c r="AX1522" s="11" t="s">
        <v>73</v>
      </c>
      <c r="AY1522" s="208" t="s">
        <v>154</v>
      </c>
    </row>
    <row r="1523" spans="2:51" s="11" customFormat="1" ht="13.5">
      <c r="B1523" s="197"/>
      <c r="C1523" s="198"/>
      <c r="D1523" s="194" t="s">
        <v>167</v>
      </c>
      <c r="E1523" s="209" t="s">
        <v>20</v>
      </c>
      <c r="F1523" s="210" t="s">
        <v>2350</v>
      </c>
      <c r="G1523" s="198"/>
      <c r="H1523" s="211">
        <v>7.9484</v>
      </c>
      <c r="I1523" s="203"/>
      <c r="J1523" s="198"/>
      <c r="K1523" s="198"/>
      <c r="L1523" s="204"/>
      <c r="M1523" s="205"/>
      <c r="N1523" s="206"/>
      <c r="O1523" s="206"/>
      <c r="P1523" s="206"/>
      <c r="Q1523" s="206"/>
      <c r="R1523" s="206"/>
      <c r="S1523" s="206"/>
      <c r="T1523" s="207"/>
      <c r="AT1523" s="208" t="s">
        <v>167</v>
      </c>
      <c r="AU1523" s="208" t="s">
        <v>81</v>
      </c>
      <c r="AV1523" s="11" t="s">
        <v>81</v>
      </c>
      <c r="AW1523" s="11" t="s">
        <v>169</v>
      </c>
      <c r="AX1523" s="11" t="s">
        <v>73</v>
      </c>
      <c r="AY1523" s="208" t="s">
        <v>154</v>
      </c>
    </row>
    <row r="1524" spans="2:51" s="11" customFormat="1" ht="13.5">
      <c r="B1524" s="197"/>
      <c r="C1524" s="198"/>
      <c r="D1524" s="194" t="s">
        <v>167</v>
      </c>
      <c r="E1524" s="209" t="s">
        <v>20</v>
      </c>
      <c r="F1524" s="210" t="s">
        <v>2351</v>
      </c>
      <c r="G1524" s="198"/>
      <c r="H1524" s="211">
        <v>34.364</v>
      </c>
      <c r="I1524" s="203"/>
      <c r="J1524" s="198"/>
      <c r="K1524" s="198"/>
      <c r="L1524" s="204"/>
      <c r="M1524" s="205"/>
      <c r="N1524" s="206"/>
      <c r="O1524" s="206"/>
      <c r="P1524" s="206"/>
      <c r="Q1524" s="206"/>
      <c r="R1524" s="206"/>
      <c r="S1524" s="206"/>
      <c r="T1524" s="207"/>
      <c r="AT1524" s="208" t="s">
        <v>167</v>
      </c>
      <c r="AU1524" s="208" t="s">
        <v>81</v>
      </c>
      <c r="AV1524" s="11" t="s">
        <v>81</v>
      </c>
      <c r="AW1524" s="11" t="s">
        <v>169</v>
      </c>
      <c r="AX1524" s="11" t="s">
        <v>73</v>
      </c>
      <c r="AY1524" s="208" t="s">
        <v>154</v>
      </c>
    </row>
    <row r="1525" spans="2:51" s="11" customFormat="1" ht="13.5">
      <c r="B1525" s="197"/>
      <c r="C1525" s="198"/>
      <c r="D1525" s="199" t="s">
        <v>167</v>
      </c>
      <c r="E1525" s="200" t="s">
        <v>20</v>
      </c>
      <c r="F1525" s="201" t="s">
        <v>2352</v>
      </c>
      <c r="G1525" s="198"/>
      <c r="H1525" s="202">
        <v>29.1952</v>
      </c>
      <c r="I1525" s="203"/>
      <c r="J1525" s="198"/>
      <c r="K1525" s="198"/>
      <c r="L1525" s="204"/>
      <c r="M1525" s="205"/>
      <c r="N1525" s="206"/>
      <c r="O1525" s="206"/>
      <c r="P1525" s="206"/>
      <c r="Q1525" s="206"/>
      <c r="R1525" s="206"/>
      <c r="S1525" s="206"/>
      <c r="T1525" s="207"/>
      <c r="AT1525" s="208" t="s">
        <v>167</v>
      </c>
      <c r="AU1525" s="208" t="s">
        <v>81</v>
      </c>
      <c r="AV1525" s="11" t="s">
        <v>81</v>
      </c>
      <c r="AW1525" s="11" t="s">
        <v>169</v>
      </c>
      <c r="AX1525" s="11" t="s">
        <v>73</v>
      </c>
      <c r="AY1525" s="208" t="s">
        <v>154</v>
      </c>
    </row>
    <row r="1526" spans="2:65" s="1" customFormat="1" ht="22.5" customHeight="1">
      <c r="B1526" s="34"/>
      <c r="C1526" s="182" t="s">
        <v>2353</v>
      </c>
      <c r="D1526" s="182" t="s">
        <v>156</v>
      </c>
      <c r="E1526" s="183" t="s">
        <v>2354</v>
      </c>
      <c r="F1526" s="184" t="s">
        <v>2355</v>
      </c>
      <c r="G1526" s="185" t="s">
        <v>159</v>
      </c>
      <c r="H1526" s="186">
        <v>164.252</v>
      </c>
      <c r="I1526" s="187"/>
      <c r="J1526" s="188">
        <f>ROUND(I1526*H1526,2)</f>
        <v>0</v>
      </c>
      <c r="K1526" s="184" t="s">
        <v>160</v>
      </c>
      <c r="L1526" s="54"/>
      <c r="M1526" s="189" t="s">
        <v>20</v>
      </c>
      <c r="N1526" s="190" t="s">
        <v>44</v>
      </c>
      <c r="O1526" s="35"/>
      <c r="P1526" s="191">
        <f>O1526*H1526</f>
        <v>0</v>
      </c>
      <c r="Q1526" s="191">
        <v>0.00012</v>
      </c>
      <c r="R1526" s="191">
        <f>Q1526*H1526</f>
        <v>0.01971024</v>
      </c>
      <c r="S1526" s="191">
        <v>0</v>
      </c>
      <c r="T1526" s="192">
        <f>S1526*H1526</f>
        <v>0</v>
      </c>
      <c r="AR1526" s="17" t="s">
        <v>269</v>
      </c>
      <c r="AT1526" s="17" t="s">
        <v>156</v>
      </c>
      <c r="AU1526" s="17" t="s">
        <v>81</v>
      </c>
      <c r="AY1526" s="17" t="s">
        <v>154</v>
      </c>
      <c r="BE1526" s="193">
        <f>IF(N1526="základní",J1526,0)</f>
        <v>0</v>
      </c>
      <c r="BF1526" s="193">
        <f>IF(N1526="snížená",J1526,0)</f>
        <v>0</v>
      </c>
      <c r="BG1526" s="193">
        <f>IF(N1526="zákl. přenesená",J1526,0)</f>
        <v>0</v>
      </c>
      <c r="BH1526" s="193">
        <f>IF(N1526="sníž. přenesená",J1526,0)</f>
        <v>0</v>
      </c>
      <c r="BI1526" s="193">
        <f>IF(N1526="nulová",J1526,0)</f>
        <v>0</v>
      </c>
      <c r="BJ1526" s="17" t="s">
        <v>22</v>
      </c>
      <c r="BK1526" s="193">
        <f>ROUND(I1526*H1526,2)</f>
        <v>0</v>
      </c>
      <c r="BL1526" s="17" t="s">
        <v>269</v>
      </c>
      <c r="BM1526" s="17" t="s">
        <v>2356</v>
      </c>
    </row>
    <row r="1527" spans="2:47" s="1" customFormat="1" ht="13.5">
      <c r="B1527" s="34"/>
      <c r="C1527" s="56"/>
      <c r="D1527" s="194" t="s">
        <v>163</v>
      </c>
      <c r="E1527" s="56"/>
      <c r="F1527" s="195" t="s">
        <v>2357</v>
      </c>
      <c r="G1527" s="56"/>
      <c r="H1527" s="56"/>
      <c r="I1527" s="152"/>
      <c r="J1527" s="56"/>
      <c r="K1527" s="56"/>
      <c r="L1527" s="54"/>
      <c r="M1527" s="71"/>
      <c r="N1527" s="35"/>
      <c r="O1527" s="35"/>
      <c r="P1527" s="35"/>
      <c r="Q1527" s="35"/>
      <c r="R1527" s="35"/>
      <c r="S1527" s="35"/>
      <c r="T1527" s="72"/>
      <c r="AT1527" s="17" t="s">
        <v>163</v>
      </c>
      <c r="AU1527" s="17" t="s">
        <v>81</v>
      </c>
    </row>
    <row r="1528" spans="2:47" s="1" customFormat="1" ht="27">
      <c r="B1528" s="34"/>
      <c r="C1528" s="56"/>
      <c r="D1528" s="194" t="s">
        <v>615</v>
      </c>
      <c r="E1528" s="56"/>
      <c r="F1528" s="196" t="s">
        <v>2358</v>
      </c>
      <c r="G1528" s="56"/>
      <c r="H1528" s="56"/>
      <c r="I1528" s="152"/>
      <c r="J1528" s="56"/>
      <c r="K1528" s="56"/>
      <c r="L1528" s="54"/>
      <c r="M1528" s="71"/>
      <c r="N1528" s="35"/>
      <c r="O1528" s="35"/>
      <c r="P1528" s="35"/>
      <c r="Q1528" s="35"/>
      <c r="R1528" s="35"/>
      <c r="S1528" s="35"/>
      <c r="T1528" s="72"/>
      <c r="AT1528" s="17" t="s">
        <v>615</v>
      </c>
      <c r="AU1528" s="17" t="s">
        <v>81</v>
      </c>
    </row>
    <row r="1529" spans="2:51" s="11" customFormat="1" ht="13.5">
      <c r="B1529" s="197"/>
      <c r="C1529" s="198"/>
      <c r="D1529" s="199" t="s">
        <v>167</v>
      </c>
      <c r="E1529" s="198"/>
      <c r="F1529" s="201" t="s">
        <v>2359</v>
      </c>
      <c r="G1529" s="198"/>
      <c r="H1529" s="202">
        <v>164.252</v>
      </c>
      <c r="I1529" s="203"/>
      <c r="J1529" s="198"/>
      <c r="K1529" s="198"/>
      <c r="L1529" s="204"/>
      <c r="M1529" s="205"/>
      <c r="N1529" s="206"/>
      <c r="O1529" s="206"/>
      <c r="P1529" s="206"/>
      <c r="Q1529" s="206"/>
      <c r="R1529" s="206"/>
      <c r="S1529" s="206"/>
      <c r="T1529" s="207"/>
      <c r="AT1529" s="208" t="s">
        <v>167</v>
      </c>
      <c r="AU1529" s="208" t="s">
        <v>81</v>
      </c>
      <c r="AV1529" s="11" t="s">
        <v>81</v>
      </c>
      <c r="AW1529" s="11" t="s">
        <v>4</v>
      </c>
      <c r="AX1529" s="11" t="s">
        <v>22</v>
      </c>
      <c r="AY1529" s="208" t="s">
        <v>154</v>
      </c>
    </row>
    <row r="1530" spans="2:65" s="1" customFormat="1" ht="22.5" customHeight="1">
      <c r="B1530" s="34"/>
      <c r="C1530" s="182" t="s">
        <v>2360</v>
      </c>
      <c r="D1530" s="182" t="s">
        <v>156</v>
      </c>
      <c r="E1530" s="183" t="s">
        <v>2354</v>
      </c>
      <c r="F1530" s="184" t="s">
        <v>2355</v>
      </c>
      <c r="G1530" s="185" t="s">
        <v>159</v>
      </c>
      <c r="H1530" s="186">
        <v>21.52</v>
      </c>
      <c r="I1530" s="187"/>
      <c r="J1530" s="188">
        <f>ROUND(I1530*H1530,2)</f>
        <v>0</v>
      </c>
      <c r="K1530" s="184" t="s">
        <v>160</v>
      </c>
      <c r="L1530" s="54"/>
      <c r="M1530" s="189" t="s">
        <v>20</v>
      </c>
      <c r="N1530" s="190" t="s">
        <v>44</v>
      </c>
      <c r="O1530" s="35"/>
      <c r="P1530" s="191">
        <f>O1530*H1530</f>
        <v>0</v>
      </c>
      <c r="Q1530" s="191">
        <v>0.00012</v>
      </c>
      <c r="R1530" s="191">
        <f>Q1530*H1530</f>
        <v>0.0025824</v>
      </c>
      <c r="S1530" s="191">
        <v>0</v>
      </c>
      <c r="T1530" s="192">
        <f>S1530*H1530</f>
        <v>0</v>
      </c>
      <c r="AR1530" s="17" t="s">
        <v>269</v>
      </c>
      <c r="AT1530" s="17" t="s">
        <v>156</v>
      </c>
      <c r="AU1530" s="17" t="s">
        <v>81</v>
      </c>
      <c r="AY1530" s="17" t="s">
        <v>154</v>
      </c>
      <c r="BE1530" s="193">
        <f>IF(N1530="základní",J1530,0)</f>
        <v>0</v>
      </c>
      <c r="BF1530" s="193">
        <f>IF(N1530="snížená",J1530,0)</f>
        <v>0</v>
      </c>
      <c r="BG1530" s="193">
        <f>IF(N1530="zákl. přenesená",J1530,0)</f>
        <v>0</v>
      </c>
      <c r="BH1530" s="193">
        <f>IF(N1530="sníž. přenesená",J1530,0)</f>
        <v>0</v>
      </c>
      <c r="BI1530" s="193">
        <f>IF(N1530="nulová",J1530,0)</f>
        <v>0</v>
      </c>
      <c r="BJ1530" s="17" t="s">
        <v>22</v>
      </c>
      <c r="BK1530" s="193">
        <f>ROUND(I1530*H1530,2)</f>
        <v>0</v>
      </c>
      <c r="BL1530" s="17" t="s">
        <v>269</v>
      </c>
      <c r="BM1530" s="17" t="s">
        <v>2361</v>
      </c>
    </row>
    <row r="1531" spans="2:47" s="1" customFormat="1" ht="13.5">
      <c r="B1531" s="34"/>
      <c r="C1531" s="56"/>
      <c r="D1531" s="194" t="s">
        <v>163</v>
      </c>
      <c r="E1531" s="56"/>
      <c r="F1531" s="195" t="s">
        <v>2357</v>
      </c>
      <c r="G1531" s="56"/>
      <c r="H1531" s="56"/>
      <c r="I1531" s="152"/>
      <c r="J1531" s="56"/>
      <c r="K1531" s="56"/>
      <c r="L1531" s="54"/>
      <c r="M1531" s="71"/>
      <c r="N1531" s="35"/>
      <c r="O1531" s="35"/>
      <c r="P1531" s="35"/>
      <c r="Q1531" s="35"/>
      <c r="R1531" s="35"/>
      <c r="S1531" s="35"/>
      <c r="T1531" s="72"/>
      <c r="AT1531" s="17" t="s">
        <v>163</v>
      </c>
      <c r="AU1531" s="17" t="s">
        <v>81</v>
      </c>
    </row>
    <row r="1532" spans="2:47" s="1" customFormat="1" ht="27">
      <c r="B1532" s="34"/>
      <c r="C1532" s="56"/>
      <c r="D1532" s="194" t="s">
        <v>615</v>
      </c>
      <c r="E1532" s="56"/>
      <c r="F1532" s="196" t="s">
        <v>2362</v>
      </c>
      <c r="G1532" s="56"/>
      <c r="H1532" s="56"/>
      <c r="I1532" s="152"/>
      <c r="J1532" s="56"/>
      <c r="K1532" s="56"/>
      <c r="L1532" s="54"/>
      <c r="M1532" s="71"/>
      <c r="N1532" s="35"/>
      <c r="O1532" s="35"/>
      <c r="P1532" s="35"/>
      <c r="Q1532" s="35"/>
      <c r="R1532" s="35"/>
      <c r="S1532" s="35"/>
      <c r="T1532" s="72"/>
      <c r="AT1532" s="17" t="s">
        <v>615</v>
      </c>
      <c r="AU1532" s="17" t="s">
        <v>81</v>
      </c>
    </row>
    <row r="1533" spans="2:51" s="12" customFormat="1" ht="13.5">
      <c r="B1533" s="213"/>
      <c r="C1533" s="214"/>
      <c r="D1533" s="194" t="s">
        <v>167</v>
      </c>
      <c r="E1533" s="215" t="s">
        <v>20</v>
      </c>
      <c r="F1533" s="216" t="s">
        <v>2363</v>
      </c>
      <c r="G1533" s="214"/>
      <c r="H1533" s="217" t="s">
        <v>20</v>
      </c>
      <c r="I1533" s="218"/>
      <c r="J1533" s="214"/>
      <c r="K1533" s="214"/>
      <c r="L1533" s="219"/>
      <c r="M1533" s="220"/>
      <c r="N1533" s="221"/>
      <c r="O1533" s="221"/>
      <c r="P1533" s="221"/>
      <c r="Q1533" s="221"/>
      <c r="R1533" s="221"/>
      <c r="S1533" s="221"/>
      <c r="T1533" s="222"/>
      <c r="AT1533" s="223" t="s">
        <v>167</v>
      </c>
      <c r="AU1533" s="223" t="s">
        <v>81</v>
      </c>
      <c r="AV1533" s="12" t="s">
        <v>22</v>
      </c>
      <c r="AW1533" s="12" t="s">
        <v>169</v>
      </c>
      <c r="AX1533" s="12" t="s">
        <v>73</v>
      </c>
      <c r="AY1533" s="223" t="s">
        <v>154</v>
      </c>
    </row>
    <row r="1534" spans="2:51" s="11" customFormat="1" ht="13.5">
      <c r="B1534" s="197"/>
      <c r="C1534" s="198"/>
      <c r="D1534" s="194" t="s">
        <v>167</v>
      </c>
      <c r="E1534" s="209" t="s">
        <v>20</v>
      </c>
      <c r="F1534" s="210" t="s">
        <v>2364</v>
      </c>
      <c r="G1534" s="198"/>
      <c r="H1534" s="211">
        <v>5.76</v>
      </c>
      <c r="I1534" s="203"/>
      <c r="J1534" s="198"/>
      <c r="K1534" s="198"/>
      <c r="L1534" s="204"/>
      <c r="M1534" s="205"/>
      <c r="N1534" s="206"/>
      <c r="O1534" s="206"/>
      <c r="P1534" s="206"/>
      <c r="Q1534" s="206"/>
      <c r="R1534" s="206"/>
      <c r="S1534" s="206"/>
      <c r="T1534" s="207"/>
      <c r="AT1534" s="208" t="s">
        <v>167</v>
      </c>
      <c r="AU1534" s="208" t="s">
        <v>81</v>
      </c>
      <c r="AV1534" s="11" t="s">
        <v>81</v>
      </c>
      <c r="AW1534" s="11" t="s">
        <v>169</v>
      </c>
      <c r="AX1534" s="11" t="s">
        <v>73</v>
      </c>
      <c r="AY1534" s="208" t="s">
        <v>154</v>
      </c>
    </row>
    <row r="1535" spans="2:51" s="11" customFormat="1" ht="13.5">
      <c r="B1535" s="197"/>
      <c r="C1535" s="198"/>
      <c r="D1535" s="194" t="s">
        <v>167</v>
      </c>
      <c r="E1535" s="209" t="s">
        <v>20</v>
      </c>
      <c r="F1535" s="210" t="s">
        <v>2365</v>
      </c>
      <c r="G1535" s="198"/>
      <c r="H1535" s="211">
        <v>5</v>
      </c>
      <c r="I1535" s="203"/>
      <c r="J1535" s="198"/>
      <c r="K1535" s="198"/>
      <c r="L1535" s="204"/>
      <c r="M1535" s="205"/>
      <c r="N1535" s="206"/>
      <c r="O1535" s="206"/>
      <c r="P1535" s="206"/>
      <c r="Q1535" s="206"/>
      <c r="R1535" s="206"/>
      <c r="S1535" s="206"/>
      <c r="T1535" s="207"/>
      <c r="AT1535" s="208" t="s">
        <v>167</v>
      </c>
      <c r="AU1535" s="208" t="s">
        <v>81</v>
      </c>
      <c r="AV1535" s="11" t="s">
        <v>81</v>
      </c>
      <c r="AW1535" s="11" t="s">
        <v>169</v>
      </c>
      <c r="AX1535" s="11" t="s">
        <v>73</v>
      </c>
      <c r="AY1535" s="208" t="s">
        <v>154</v>
      </c>
    </row>
    <row r="1536" spans="2:51" s="11" customFormat="1" ht="13.5">
      <c r="B1536" s="197"/>
      <c r="C1536" s="198"/>
      <c r="D1536" s="199" t="s">
        <v>167</v>
      </c>
      <c r="E1536" s="198"/>
      <c r="F1536" s="201" t="s">
        <v>2366</v>
      </c>
      <c r="G1536" s="198"/>
      <c r="H1536" s="202">
        <v>21.52</v>
      </c>
      <c r="I1536" s="203"/>
      <c r="J1536" s="198"/>
      <c r="K1536" s="198"/>
      <c r="L1536" s="204"/>
      <c r="M1536" s="205"/>
      <c r="N1536" s="206"/>
      <c r="O1536" s="206"/>
      <c r="P1536" s="206"/>
      <c r="Q1536" s="206"/>
      <c r="R1536" s="206"/>
      <c r="S1536" s="206"/>
      <c r="T1536" s="207"/>
      <c r="AT1536" s="208" t="s">
        <v>167</v>
      </c>
      <c r="AU1536" s="208" t="s">
        <v>81</v>
      </c>
      <c r="AV1536" s="11" t="s">
        <v>81</v>
      </c>
      <c r="AW1536" s="11" t="s">
        <v>4</v>
      </c>
      <c r="AX1536" s="11" t="s">
        <v>22</v>
      </c>
      <c r="AY1536" s="208" t="s">
        <v>154</v>
      </c>
    </row>
    <row r="1537" spans="2:65" s="1" customFormat="1" ht="22.5" customHeight="1">
      <c r="B1537" s="34"/>
      <c r="C1537" s="182" t="s">
        <v>2367</v>
      </c>
      <c r="D1537" s="182" t="s">
        <v>156</v>
      </c>
      <c r="E1537" s="183" t="s">
        <v>2368</v>
      </c>
      <c r="F1537" s="184" t="s">
        <v>2369</v>
      </c>
      <c r="G1537" s="185" t="s">
        <v>159</v>
      </c>
      <c r="H1537" s="186">
        <v>3.104</v>
      </c>
      <c r="I1537" s="187"/>
      <c r="J1537" s="188">
        <f>ROUND(I1537*H1537,2)</f>
        <v>0</v>
      </c>
      <c r="K1537" s="184" t="s">
        <v>20</v>
      </c>
      <c r="L1537" s="54"/>
      <c r="M1537" s="189" t="s">
        <v>20</v>
      </c>
      <c r="N1537" s="190" t="s">
        <v>44</v>
      </c>
      <c r="O1537" s="35"/>
      <c r="P1537" s="191">
        <f>O1537*H1537</f>
        <v>0</v>
      </c>
      <c r="Q1537" s="191">
        <v>0.0002</v>
      </c>
      <c r="R1537" s="191">
        <f>Q1537*H1537</f>
        <v>0.0006208</v>
      </c>
      <c r="S1537" s="191">
        <v>0</v>
      </c>
      <c r="T1537" s="192">
        <f>S1537*H1537</f>
        <v>0</v>
      </c>
      <c r="AR1537" s="17" t="s">
        <v>269</v>
      </c>
      <c r="AT1537" s="17" t="s">
        <v>156</v>
      </c>
      <c r="AU1537" s="17" t="s">
        <v>81</v>
      </c>
      <c r="AY1537" s="17" t="s">
        <v>154</v>
      </c>
      <c r="BE1537" s="193">
        <f>IF(N1537="základní",J1537,0)</f>
        <v>0</v>
      </c>
      <c r="BF1537" s="193">
        <f>IF(N1537="snížená",J1537,0)</f>
        <v>0</v>
      </c>
      <c r="BG1537" s="193">
        <f>IF(N1537="zákl. přenesená",J1537,0)</f>
        <v>0</v>
      </c>
      <c r="BH1537" s="193">
        <f>IF(N1537="sníž. přenesená",J1537,0)</f>
        <v>0</v>
      </c>
      <c r="BI1537" s="193">
        <f>IF(N1537="nulová",J1537,0)</f>
        <v>0</v>
      </c>
      <c r="BJ1537" s="17" t="s">
        <v>22</v>
      </c>
      <c r="BK1537" s="193">
        <f>ROUND(I1537*H1537,2)</f>
        <v>0</v>
      </c>
      <c r="BL1537" s="17" t="s">
        <v>269</v>
      </c>
      <c r="BM1537" s="17" t="s">
        <v>2370</v>
      </c>
    </row>
    <row r="1538" spans="2:47" s="1" customFormat="1" ht="27">
      <c r="B1538" s="34"/>
      <c r="C1538" s="56"/>
      <c r="D1538" s="194" t="s">
        <v>163</v>
      </c>
      <c r="E1538" s="56"/>
      <c r="F1538" s="195" t="s">
        <v>2371</v>
      </c>
      <c r="G1538" s="56"/>
      <c r="H1538" s="56"/>
      <c r="I1538" s="152"/>
      <c r="J1538" s="56"/>
      <c r="K1538" s="56"/>
      <c r="L1538" s="54"/>
      <c r="M1538" s="71"/>
      <c r="N1538" s="35"/>
      <c r="O1538" s="35"/>
      <c r="P1538" s="35"/>
      <c r="Q1538" s="35"/>
      <c r="R1538" s="35"/>
      <c r="S1538" s="35"/>
      <c r="T1538" s="72"/>
      <c r="AT1538" s="17" t="s">
        <v>163</v>
      </c>
      <c r="AU1538" s="17" t="s">
        <v>81</v>
      </c>
    </row>
    <row r="1539" spans="2:51" s="11" customFormat="1" ht="13.5">
      <c r="B1539" s="197"/>
      <c r="C1539" s="198"/>
      <c r="D1539" s="199" t="s">
        <v>167</v>
      </c>
      <c r="E1539" s="200" t="s">
        <v>20</v>
      </c>
      <c r="F1539" s="201" t="s">
        <v>2372</v>
      </c>
      <c r="G1539" s="198"/>
      <c r="H1539" s="202">
        <v>3.104</v>
      </c>
      <c r="I1539" s="203"/>
      <c r="J1539" s="198"/>
      <c r="K1539" s="198"/>
      <c r="L1539" s="204"/>
      <c r="M1539" s="205"/>
      <c r="N1539" s="206"/>
      <c r="O1539" s="206"/>
      <c r="P1539" s="206"/>
      <c r="Q1539" s="206"/>
      <c r="R1539" s="206"/>
      <c r="S1539" s="206"/>
      <c r="T1539" s="207"/>
      <c r="AT1539" s="208" t="s">
        <v>167</v>
      </c>
      <c r="AU1539" s="208" t="s">
        <v>81</v>
      </c>
      <c r="AV1539" s="11" t="s">
        <v>81</v>
      </c>
      <c r="AW1539" s="11" t="s">
        <v>169</v>
      </c>
      <c r="AX1539" s="11" t="s">
        <v>73</v>
      </c>
      <c r="AY1539" s="208" t="s">
        <v>154</v>
      </c>
    </row>
    <row r="1540" spans="2:65" s="1" customFormat="1" ht="22.5" customHeight="1">
      <c r="B1540" s="34"/>
      <c r="C1540" s="182" t="s">
        <v>2373</v>
      </c>
      <c r="D1540" s="182" t="s">
        <v>156</v>
      </c>
      <c r="E1540" s="183" t="s">
        <v>2374</v>
      </c>
      <c r="F1540" s="184" t="s">
        <v>2375</v>
      </c>
      <c r="G1540" s="185" t="s">
        <v>159</v>
      </c>
      <c r="H1540" s="186">
        <v>3.104</v>
      </c>
      <c r="I1540" s="187"/>
      <c r="J1540" s="188">
        <f>ROUND(I1540*H1540,2)</f>
        <v>0</v>
      </c>
      <c r="K1540" s="184" t="s">
        <v>20</v>
      </c>
      <c r="L1540" s="54"/>
      <c r="M1540" s="189" t="s">
        <v>20</v>
      </c>
      <c r="N1540" s="190" t="s">
        <v>44</v>
      </c>
      <c r="O1540" s="35"/>
      <c r="P1540" s="191">
        <f>O1540*H1540</f>
        <v>0</v>
      </c>
      <c r="Q1540" s="191">
        <v>0.00111</v>
      </c>
      <c r="R1540" s="191">
        <f>Q1540*H1540</f>
        <v>0.0034454400000000006</v>
      </c>
      <c r="S1540" s="191">
        <v>0</v>
      </c>
      <c r="T1540" s="192">
        <f>S1540*H1540</f>
        <v>0</v>
      </c>
      <c r="AR1540" s="17" t="s">
        <v>269</v>
      </c>
      <c r="AT1540" s="17" t="s">
        <v>156</v>
      </c>
      <c r="AU1540" s="17" t="s">
        <v>81</v>
      </c>
      <c r="AY1540" s="17" t="s">
        <v>154</v>
      </c>
      <c r="BE1540" s="193">
        <f>IF(N1540="základní",J1540,0)</f>
        <v>0</v>
      </c>
      <c r="BF1540" s="193">
        <f>IF(N1540="snížená",J1540,0)</f>
        <v>0</v>
      </c>
      <c r="BG1540" s="193">
        <f>IF(N1540="zákl. přenesená",J1540,0)</f>
        <v>0</v>
      </c>
      <c r="BH1540" s="193">
        <f>IF(N1540="sníž. přenesená",J1540,0)</f>
        <v>0</v>
      </c>
      <c r="BI1540" s="193">
        <f>IF(N1540="nulová",J1540,0)</f>
        <v>0</v>
      </c>
      <c r="BJ1540" s="17" t="s">
        <v>22</v>
      </c>
      <c r="BK1540" s="193">
        <f>ROUND(I1540*H1540,2)</f>
        <v>0</v>
      </c>
      <c r="BL1540" s="17" t="s">
        <v>269</v>
      </c>
      <c r="BM1540" s="17" t="s">
        <v>2376</v>
      </c>
    </row>
    <row r="1541" spans="2:47" s="1" customFormat="1" ht="27">
      <c r="B1541" s="34"/>
      <c r="C1541" s="56"/>
      <c r="D1541" s="199" t="s">
        <v>163</v>
      </c>
      <c r="E1541" s="56"/>
      <c r="F1541" s="234" t="s">
        <v>2377</v>
      </c>
      <c r="G1541" s="56"/>
      <c r="H1541" s="56"/>
      <c r="I1541" s="152"/>
      <c r="J1541" s="56"/>
      <c r="K1541" s="56"/>
      <c r="L1541" s="54"/>
      <c r="M1541" s="71"/>
      <c r="N1541" s="35"/>
      <c r="O1541" s="35"/>
      <c r="P1541" s="35"/>
      <c r="Q1541" s="35"/>
      <c r="R1541" s="35"/>
      <c r="S1541" s="35"/>
      <c r="T1541" s="72"/>
      <c r="AT1541" s="17" t="s">
        <v>163</v>
      </c>
      <c r="AU1541" s="17" t="s">
        <v>81</v>
      </c>
    </row>
    <row r="1542" spans="2:65" s="1" customFormat="1" ht="22.5" customHeight="1">
      <c r="B1542" s="34"/>
      <c r="C1542" s="182" t="s">
        <v>2378</v>
      </c>
      <c r="D1542" s="182" t="s">
        <v>156</v>
      </c>
      <c r="E1542" s="183" t="s">
        <v>2379</v>
      </c>
      <c r="F1542" s="184" t="s">
        <v>2380</v>
      </c>
      <c r="G1542" s="185" t="s">
        <v>159</v>
      </c>
      <c r="H1542" s="186">
        <v>98.088</v>
      </c>
      <c r="I1542" s="187"/>
      <c r="J1542" s="188">
        <f>ROUND(I1542*H1542,2)</f>
        <v>0</v>
      </c>
      <c r="K1542" s="184" t="s">
        <v>20</v>
      </c>
      <c r="L1542" s="54"/>
      <c r="M1542" s="189" t="s">
        <v>20</v>
      </c>
      <c r="N1542" s="190" t="s">
        <v>44</v>
      </c>
      <c r="O1542" s="35"/>
      <c r="P1542" s="191">
        <f>O1542*H1542</f>
        <v>0</v>
      </c>
      <c r="Q1542" s="191">
        <v>0.0002</v>
      </c>
      <c r="R1542" s="191">
        <f>Q1542*H1542</f>
        <v>0.0196176</v>
      </c>
      <c r="S1542" s="191">
        <v>0</v>
      </c>
      <c r="T1542" s="192">
        <f>S1542*H1542</f>
        <v>0</v>
      </c>
      <c r="AR1542" s="17" t="s">
        <v>269</v>
      </c>
      <c r="AT1542" s="17" t="s">
        <v>156</v>
      </c>
      <c r="AU1542" s="17" t="s">
        <v>81</v>
      </c>
      <c r="AY1542" s="17" t="s">
        <v>154</v>
      </c>
      <c r="BE1542" s="193">
        <f>IF(N1542="základní",J1542,0)</f>
        <v>0</v>
      </c>
      <c r="BF1542" s="193">
        <f>IF(N1542="snížená",J1542,0)</f>
        <v>0</v>
      </c>
      <c r="BG1542" s="193">
        <f>IF(N1542="zákl. přenesená",J1542,0)</f>
        <v>0</v>
      </c>
      <c r="BH1542" s="193">
        <f>IF(N1542="sníž. přenesená",J1542,0)</f>
        <v>0</v>
      </c>
      <c r="BI1542" s="193">
        <f>IF(N1542="nulová",J1542,0)</f>
        <v>0</v>
      </c>
      <c r="BJ1542" s="17" t="s">
        <v>22</v>
      </c>
      <c r="BK1542" s="193">
        <f>ROUND(I1542*H1542,2)</f>
        <v>0</v>
      </c>
      <c r="BL1542" s="17" t="s">
        <v>269</v>
      </c>
      <c r="BM1542" s="17" t="s">
        <v>2381</v>
      </c>
    </row>
    <row r="1543" spans="2:47" s="1" customFormat="1" ht="13.5">
      <c r="B1543" s="34"/>
      <c r="C1543" s="56"/>
      <c r="D1543" s="194" t="s">
        <v>163</v>
      </c>
      <c r="E1543" s="56"/>
      <c r="F1543" s="195" t="s">
        <v>2382</v>
      </c>
      <c r="G1543" s="56"/>
      <c r="H1543" s="56"/>
      <c r="I1543" s="152"/>
      <c r="J1543" s="56"/>
      <c r="K1543" s="56"/>
      <c r="L1543" s="54"/>
      <c r="M1543" s="71"/>
      <c r="N1543" s="35"/>
      <c r="O1543" s="35"/>
      <c r="P1543" s="35"/>
      <c r="Q1543" s="35"/>
      <c r="R1543" s="35"/>
      <c r="S1543" s="35"/>
      <c r="T1543" s="72"/>
      <c r="AT1543" s="17" t="s">
        <v>163</v>
      </c>
      <c r="AU1543" s="17" t="s">
        <v>81</v>
      </c>
    </row>
    <row r="1544" spans="2:51" s="11" customFormat="1" ht="13.5">
      <c r="B1544" s="197"/>
      <c r="C1544" s="198"/>
      <c r="D1544" s="199" t="s">
        <v>167</v>
      </c>
      <c r="E1544" s="200" t="s">
        <v>20</v>
      </c>
      <c r="F1544" s="201" t="s">
        <v>2383</v>
      </c>
      <c r="G1544" s="198"/>
      <c r="H1544" s="202">
        <v>98.08775</v>
      </c>
      <c r="I1544" s="203"/>
      <c r="J1544" s="198"/>
      <c r="K1544" s="198"/>
      <c r="L1544" s="204"/>
      <c r="M1544" s="205"/>
      <c r="N1544" s="206"/>
      <c r="O1544" s="206"/>
      <c r="P1544" s="206"/>
      <c r="Q1544" s="206"/>
      <c r="R1544" s="206"/>
      <c r="S1544" s="206"/>
      <c r="T1544" s="207"/>
      <c r="AT1544" s="208" t="s">
        <v>167</v>
      </c>
      <c r="AU1544" s="208" t="s">
        <v>81</v>
      </c>
      <c r="AV1544" s="11" t="s">
        <v>81</v>
      </c>
      <c r="AW1544" s="11" t="s">
        <v>169</v>
      </c>
      <c r="AX1544" s="11" t="s">
        <v>73</v>
      </c>
      <c r="AY1544" s="208" t="s">
        <v>154</v>
      </c>
    </row>
    <row r="1545" spans="2:65" s="1" customFormat="1" ht="22.5" customHeight="1">
      <c r="B1545" s="34"/>
      <c r="C1545" s="182" t="s">
        <v>2384</v>
      </c>
      <c r="D1545" s="182" t="s">
        <v>156</v>
      </c>
      <c r="E1545" s="183" t="s">
        <v>2385</v>
      </c>
      <c r="F1545" s="184" t="s">
        <v>2386</v>
      </c>
      <c r="G1545" s="185" t="s">
        <v>159</v>
      </c>
      <c r="H1545" s="186">
        <v>98.088</v>
      </c>
      <c r="I1545" s="187"/>
      <c r="J1545" s="188">
        <f>ROUND(I1545*H1545,2)</f>
        <v>0</v>
      </c>
      <c r="K1545" s="184" t="s">
        <v>20</v>
      </c>
      <c r="L1545" s="54"/>
      <c r="M1545" s="189" t="s">
        <v>20</v>
      </c>
      <c r="N1545" s="190" t="s">
        <v>44</v>
      </c>
      <c r="O1545" s="35"/>
      <c r="P1545" s="191">
        <f>O1545*H1545</f>
        <v>0</v>
      </c>
      <c r="Q1545" s="191">
        <v>0.00111</v>
      </c>
      <c r="R1545" s="191">
        <f>Q1545*H1545</f>
        <v>0.10887768</v>
      </c>
      <c r="S1545" s="191">
        <v>0</v>
      </c>
      <c r="T1545" s="192">
        <f>S1545*H1545</f>
        <v>0</v>
      </c>
      <c r="AR1545" s="17" t="s">
        <v>269</v>
      </c>
      <c r="AT1545" s="17" t="s">
        <v>156</v>
      </c>
      <c r="AU1545" s="17" t="s">
        <v>81</v>
      </c>
      <c r="AY1545" s="17" t="s">
        <v>154</v>
      </c>
      <c r="BE1545" s="193">
        <f>IF(N1545="základní",J1545,0)</f>
        <v>0</v>
      </c>
      <c r="BF1545" s="193">
        <f>IF(N1545="snížená",J1545,0)</f>
        <v>0</v>
      </c>
      <c r="BG1545" s="193">
        <f>IF(N1545="zákl. přenesená",J1545,0)</f>
        <v>0</v>
      </c>
      <c r="BH1545" s="193">
        <f>IF(N1545="sníž. přenesená",J1545,0)</f>
        <v>0</v>
      </c>
      <c r="BI1545" s="193">
        <f>IF(N1545="nulová",J1545,0)</f>
        <v>0</v>
      </c>
      <c r="BJ1545" s="17" t="s">
        <v>22</v>
      </c>
      <c r="BK1545" s="193">
        <f>ROUND(I1545*H1545,2)</f>
        <v>0</v>
      </c>
      <c r="BL1545" s="17" t="s">
        <v>269</v>
      </c>
      <c r="BM1545" s="17" t="s">
        <v>2387</v>
      </c>
    </row>
    <row r="1546" spans="2:47" s="1" customFormat="1" ht="27">
      <c r="B1546" s="34"/>
      <c r="C1546" s="56"/>
      <c r="D1546" s="194" t="s">
        <v>163</v>
      </c>
      <c r="E1546" s="56"/>
      <c r="F1546" s="195" t="s">
        <v>2388</v>
      </c>
      <c r="G1546" s="56"/>
      <c r="H1546" s="56"/>
      <c r="I1546" s="152"/>
      <c r="J1546" s="56"/>
      <c r="K1546" s="56"/>
      <c r="L1546" s="54"/>
      <c r="M1546" s="71"/>
      <c r="N1546" s="35"/>
      <c r="O1546" s="35"/>
      <c r="P1546" s="35"/>
      <c r="Q1546" s="35"/>
      <c r="R1546" s="35"/>
      <c r="S1546" s="35"/>
      <c r="T1546" s="72"/>
      <c r="AT1546" s="17" t="s">
        <v>163</v>
      </c>
      <c r="AU1546" s="17" t="s">
        <v>81</v>
      </c>
    </row>
    <row r="1547" spans="2:63" s="10" customFormat="1" ht="29.85" customHeight="1">
      <c r="B1547" s="165"/>
      <c r="C1547" s="166"/>
      <c r="D1547" s="179" t="s">
        <v>72</v>
      </c>
      <c r="E1547" s="180" t="s">
        <v>2389</v>
      </c>
      <c r="F1547" s="180" t="s">
        <v>2390</v>
      </c>
      <c r="G1547" s="166"/>
      <c r="H1547" s="166"/>
      <c r="I1547" s="169"/>
      <c r="J1547" s="181">
        <f>BK1547</f>
        <v>0</v>
      </c>
      <c r="K1547" s="166"/>
      <c r="L1547" s="171"/>
      <c r="M1547" s="172"/>
      <c r="N1547" s="173"/>
      <c r="O1547" s="173"/>
      <c r="P1547" s="174">
        <f>SUM(P1548:P1580)</f>
        <v>0</v>
      </c>
      <c r="Q1547" s="173"/>
      <c r="R1547" s="174">
        <f>SUM(R1548:R1580)</f>
        <v>0.340384004</v>
      </c>
      <c r="S1547" s="173"/>
      <c r="T1547" s="175">
        <f>SUM(T1548:T1580)</f>
        <v>0.0320604</v>
      </c>
      <c r="AR1547" s="176" t="s">
        <v>81</v>
      </c>
      <c r="AT1547" s="177" t="s">
        <v>72</v>
      </c>
      <c r="AU1547" s="177" t="s">
        <v>22</v>
      </c>
      <c r="AY1547" s="176" t="s">
        <v>154</v>
      </c>
      <c r="BK1547" s="178">
        <f>SUM(BK1548:BK1580)</f>
        <v>0</v>
      </c>
    </row>
    <row r="1548" spans="2:65" s="1" customFormat="1" ht="22.5" customHeight="1">
      <c r="B1548" s="34"/>
      <c r="C1548" s="182" t="s">
        <v>2391</v>
      </c>
      <c r="D1548" s="182" t="s">
        <v>156</v>
      </c>
      <c r="E1548" s="183" t="s">
        <v>2392</v>
      </c>
      <c r="F1548" s="184" t="s">
        <v>2393</v>
      </c>
      <c r="G1548" s="185" t="s">
        <v>159</v>
      </c>
      <c r="H1548" s="186">
        <v>267.17</v>
      </c>
      <c r="I1548" s="187"/>
      <c r="J1548" s="188">
        <f>ROUND(I1548*H1548,2)</f>
        <v>0</v>
      </c>
      <c r="K1548" s="184" t="s">
        <v>160</v>
      </c>
      <c r="L1548" s="54"/>
      <c r="M1548" s="189" t="s">
        <v>20</v>
      </c>
      <c r="N1548" s="190" t="s">
        <v>44</v>
      </c>
      <c r="O1548" s="35"/>
      <c r="P1548" s="191">
        <f>O1548*H1548</f>
        <v>0</v>
      </c>
      <c r="Q1548" s="191">
        <v>5.2E-06</v>
      </c>
      <c r="R1548" s="191">
        <f>Q1548*H1548</f>
        <v>0.0013892840000000002</v>
      </c>
      <c r="S1548" s="191">
        <v>0.00012</v>
      </c>
      <c r="T1548" s="192">
        <f>S1548*H1548</f>
        <v>0.0320604</v>
      </c>
      <c r="AR1548" s="17" t="s">
        <v>269</v>
      </c>
      <c r="AT1548" s="17" t="s">
        <v>156</v>
      </c>
      <c r="AU1548" s="17" t="s">
        <v>81</v>
      </c>
      <c r="AY1548" s="17" t="s">
        <v>154</v>
      </c>
      <c r="BE1548" s="193">
        <f>IF(N1548="základní",J1548,0)</f>
        <v>0</v>
      </c>
      <c r="BF1548" s="193">
        <f>IF(N1548="snížená",J1548,0)</f>
        <v>0</v>
      </c>
      <c r="BG1548" s="193">
        <f>IF(N1548="zákl. přenesená",J1548,0)</f>
        <v>0</v>
      </c>
      <c r="BH1548" s="193">
        <f>IF(N1548="sníž. přenesená",J1548,0)</f>
        <v>0</v>
      </c>
      <c r="BI1548" s="193">
        <f>IF(N1548="nulová",J1548,0)</f>
        <v>0</v>
      </c>
      <c r="BJ1548" s="17" t="s">
        <v>22</v>
      </c>
      <c r="BK1548" s="193">
        <f>ROUND(I1548*H1548,2)</f>
        <v>0</v>
      </c>
      <c r="BL1548" s="17" t="s">
        <v>269</v>
      </c>
      <c r="BM1548" s="17" t="s">
        <v>2394</v>
      </c>
    </row>
    <row r="1549" spans="2:47" s="1" customFormat="1" ht="13.5">
      <c r="B1549" s="34"/>
      <c r="C1549" s="56"/>
      <c r="D1549" s="194" t="s">
        <v>163</v>
      </c>
      <c r="E1549" s="56"/>
      <c r="F1549" s="195" t="s">
        <v>2395</v>
      </c>
      <c r="G1549" s="56"/>
      <c r="H1549" s="56"/>
      <c r="I1549" s="152"/>
      <c r="J1549" s="56"/>
      <c r="K1549" s="56"/>
      <c r="L1549" s="54"/>
      <c r="M1549" s="71"/>
      <c r="N1549" s="35"/>
      <c r="O1549" s="35"/>
      <c r="P1549" s="35"/>
      <c r="Q1549" s="35"/>
      <c r="R1549" s="35"/>
      <c r="S1549" s="35"/>
      <c r="T1549" s="72"/>
      <c r="AT1549" s="17" t="s">
        <v>163</v>
      </c>
      <c r="AU1549" s="17" t="s">
        <v>81</v>
      </c>
    </row>
    <row r="1550" spans="2:51" s="12" customFormat="1" ht="13.5">
      <c r="B1550" s="213"/>
      <c r="C1550" s="214"/>
      <c r="D1550" s="194" t="s">
        <v>167</v>
      </c>
      <c r="E1550" s="215" t="s">
        <v>20</v>
      </c>
      <c r="F1550" s="216" t="s">
        <v>804</v>
      </c>
      <c r="G1550" s="214"/>
      <c r="H1550" s="217" t="s">
        <v>20</v>
      </c>
      <c r="I1550" s="218"/>
      <c r="J1550" s="214"/>
      <c r="K1550" s="214"/>
      <c r="L1550" s="219"/>
      <c r="M1550" s="220"/>
      <c r="N1550" s="221"/>
      <c r="O1550" s="221"/>
      <c r="P1550" s="221"/>
      <c r="Q1550" s="221"/>
      <c r="R1550" s="221"/>
      <c r="S1550" s="221"/>
      <c r="T1550" s="222"/>
      <c r="AT1550" s="223" t="s">
        <v>167</v>
      </c>
      <c r="AU1550" s="223" t="s">
        <v>81</v>
      </c>
      <c r="AV1550" s="12" t="s">
        <v>22</v>
      </c>
      <c r="AW1550" s="12" t="s">
        <v>169</v>
      </c>
      <c r="AX1550" s="12" t="s">
        <v>73</v>
      </c>
      <c r="AY1550" s="223" t="s">
        <v>154</v>
      </c>
    </row>
    <row r="1551" spans="2:51" s="11" customFormat="1" ht="40.5">
      <c r="B1551" s="197"/>
      <c r="C1551" s="198"/>
      <c r="D1551" s="194" t="s">
        <v>167</v>
      </c>
      <c r="E1551" s="209" t="s">
        <v>20</v>
      </c>
      <c r="F1551" s="210" t="s">
        <v>805</v>
      </c>
      <c r="G1551" s="198"/>
      <c r="H1551" s="211">
        <v>257.1133</v>
      </c>
      <c r="I1551" s="203"/>
      <c r="J1551" s="198"/>
      <c r="K1551" s="198"/>
      <c r="L1551" s="204"/>
      <c r="M1551" s="205"/>
      <c r="N1551" s="206"/>
      <c r="O1551" s="206"/>
      <c r="P1551" s="206"/>
      <c r="Q1551" s="206"/>
      <c r="R1551" s="206"/>
      <c r="S1551" s="206"/>
      <c r="T1551" s="207"/>
      <c r="AT1551" s="208" t="s">
        <v>167</v>
      </c>
      <c r="AU1551" s="208" t="s">
        <v>81</v>
      </c>
      <c r="AV1551" s="11" t="s">
        <v>81</v>
      </c>
      <c r="AW1551" s="11" t="s">
        <v>169</v>
      </c>
      <c r="AX1551" s="11" t="s">
        <v>73</v>
      </c>
      <c r="AY1551" s="208" t="s">
        <v>154</v>
      </c>
    </row>
    <row r="1552" spans="2:51" s="11" customFormat="1" ht="13.5">
      <c r="B1552" s="197"/>
      <c r="C1552" s="198"/>
      <c r="D1552" s="194" t="s">
        <v>167</v>
      </c>
      <c r="E1552" s="209" t="s">
        <v>20</v>
      </c>
      <c r="F1552" s="210" t="s">
        <v>806</v>
      </c>
      <c r="G1552" s="198"/>
      <c r="H1552" s="211">
        <v>-22.26</v>
      </c>
      <c r="I1552" s="203"/>
      <c r="J1552" s="198"/>
      <c r="K1552" s="198"/>
      <c r="L1552" s="204"/>
      <c r="M1552" s="205"/>
      <c r="N1552" s="206"/>
      <c r="O1552" s="206"/>
      <c r="P1552" s="206"/>
      <c r="Q1552" s="206"/>
      <c r="R1552" s="206"/>
      <c r="S1552" s="206"/>
      <c r="T1552" s="207"/>
      <c r="AT1552" s="208" t="s">
        <v>167</v>
      </c>
      <c r="AU1552" s="208" t="s">
        <v>81</v>
      </c>
      <c r="AV1552" s="11" t="s">
        <v>81</v>
      </c>
      <c r="AW1552" s="11" t="s">
        <v>169</v>
      </c>
      <c r="AX1552" s="11" t="s">
        <v>73</v>
      </c>
      <c r="AY1552" s="208" t="s">
        <v>154</v>
      </c>
    </row>
    <row r="1553" spans="2:51" s="11" customFormat="1" ht="27">
      <c r="B1553" s="197"/>
      <c r="C1553" s="198"/>
      <c r="D1553" s="199" t="s">
        <v>167</v>
      </c>
      <c r="E1553" s="200" t="s">
        <v>20</v>
      </c>
      <c r="F1553" s="201" t="s">
        <v>812</v>
      </c>
      <c r="G1553" s="198"/>
      <c r="H1553" s="202">
        <v>32.3165</v>
      </c>
      <c r="I1553" s="203"/>
      <c r="J1553" s="198"/>
      <c r="K1553" s="198"/>
      <c r="L1553" s="204"/>
      <c r="M1553" s="205"/>
      <c r="N1553" s="206"/>
      <c r="O1553" s="206"/>
      <c r="P1553" s="206"/>
      <c r="Q1553" s="206"/>
      <c r="R1553" s="206"/>
      <c r="S1553" s="206"/>
      <c r="T1553" s="207"/>
      <c r="AT1553" s="208" t="s">
        <v>167</v>
      </c>
      <c r="AU1553" s="208" t="s">
        <v>81</v>
      </c>
      <c r="AV1553" s="11" t="s">
        <v>81</v>
      </c>
      <c r="AW1553" s="11" t="s">
        <v>169</v>
      </c>
      <c r="AX1553" s="11" t="s">
        <v>73</v>
      </c>
      <c r="AY1553" s="208" t="s">
        <v>154</v>
      </c>
    </row>
    <row r="1554" spans="2:65" s="1" customFormat="1" ht="22.5" customHeight="1">
      <c r="B1554" s="34"/>
      <c r="C1554" s="182" t="s">
        <v>2396</v>
      </c>
      <c r="D1554" s="182" t="s">
        <v>156</v>
      </c>
      <c r="E1554" s="183" t="s">
        <v>2397</v>
      </c>
      <c r="F1554" s="184" t="s">
        <v>2398</v>
      </c>
      <c r="G1554" s="185" t="s">
        <v>159</v>
      </c>
      <c r="H1554" s="186">
        <v>697.52</v>
      </c>
      <c r="I1554" s="187"/>
      <c r="J1554" s="188">
        <f>ROUND(I1554*H1554,2)</f>
        <v>0</v>
      </c>
      <c r="K1554" s="184" t="s">
        <v>160</v>
      </c>
      <c r="L1554" s="54"/>
      <c r="M1554" s="189" t="s">
        <v>20</v>
      </c>
      <c r="N1554" s="190" t="s">
        <v>44</v>
      </c>
      <c r="O1554" s="35"/>
      <c r="P1554" s="191">
        <f>O1554*H1554</f>
        <v>0</v>
      </c>
      <c r="Q1554" s="191">
        <v>0.0002</v>
      </c>
      <c r="R1554" s="191">
        <f>Q1554*H1554</f>
        <v>0.13950400000000002</v>
      </c>
      <c r="S1554" s="191">
        <v>0</v>
      </c>
      <c r="T1554" s="192">
        <f>S1554*H1554</f>
        <v>0</v>
      </c>
      <c r="AR1554" s="17" t="s">
        <v>269</v>
      </c>
      <c r="AT1554" s="17" t="s">
        <v>156</v>
      </c>
      <c r="AU1554" s="17" t="s">
        <v>81</v>
      </c>
      <c r="AY1554" s="17" t="s">
        <v>154</v>
      </c>
      <c r="BE1554" s="193">
        <f>IF(N1554="základní",J1554,0)</f>
        <v>0</v>
      </c>
      <c r="BF1554" s="193">
        <f>IF(N1554="snížená",J1554,0)</f>
        <v>0</v>
      </c>
      <c r="BG1554" s="193">
        <f>IF(N1554="zákl. přenesená",J1554,0)</f>
        <v>0</v>
      </c>
      <c r="BH1554" s="193">
        <f>IF(N1554="sníž. přenesená",J1554,0)</f>
        <v>0</v>
      </c>
      <c r="BI1554" s="193">
        <f>IF(N1554="nulová",J1554,0)</f>
        <v>0</v>
      </c>
      <c r="BJ1554" s="17" t="s">
        <v>22</v>
      </c>
      <c r="BK1554" s="193">
        <f>ROUND(I1554*H1554,2)</f>
        <v>0</v>
      </c>
      <c r="BL1554" s="17" t="s">
        <v>269</v>
      </c>
      <c r="BM1554" s="17" t="s">
        <v>2399</v>
      </c>
    </row>
    <row r="1555" spans="2:47" s="1" customFormat="1" ht="13.5">
      <c r="B1555" s="34"/>
      <c r="C1555" s="56"/>
      <c r="D1555" s="194" t="s">
        <v>163</v>
      </c>
      <c r="E1555" s="56"/>
      <c r="F1555" s="195" t="s">
        <v>2400</v>
      </c>
      <c r="G1555" s="56"/>
      <c r="H1555" s="56"/>
      <c r="I1555" s="152"/>
      <c r="J1555" s="56"/>
      <c r="K1555" s="56"/>
      <c r="L1555" s="54"/>
      <c r="M1555" s="71"/>
      <c r="N1555" s="35"/>
      <c r="O1555" s="35"/>
      <c r="P1555" s="35"/>
      <c r="Q1555" s="35"/>
      <c r="R1555" s="35"/>
      <c r="S1555" s="35"/>
      <c r="T1555" s="72"/>
      <c r="AT1555" s="17" t="s">
        <v>163</v>
      </c>
      <c r="AU1555" s="17" t="s">
        <v>81</v>
      </c>
    </row>
    <row r="1556" spans="2:51" s="12" customFormat="1" ht="13.5">
      <c r="B1556" s="213"/>
      <c r="C1556" s="214"/>
      <c r="D1556" s="194" t="s">
        <v>167</v>
      </c>
      <c r="E1556" s="215" t="s">
        <v>20</v>
      </c>
      <c r="F1556" s="216" t="s">
        <v>2401</v>
      </c>
      <c r="G1556" s="214"/>
      <c r="H1556" s="217" t="s">
        <v>20</v>
      </c>
      <c r="I1556" s="218"/>
      <c r="J1556" s="214"/>
      <c r="K1556" s="214"/>
      <c r="L1556" s="219"/>
      <c r="M1556" s="220"/>
      <c r="N1556" s="221"/>
      <c r="O1556" s="221"/>
      <c r="P1556" s="221"/>
      <c r="Q1556" s="221"/>
      <c r="R1556" s="221"/>
      <c r="S1556" s="221"/>
      <c r="T1556" s="222"/>
      <c r="AT1556" s="223" t="s">
        <v>167</v>
      </c>
      <c r="AU1556" s="223" t="s">
        <v>81</v>
      </c>
      <c r="AV1556" s="12" t="s">
        <v>22</v>
      </c>
      <c r="AW1556" s="12" t="s">
        <v>169</v>
      </c>
      <c r="AX1556" s="12" t="s">
        <v>73</v>
      </c>
      <c r="AY1556" s="223" t="s">
        <v>154</v>
      </c>
    </row>
    <row r="1557" spans="2:51" s="11" customFormat="1" ht="13.5">
      <c r="B1557" s="197"/>
      <c r="C1557" s="198"/>
      <c r="D1557" s="194" t="s">
        <v>167</v>
      </c>
      <c r="E1557" s="209" t="s">
        <v>20</v>
      </c>
      <c r="F1557" s="210" t="s">
        <v>796</v>
      </c>
      <c r="G1557" s="198"/>
      <c r="H1557" s="211">
        <v>61.76</v>
      </c>
      <c r="I1557" s="203"/>
      <c r="J1557" s="198"/>
      <c r="K1557" s="198"/>
      <c r="L1557" s="204"/>
      <c r="M1557" s="205"/>
      <c r="N1557" s="206"/>
      <c r="O1557" s="206"/>
      <c r="P1557" s="206"/>
      <c r="Q1557" s="206"/>
      <c r="R1557" s="206"/>
      <c r="S1557" s="206"/>
      <c r="T1557" s="207"/>
      <c r="AT1557" s="208" t="s">
        <v>167</v>
      </c>
      <c r="AU1557" s="208" t="s">
        <v>81</v>
      </c>
      <c r="AV1557" s="11" t="s">
        <v>81</v>
      </c>
      <c r="AW1557" s="11" t="s">
        <v>169</v>
      </c>
      <c r="AX1557" s="11" t="s">
        <v>73</v>
      </c>
      <c r="AY1557" s="208" t="s">
        <v>154</v>
      </c>
    </row>
    <row r="1558" spans="2:51" s="11" customFormat="1" ht="13.5">
      <c r="B1558" s="197"/>
      <c r="C1558" s="198"/>
      <c r="D1558" s="194" t="s">
        <v>167</v>
      </c>
      <c r="E1558" s="209" t="s">
        <v>20</v>
      </c>
      <c r="F1558" s="210" t="s">
        <v>797</v>
      </c>
      <c r="G1558" s="198"/>
      <c r="H1558" s="211">
        <v>5.45</v>
      </c>
      <c r="I1558" s="203"/>
      <c r="J1558" s="198"/>
      <c r="K1558" s="198"/>
      <c r="L1558" s="204"/>
      <c r="M1558" s="205"/>
      <c r="N1558" s="206"/>
      <c r="O1558" s="206"/>
      <c r="P1558" s="206"/>
      <c r="Q1558" s="206"/>
      <c r="R1558" s="206"/>
      <c r="S1558" s="206"/>
      <c r="T1558" s="207"/>
      <c r="AT1558" s="208" t="s">
        <v>167</v>
      </c>
      <c r="AU1558" s="208" t="s">
        <v>81</v>
      </c>
      <c r="AV1558" s="11" t="s">
        <v>81</v>
      </c>
      <c r="AW1558" s="11" t="s">
        <v>169</v>
      </c>
      <c r="AX1558" s="11" t="s">
        <v>73</v>
      </c>
      <c r="AY1558" s="208" t="s">
        <v>154</v>
      </c>
    </row>
    <row r="1559" spans="2:51" s="12" customFormat="1" ht="13.5">
      <c r="B1559" s="213"/>
      <c r="C1559" s="214"/>
      <c r="D1559" s="194" t="s">
        <v>167</v>
      </c>
      <c r="E1559" s="215" t="s">
        <v>20</v>
      </c>
      <c r="F1559" s="216" t="s">
        <v>2402</v>
      </c>
      <c r="G1559" s="214"/>
      <c r="H1559" s="217" t="s">
        <v>20</v>
      </c>
      <c r="I1559" s="218"/>
      <c r="J1559" s="214"/>
      <c r="K1559" s="214"/>
      <c r="L1559" s="219"/>
      <c r="M1559" s="220"/>
      <c r="N1559" s="221"/>
      <c r="O1559" s="221"/>
      <c r="P1559" s="221"/>
      <c r="Q1559" s="221"/>
      <c r="R1559" s="221"/>
      <c r="S1559" s="221"/>
      <c r="T1559" s="222"/>
      <c r="AT1559" s="223" t="s">
        <v>167</v>
      </c>
      <c r="AU1559" s="223" t="s">
        <v>81</v>
      </c>
      <c r="AV1559" s="12" t="s">
        <v>22</v>
      </c>
      <c r="AW1559" s="12" t="s">
        <v>169</v>
      </c>
      <c r="AX1559" s="12" t="s">
        <v>73</v>
      </c>
      <c r="AY1559" s="223" t="s">
        <v>154</v>
      </c>
    </row>
    <row r="1560" spans="2:51" s="12" customFormat="1" ht="13.5">
      <c r="B1560" s="213"/>
      <c r="C1560" s="214"/>
      <c r="D1560" s="194" t="s">
        <v>167</v>
      </c>
      <c r="E1560" s="215" t="s">
        <v>20</v>
      </c>
      <c r="F1560" s="216" t="s">
        <v>436</v>
      </c>
      <c r="G1560" s="214"/>
      <c r="H1560" s="217" t="s">
        <v>20</v>
      </c>
      <c r="I1560" s="218"/>
      <c r="J1560" s="214"/>
      <c r="K1560" s="214"/>
      <c r="L1560" s="219"/>
      <c r="M1560" s="220"/>
      <c r="N1560" s="221"/>
      <c r="O1560" s="221"/>
      <c r="P1560" s="221"/>
      <c r="Q1560" s="221"/>
      <c r="R1560" s="221"/>
      <c r="S1560" s="221"/>
      <c r="T1560" s="222"/>
      <c r="AT1560" s="223" t="s">
        <v>167</v>
      </c>
      <c r="AU1560" s="223" t="s">
        <v>81</v>
      </c>
      <c r="AV1560" s="12" t="s">
        <v>22</v>
      </c>
      <c r="AW1560" s="12" t="s">
        <v>169</v>
      </c>
      <c r="AX1560" s="12" t="s">
        <v>73</v>
      </c>
      <c r="AY1560" s="223" t="s">
        <v>154</v>
      </c>
    </row>
    <row r="1561" spans="2:51" s="11" customFormat="1" ht="13.5">
      <c r="B1561" s="197"/>
      <c r="C1561" s="198"/>
      <c r="D1561" s="194" t="s">
        <v>167</v>
      </c>
      <c r="E1561" s="209" t="s">
        <v>20</v>
      </c>
      <c r="F1561" s="210" t="s">
        <v>437</v>
      </c>
      <c r="G1561" s="198"/>
      <c r="H1561" s="211">
        <v>16.69275</v>
      </c>
      <c r="I1561" s="203"/>
      <c r="J1561" s="198"/>
      <c r="K1561" s="198"/>
      <c r="L1561" s="204"/>
      <c r="M1561" s="205"/>
      <c r="N1561" s="206"/>
      <c r="O1561" s="206"/>
      <c r="P1561" s="206"/>
      <c r="Q1561" s="206"/>
      <c r="R1561" s="206"/>
      <c r="S1561" s="206"/>
      <c r="T1561" s="207"/>
      <c r="AT1561" s="208" t="s">
        <v>167</v>
      </c>
      <c r="AU1561" s="208" t="s">
        <v>81</v>
      </c>
      <c r="AV1561" s="11" t="s">
        <v>81</v>
      </c>
      <c r="AW1561" s="11" t="s">
        <v>169</v>
      </c>
      <c r="AX1561" s="11" t="s">
        <v>73</v>
      </c>
      <c r="AY1561" s="208" t="s">
        <v>154</v>
      </c>
    </row>
    <row r="1562" spans="2:51" s="11" customFormat="1" ht="13.5">
      <c r="B1562" s="197"/>
      <c r="C1562" s="198"/>
      <c r="D1562" s="194" t="s">
        <v>167</v>
      </c>
      <c r="E1562" s="209" t="s">
        <v>20</v>
      </c>
      <c r="F1562" s="210" t="s">
        <v>2403</v>
      </c>
      <c r="G1562" s="198"/>
      <c r="H1562" s="211">
        <v>27.4822</v>
      </c>
      <c r="I1562" s="203"/>
      <c r="J1562" s="198"/>
      <c r="K1562" s="198"/>
      <c r="L1562" s="204"/>
      <c r="M1562" s="205"/>
      <c r="N1562" s="206"/>
      <c r="O1562" s="206"/>
      <c r="P1562" s="206"/>
      <c r="Q1562" s="206"/>
      <c r="R1562" s="206"/>
      <c r="S1562" s="206"/>
      <c r="T1562" s="207"/>
      <c r="AT1562" s="208" t="s">
        <v>167</v>
      </c>
      <c r="AU1562" s="208" t="s">
        <v>81</v>
      </c>
      <c r="AV1562" s="11" t="s">
        <v>81</v>
      </c>
      <c r="AW1562" s="11" t="s">
        <v>169</v>
      </c>
      <c r="AX1562" s="11" t="s">
        <v>73</v>
      </c>
      <c r="AY1562" s="208" t="s">
        <v>154</v>
      </c>
    </row>
    <row r="1563" spans="2:51" s="12" customFormat="1" ht="13.5">
      <c r="B1563" s="213"/>
      <c r="C1563" s="214"/>
      <c r="D1563" s="194" t="s">
        <v>167</v>
      </c>
      <c r="E1563" s="215" t="s">
        <v>20</v>
      </c>
      <c r="F1563" s="216" t="s">
        <v>830</v>
      </c>
      <c r="G1563" s="214"/>
      <c r="H1563" s="217" t="s">
        <v>20</v>
      </c>
      <c r="I1563" s="218"/>
      <c r="J1563" s="214"/>
      <c r="K1563" s="214"/>
      <c r="L1563" s="219"/>
      <c r="M1563" s="220"/>
      <c r="N1563" s="221"/>
      <c r="O1563" s="221"/>
      <c r="P1563" s="221"/>
      <c r="Q1563" s="221"/>
      <c r="R1563" s="221"/>
      <c r="S1563" s="221"/>
      <c r="T1563" s="222"/>
      <c r="AT1563" s="223" t="s">
        <v>167</v>
      </c>
      <c r="AU1563" s="223" t="s">
        <v>81</v>
      </c>
      <c r="AV1563" s="12" t="s">
        <v>22</v>
      </c>
      <c r="AW1563" s="12" t="s">
        <v>169</v>
      </c>
      <c r="AX1563" s="12" t="s">
        <v>73</v>
      </c>
      <c r="AY1563" s="223" t="s">
        <v>154</v>
      </c>
    </row>
    <row r="1564" spans="2:51" s="11" customFormat="1" ht="13.5">
      <c r="B1564" s="197"/>
      <c r="C1564" s="198"/>
      <c r="D1564" s="194" t="s">
        <v>167</v>
      </c>
      <c r="E1564" s="209" t="s">
        <v>20</v>
      </c>
      <c r="F1564" s="210" t="s">
        <v>831</v>
      </c>
      <c r="G1564" s="198"/>
      <c r="H1564" s="211">
        <v>40.8</v>
      </c>
      <c r="I1564" s="203"/>
      <c r="J1564" s="198"/>
      <c r="K1564" s="198"/>
      <c r="L1564" s="204"/>
      <c r="M1564" s="205"/>
      <c r="N1564" s="206"/>
      <c r="O1564" s="206"/>
      <c r="P1564" s="206"/>
      <c r="Q1564" s="206"/>
      <c r="R1564" s="206"/>
      <c r="S1564" s="206"/>
      <c r="T1564" s="207"/>
      <c r="AT1564" s="208" t="s">
        <v>167</v>
      </c>
      <c r="AU1564" s="208" t="s">
        <v>81</v>
      </c>
      <c r="AV1564" s="11" t="s">
        <v>81</v>
      </c>
      <c r="AW1564" s="11" t="s">
        <v>169</v>
      </c>
      <c r="AX1564" s="11" t="s">
        <v>73</v>
      </c>
      <c r="AY1564" s="208" t="s">
        <v>154</v>
      </c>
    </row>
    <row r="1565" spans="2:51" s="12" customFormat="1" ht="13.5">
      <c r="B1565" s="213"/>
      <c r="C1565" s="214"/>
      <c r="D1565" s="194" t="s">
        <v>167</v>
      </c>
      <c r="E1565" s="215" t="s">
        <v>20</v>
      </c>
      <c r="F1565" s="216" t="s">
        <v>832</v>
      </c>
      <c r="G1565" s="214"/>
      <c r="H1565" s="217" t="s">
        <v>20</v>
      </c>
      <c r="I1565" s="218"/>
      <c r="J1565" s="214"/>
      <c r="K1565" s="214"/>
      <c r="L1565" s="219"/>
      <c r="M1565" s="220"/>
      <c r="N1565" s="221"/>
      <c r="O1565" s="221"/>
      <c r="P1565" s="221"/>
      <c r="Q1565" s="221"/>
      <c r="R1565" s="221"/>
      <c r="S1565" s="221"/>
      <c r="T1565" s="222"/>
      <c r="AT1565" s="223" t="s">
        <v>167</v>
      </c>
      <c r="AU1565" s="223" t="s">
        <v>81</v>
      </c>
      <c r="AV1565" s="12" t="s">
        <v>22</v>
      </c>
      <c r="AW1565" s="12" t="s">
        <v>169</v>
      </c>
      <c r="AX1565" s="12" t="s">
        <v>73</v>
      </c>
      <c r="AY1565" s="223" t="s">
        <v>154</v>
      </c>
    </row>
    <row r="1566" spans="2:51" s="11" customFormat="1" ht="13.5">
      <c r="B1566" s="197"/>
      <c r="C1566" s="198"/>
      <c r="D1566" s="194" t="s">
        <v>167</v>
      </c>
      <c r="E1566" s="209" t="s">
        <v>20</v>
      </c>
      <c r="F1566" s="210" t="s">
        <v>2404</v>
      </c>
      <c r="G1566" s="198"/>
      <c r="H1566" s="211">
        <v>55.696</v>
      </c>
      <c r="I1566" s="203"/>
      <c r="J1566" s="198"/>
      <c r="K1566" s="198"/>
      <c r="L1566" s="204"/>
      <c r="M1566" s="205"/>
      <c r="N1566" s="206"/>
      <c r="O1566" s="206"/>
      <c r="P1566" s="206"/>
      <c r="Q1566" s="206"/>
      <c r="R1566" s="206"/>
      <c r="S1566" s="206"/>
      <c r="T1566" s="207"/>
      <c r="AT1566" s="208" t="s">
        <v>167</v>
      </c>
      <c r="AU1566" s="208" t="s">
        <v>81</v>
      </c>
      <c r="AV1566" s="11" t="s">
        <v>81</v>
      </c>
      <c r="AW1566" s="11" t="s">
        <v>169</v>
      </c>
      <c r="AX1566" s="11" t="s">
        <v>73</v>
      </c>
      <c r="AY1566" s="208" t="s">
        <v>154</v>
      </c>
    </row>
    <row r="1567" spans="2:51" s="11" customFormat="1" ht="13.5">
      <c r="B1567" s="197"/>
      <c r="C1567" s="198"/>
      <c r="D1567" s="194" t="s">
        <v>167</v>
      </c>
      <c r="E1567" s="209" t="s">
        <v>20</v>
      </c>
      <c r="F1567" s="210" t="s">
        <v>2405</v>
      </c>
      <c r="G1567" s="198"/>
      <c r="H1567" s="211">
        <v>32.80536</v>
      </c>
      <c r="I1567" s="203"/>
      <c r="J1567" s="198"/>
      <c r="K1567" s="198"/>
      <c r="L1567" s="204"/>
      <c r="M1567" s="205"/>
      <c r="N1567" s="206"/>
      <c r="O1567" s="206"/>
      <c r="P1567" s="206"/>
      <c r="Q1567" s="206"/>
      <c r="R1567" s="206"/>
      <c r="S1567" s="206"/>
      <c r="T1567" s="207"/>
      <c r="AT1567" s="208" t="s">
        <v>167</v>
      </c>
      <c r="AU1567" s="208" t="s">
        <v>81</v>
      </c>
      <c r="AV1567" s="11" t="s">
        <v>81</v>
      </c>
      <c r="AW1567" s="11" t="s">
        <v>169</v>
      </c>
      <c r="AX1567" s="11" t="s">
        <v>73</v>
      </c>
      <c r="AY1567" s="208" t="s">
        <v>154</v>
      </c>
    </row>
    <row r="1568" spans="2:51" s="12" customFormat="1" ht="13.5">
      <c r="B1568" s="213"/>
      <c r="C1568" s="214"/>
      <c r="D1568" s="194" t="s">
        <v>167</v>
      </c>
      <c r="E1568" s="215" t="s">
        <v>20</v>
      </c>
      <c r="F1568" s="216" t="s">
        <v>835</v>
      </c>
      <c r="G1568" s="214"/>
      <c r="H1568" s="217" t="s">
        <v>20</v>
      </c>
      <c r="I1568" s="218"/>
      <c r="J1568" s="214"/>
      <c r="K1568" s="214"/>
      <c r="L1568" s="219"/>
      <c r="M1568" s="220"/>
      <c r="N1568" s="221"/>
      <c r="O1568" s="221"/>
      <c r="P1568" s="221"/>
      <c r="Q1568" s="221"/>
      <c r="R1568" s="221"/>
      <c r="S1568" s="221"/>
      <c r="T1568" s="222"/>
      <c r="AT1568" s="223" t="s">
        <v>167</v>
      </c>
      <c r="AU1568" s="223" t="s">
        <v>81</v>
      </c>
      <c r="AV1568" s="12" t="s">
        <v>22</v>
      </c>
      <c r="AW1568" s="12" t="s">
        <v>169</v>
      </c>
      <c r="AX1568" s="12" t="s">
        <v>73</v>
      </c>
      <c r="AY1568" s="223" t="s">
        <v>154</v>
      </c>
    </row>
    <row r="1569" spans="2:51" s="11" customFormat="1" ht="13.5">
      <c r="B1569" s="197"/>
      <c r="C1569" s="198"/>
      <c r="D1569" s="194" t="s">
        <v>167</v>
      </c>
      <c r="E1569" s="209" t="s">
        <v>20</v>
      </c>
      <c r="F1569" s="210" t="s">
        <v>2406</v>
      </c>
      <c r="G1569" s="198"/>
      <c r="H1569" s="211">
        <v>40.3668</v>
      </c>
      <c r="I1569" s="203"/>
      <c r="J1569" s="198"/>
      <c r="K1569" s="198"/>
      <c r="L1569" s="204"/>
      <c r="M1569" s="205"/>
      <c r="N1569" s="206"/>
      <c r="O1569" s="206"/>
      <c r="P1569" s="206"/>
      <c r="Q1569" s="206"/>
      <c r="R1569" s="206"/>
      <c r="S1569" s="206"/>
      <c r="T1569" s="207"/>
      <c r="AT1569" s="208" t="s">
        <v>167</v>
      </c>
      <c r="AU1569" s="208" t="s">
        <v>81</v>
      </c>
      <c r="AV1569" s="11" t="s">
        <v>81</v>
      </c>
      <c r="AW1569" s="11" t="s">
        <v>169</v>
      </c>
      <c r="AX1569" s="11" t="s">
        <v>73</v>
      </c>
      <c r="AY1569" s="208" t="s">
        <v>154</v>
      </c>
    </row>
    <row r="1570" spans="2:51" s="12" customFormat="1" ht="13.5">
      <c r="B1570" s="213"/>
      <c r="C1570" s="214"/>
      <c r="D1570" s="194" t="s">
        <v>167</v>
      </c>
      <c r="E1570" s="215" t="s">
        <v>20</v>
      </c>
      <c r="F1570" s="216" t="s">
        <v>837</v>
      </c>
      <c r="G1570" s="214"/>
      <c r="H1570" s="217" t="s">
        <v>20</v>
      </c>
      <c r="I1570" s="218"/>
      <c r="J1570" s="214"/>
      <c r="K1570" s="214"/>
      <c r="L1570" s="219"/>
      <c r="M1570" s="220"/>
      <c r="N1570" s="221"/>
      <c r="O1570" s="221"/>
      <c r="P1570" s="221"/>
      <c r="Q1570" s="221"/>
      <c r="R1570" s="221"/>
      <c r="S1570" s="221"/>
      <c r="T1570" s="222"/>
      <c r="AT1570" s="223" t="s">
        <v>167</v>
      </c>
      <c r="AU1570" s="223" t="s">
        <v>81</v>
      </c>
      <c r="AV1570" s="12" t="s">
        <v>22</v>
      </c>
      <c r="AW1570" s="12" t="s">
        <v>169</v>
      </c>
      <c r="AX1570" s="12" t="s">
        <v>73</v>
      </c>
      <c r="AY1570" s="223" t="s">
        <v>154</v>
      </c>
    </row>
    <row r="1571" spans="2:51" s="11" customFormat="1" ht="13.5">
      <c r="B1571" s="197"/>
      <c r="C1571" s="198"/>
      <c r="D1571" s="194" t="s">
        <v>167</v>
      </c>
      <c r="E1571" s="209" t="s">
        <v>20</v>
      </c>
      <c r="F1571" s="210" t="s">
        <v>838</v>
      </c>
      <c r="G1571" s="198"/>
      <c r="H1571" s="211">
        <v>8.955</v>
      </c>
      <c r="I1571" s="203"/>
      <c r="J1571" s="198"/>
      <c r="K1571" s="198"/>
      <c r="L1571" s="204"/>
      <c r="M1571" s="205"/>
      <c r="N1571" s="206"/>
      <c r="O1571" s="206"/>
      <c r="P1571" s="206"/>
      <c r="Q1571" s="206"/>
      <c r="R1571" s="206"/>
      <c r="S1571" s="206"/>
      <c r="T1571" s="207"/>
      <c r="AT1571" s="208" t="s">
        <v>167</v>
      </c>
      <c r="AU1571" s="208" t="s">
        <v>81</v>
      </c>
      <c r="AV1571" s="11" t="s">
        <v>81</v>
      </c>
      <c r="AW1571" s="11" t="s">
        <v>169</v>
      </c>
      <c r="AX1571" s="11" t="s">
        <v>73</v>
      </c>
      <c r="AY1571" s="208" t="s">
        <v>154</v>
      </c>
    </row>
    <row r="1572" spans="2:51" s="12" customFormat="1" ht="13.5">
      <c r="B1572" s="213"/>
      <c r="C1572" s="214"/>
      <c r="D1572" s="194" t="s">
        <v>167</v>
      </c>
      <c r="E1572" s="215" t="s">
        <v>20</v>
      </c>
      <c r="F1572" s="216" t="s">
        <v>839</v>
      </c>
      <c r="G1572" s="214"/>
      <c r="H1572" s="217" t="s">
        <v>20</v>
      </c>
      <c r="I1572" s="218"/>
      <c r="J1572" s="214"/>
      <c r="K1572" s="214"/>
      <c r="L1572" s="219"/>
      <c r="M1572" s="220"/>
      <c r="N1572" s="221"/>
      <c r="O1572" s="221"/>
      <c r="P1572" s="221"/>
      <c r="Q1572" s="221"/>
      <c r="R1572" s="221"/>
      <c r="S1572" s="221"/>
      <c r="T1572" s="222"/>
      <c r="AT1572" s="223" t="s">
        <v>167</v>
      </c>
      <c r="AU1572" s="223" t="s">
        <v>81</v>
      </c>
      <c r="AV1572" s="12" t="s">
        <v>22</v>
      </c>
      <c r="AW1572" s="12" t="s">
        <v>169</v>
      </c>
      <c r="AX1572" s="12" t="s">
        <v>73</v>
      </c>
      <c r="AY1572" s="223" t="s">
        <v>154</v>
      </c>
    </row>
    <row r="1573" spans="2:51" s="11" customFormat="1" ht="13.5">
      <c r="B1573" s="197"/>
      <c r="C1573" s="198"/>
      <c r="D1573" s="194" t="s">
        <v>167</v>
      </c>
      <c r="E1573" s="209" t="s">
        <v>20</v>
      </c>
      <c r="F1573" s="210" t="s">
        <v>2407</v>
      </c>
      <c r="G1573" s="198"/>
      <c r="H1573" s="211">
        <v>149.002</v>
      </c>
      <c r="I1573" s="203"/>
      <c r="J1573" s="198"/>
      <c r="K1573" s="198"/>
      <c r="L1573" s="204"/>
      <c r="M1573" s="205"/>
      <c r="N1573" s="206"/>
      <c r="O1573" s="206"/>
      <c r="P1573" s="206"/>
      <c r="Q1573" s="206"/>
      <c r="R1573" s="206"/>
      <c r="S1573" s="206"/>
      <c r="T1573" s="207"/>
      <c r="AT1573" s="208" t="s">
        <v>167</v>
      </c>
      <c r="AU1573" s="208" t="s">
        <v>81</v>
      </c>
      <c r="AV1573" s="11" t="s">
        <v>81</v>
      </c>
      <c r="AW1573" s="11" t="s">
        <v>169</v>
      </c>
      <c r="AX1573" s="11" t="s">
        <v>73</v>
      </c>
      <c r="AY1573" s="208" t="s">
        <v>154</v>
      </c>
    </row>
    <row r="1574" spans="2:51" s="12" customFormat="1" ht="13.5">
      <c r="B1574" s="213"/>
      <c r="C1574" s="214"/>
      <c r="D1574" s="194" t="s">
        <v>167</v>
      </c>
      <c r="E1574" s="215" t="s">
        <v>20</v>
      </c>
      <c r="F1574" s="216" t="s">
        <v>841</v>
      </c>
      <c r="G1574" s="214"/>
      <c r="H1574" s="217" t="s">
        <v>20</v>
      </c>
      <c r="I1574" s="218"/>
      <c r="J1574" s="214"/>
      <c r="K1574" s="214"/>
      <c r="L1574" s="219"/>
      <c r="M1574" s="220"/>
      <c r="N1574" s="221"/>
      <c r="O1574" s="221"/>
      <c r="P1574" s="221"/>
      <c r="Q1574" s="221"/>
      <c r="R1574" s="221"/>
      <c r="S1574" s="221"/>
      <c r="T1574" s="222"/>
      <c r="AT1574" s="223" t="s">
        <v>167</v>
      </c>
      <c r="AU1574" s="223" t="s">
        <v>81</v>
      </c>
      <c r="AV1574" s="12" t="s">
        <v>22</v>
      </c>
      <c r="AW1574" s="12" t="s">
        <v>169</v>
      </c>
      <c r="AX1574" s="12" t="s">
        <v>73</v>
      </c>
      <c r="AY1574" s="223" t="s">
        <v>154</v>
      </c>
    </row>
    <row r="1575" spans="2:51" s="11" customFormat="1" ht="13.5">
      <c r="B1575" s="197"/>
      <c r="C1575" s="198"/>
      <c r="D1575" s="194" t="s">
        <v>167</v>
      </c>
      <c r="E1575" s="209" t="s">
        <v>20</v>
      </c>
      <c r="F1575" s="210" t="s">
        <v>2408</v>
      </c>
      <c r="G1575" s="198"/>
      <c r="H1575" s="211">
        <v>123.997</v>
      </c>
      <c r="I1575" s="203"/>
      <c r="J1575" s="198"/>
      <c r="K1575" s="198"/>
      <c r="L1575" s="204"/>
      <c r="M1575" s="205"/>
      <c r="N1575" s="206"/>
      <c r="O1575" s="206"/>
      <c r="P1575" s="206"/>
      <c r="Q1575" s="206"/>
      <c r="R1575" s="206"/>
      <c r="S1575" s="206"/>
      <c r="T1575" s="207"/>
      <c r="AT1575" s="208" t="s">
        <v>167</v>
      </c>
      <c r="AU1575" s="208" t="s">
        <v>81</v>
      </c>
      <c r="AV1575" s="11" t="s">
        <v>81</v>
      </c>
      <c r="AW1575" s="11" t="s">
        <v>169</v>
      </c>
      <c r="AX1575" s="11" t="s">
        <v>73</v>
      </c>
      <c r="AY1575" s="208" t="s">
        <v>154</v>
      </c>
    </row>
    <row r="1576" spans="2:51" s="12" customFormat="1" ht="13.5">
      <c r="B1576" s="213"/>
      <c r="C1576" s="214"/>
      <c r="D1576" s="194" t="s">
        <v>167</v>
      </c>
      <c r="E1576" s="215" t="s">
        <v>20</v>
      </c>
      <c r="F1576" s="216" t="s">
        <v>804</v>
      </c>
      <c r="G1576" s="214"/>
      <c r="H1576" s="217" t="s">
        <v>20</v>
      </c>
      <c r="I1576" s="218"/>
      <c r="J1576" s="214"/>
      <c r="K1576" s="214"/>
      <c r="L1576" s="219"/>
      <c r="M1576" s="220"/>
      <c r="N1576" s="221"/>
      <c r="O1576" s="221"/>
      <c r="P1576" s="221"/>
      <c r="Q1576" s="221"/>
      <c r="R1576" s="221"/>
      <c r="S1576" s="221"/>
      <c r="T1576" s="222"/>
      <c r="AT1576" s="223" t="s">
        <v>167</v>
      </c>
      <c r="AU1576" s="223" t="s">
        <v>81</v>
      </c>
      <c r="AV1576" s="12" t="s">
        <v>22</v>
      </c>
      <c r="AW1576" s="12" t="s">
        <v>169</v>
      </c>
      <c r="AX1576" s="12" t="s">
        <v>73</v>
      </c>
      <c r="AY1576" s="223" t="s">
        <v>154</v>
      </c>
    </row>
    <row r="1577" spans="2:51" s="11" customFormat="1" ht="40.5">
      <c r="B1577" s="197"/>
      <c r="C1577" s="198"/>
      <c r="D1577" s="194" t="s">
        <v>167</v>
      </c>
      <c r="E1577" s="209" t="s">
        <v>20</v>
      </c>
      <c r="F1577" s="210" t="s">
        <v>805</v>
      </c>
      <c r="G1577" s="198"/>
      <c r="H1577" s="211">
        <v>257.1133</v>
      </c>
      <c r="I1577" s="203"/>
      <c r="J1577" s="198"/>
      <c r="K1577" s="198"/>
      <c r="L1577" s="204"/>
      <c r="M1577" s="205"/>
      <c r="N1577" s="206"/>
      <c r="O1577" s="206"/>
      <c r="P1577" s="206"/>
      <c r="Q1577" s="206"/>
      <c r="R1577" s="206"/>
      <c r="S1577" s="206"/>
      <c r="T1577" s="207"/>
      <c r="AT1577" s="208" t="s">
        <v>167</v>
      </c>
      <c r="AU1577" s="208" t="s">
        <v>81</v>
      </c>
      <c r="AV1577" s="11" t="s">
        <v>81</v>
      </c>
      <c r="AW1577" s="11" t="s">
        <v>169</v>
      </c>
      <c r="AX1577" s="11" t="s">
        <v>73</v>
      </c>
      <c r="AY1577" s="208" t="s">
        <v>154</v>
      </c>
    </row>
    <row r="1578" spans="2:51" s="11" customFormat="1" ht="27">
      <c r="B1578" s="197"/>
      <c r="C1578" s="198"/>
      <c r="D1578" s="199" t="s">
        <v>167</v>
      </c>
      <c r="E1578" s="200" t="s">
        <v>20</v>
      </c>
      <c r="F1578" s="201" t="s">
        <v>2409</v>
      </c>
      <c r="G1578" s="198"/>
      <c r="H1578" s="202">
        <v>-122.6</v>
      </c>
      <c r="I1578" s="203"/>
      <c r="J1578" s="198"/>
      <c r="K1578" s="198"/>
      <c r="L1578" s="204"/>
      <c r="M1578" s="205"/>
      <c r="N1578" s="206"/>
      <c r="O1578" s="206"/>
      <c r="P1578" s="206"/>
      <c r="Q1578" s="206"/>
      <c r="R1578" s="206"/>
      <c r="S1578" s="206"/>
      <c r="T1578" s="207"/>
      <c r="AT1578" s="208" t="s">
        <v>167</v>
      </c>
      <c r="AU1578" s="208" t="s">
        <v>81</v>
      </c>
      <c r="AV1578" s="11" t="s">
        <v>81</v>
      </c>
      <c r="AW1578" s="11" t="s">
        <v>169</v>
      </c>
      <c r="AX1578" s="11" t="s">
        <v>73</v>
      </c>
      <c r="AY1578" s="208" t="s">
        <v>154</v>
      </c>
    </row>
    <row r="1579" spans="2:65" s="1" customFormat="1" ht="31.5" customHeight="1">
      <c r="B1579" s="34"/>
      <c r="C1579" s="182" t="s">
        <v>2410</v>
      </c>
      <c r="D1579" s="182" t="s">
        <v>156</v>
      </c>
      <c r="E1579" s="183" t="s">
        <v>2411</v>
      </c>
      <c r="F1579" s="184" t="s">
        <v>2412</v>
      </c>
      <c r="G1579" s="185" t="s">
        <v>159</v>
      </c>
      <c r="H1579" s="186">
        <v>697.52</v>
      </c>
      <c r="I1579" s="187"/>
      <c r="J1579" s="188">
        <f>ROUND(I1579*H1579,2)</f>
        <v>0</v>
      </c>
      <c r="K1579" s="184" t="s">
        <v>160</v>
      </c>
      <c r="L1579" s="54"/>
      <c r="M1579" s="189" t="s">
        <v>20</v>
      </c>
      <c r="N1579" s="190" t="s">
        <v>44</v>
      </c>
      <c r="O1579" s="35"/>
      <c r="P1579" s="191">
        <f>O1579*H1579</f>
        <v>0</v>
      </c>
      <c r="Q1579" s="191">
        <v>0.000286</v>
      </c>
      <c r="R1579" s="191">
        <f>Q1579*H1579</f>
        <v>0.19949072</v>
      </c>
      <c r="S1579" s="191">
        <v>0</v>
      </c>
      <c r="T1579" s="192">
        <f>S1579*H1579</f>
        <v>0</v>
      </c>
      <c r="AR1579" s="17" t="s">
        <v>269</v>
      </c>
      <c r="AT1579" s="17" t="s">
        <v>156</v>
      </c>
      <c r="AU1579" s="17" t="s">
        <v>81</v>
      </c>
      <c r="AY1579" s="17" t="s">
        <v>154</v>
      </c>
      <c r="BE1579" s="193">
        <f>IF(N1579="základní",J1579,0)</f>
        <v>0</v>
      </c>
      <c r="BF1579" s="193">
        <f>IF(N1579="snížená",J1579,0)</f>
        <v>0</v>
      </c>
      <c r="BG1579" s="193">
        <f>IF(N1579="zákl. přenesená",J1579,0)</f>
        <v>0</v>
      </c>
      <c r="BH1579" s="193">
        <f>IF(N1579="sníž. přenesená",J1579,0)</f>
        <v>0</v>
      </c>
      <c r="BI1579" s="193">
        <f>IF(N1579="nulová",J1579,0)</f>
        <v>0</v>
      </c>
      <c r="BJ1579" s="17" t="s">
        <v>22</v>
      </c>
      <c r="BK1579" s="193">
        <f>ROUND(I1579*H1579,2)</f>
        <v>0</v>
      </c>
      <c r="BL1579" s="17" t="s">
        <v>269</v>
      </c>
      <c r="BM1579" s="17" t="s">
        <v>2413</v>
      </c>
    </row>
    <row r="1580" spans="2:47" s="1" customFormat="1" ht="27">
      <c r="B1580" s="34"/>
      <c r="C1580" s="56"/>
      <c r="D1580" s="194" t="s">
        <v>163</v>
      </c>
      <c r="E1580" s="56"/>
      <c r="F1580" s="195" t="s">
        <v>2414</v>
      </c>
      <c r="G1580" s="56"/>
      <c r="H1580" s="56"/>
      <c r="I1580" s="152"/>
      <c r="J1580" s="56"/>
      <c r="K1580" s="56"/>
      <c r="L1580" s="54"/>
      <c r="M1580" s="71"/>
      <c r="N1580" s="35"/>
      <c r="O1580" s="35"/>
      <c r="P1580" s="35"/>
      <c r="Q1580" s="35"/>
      <c r="R1580" s="35"/>
      <c r="S1580" s="35"/>
      <c r="T1580" s="72"/>
      <c r="AT1580" s="17" t="s">
        <v>163</v>
      </c>
      <c r="AU1580" s="17" t="s">
        <v>81</v>
      </c>
    </row>
    <row r="1581" spans="2:63" s="10" customFormat="1" ht="29.85" customHeight="1">
      <c r="B1581" s="165"/>
      <c r="C1581" s="166"/>
      <c r="D1581" s="179" t="s">
        <v>72</v>
      </c>
      <c r="E1581" s="180" t="s">
        <v>2415</v>
      </c>
      <c r="F1581" s="180" t="s">
        <v>2416</v>
      </c>
      <c r="G1581" s="166"/>
      <c r="H1581" s="166"/>
      <c r="I1581" s="169"/>
      <c r="J1581" s="181">
        <f>BK1581</f>
        <v>0</v>
      </c>
      <c r="K1581" s="166"/>
      <c r="L1581" s="171"/>
      <c r="M1581" s="172"/>
      <c r="N1581" s="173"/>
      <c r="O1581" s="173"/>
      <c r="P1581" s="174">
        <f>SUM(P1582:P1589)</f>
        <v>0</v>
      </c>
      <c r="Q1581" s="173"/>
      <c r="R1581" s="174">
        <f>SUM(R1582:R1589)</f>
        <v>0.007200000000000001</v>
      </c>
      <c r="S1581" s="173"/>
      <c r="T1581" s="175">
        <f>SUM(T1582:T1589)</f>
        <v>0</v>
      </c>
      <c r="AR1581" s="176" t="s">
        <v>81</v>
      </c>
      <c r="AT1581" s="177" t="s">
        <v>72</v>
      </c>
      <c r="AU1581" s="177" t="s">
        <v>22</v>
      </c>
      <c r="AY1581" s="176" t="s">
        <v>154</v>
      </c>
      <c r="BK1581" s="178">
        <f>SUM(BK1582:BK1589)</f>
        <v>0</v>
      </c>
    </row>
    <row r="1582" spans="2:65" s="1" customFormat="1" ht="22.5" customHeight="1">
      <c r="B1582" s="34"/>
      <c r="C1582" s="182" t="s">
        <v>2417</v>
      </c>
      <c r="D1582" s="182" t="s">
        <v>156</v>
      </c>
      <c r="E1582" s="183" t="s">
        <v>2418</v>
      </c>
      <c r="F1582" s="184" t="s">
        <v>2419</v>
      </c>
      <c r="G1582" s="185" t="s">
        <v>159</v>
      </c>
      <c r="H1582" s="186">
        <v>7.2</v>
      </c>
      <c r="I1582" s="187"/>
      <c r="J1582" s="188">
        <f>ROUND(I1582*H1582,2)</f>
        <v>0</v>
      </c>
      <c r="K1582" s="184" t="s">
        <v>160</v>
      </c>
      <c r="L1582" s="54"/>
      <c r="M1582" s="189" t="s">
        <v>20</v>
      </c>
      <c r="N1582" s="190" t="s">
        <v>44</v>
      </c>
      <c r="O1582" s="35"/>
      <c r="P1582" s="191">
        <f>O1582*H1582</f>
        <v>0</v>
      </c>
      <c r="Q1582" s="191">
        <v>0</v>
      </c>
      <c r="R1582" s="191">
        <f>Q1582*H1582</f>
        <v>0</v>
      </c>
      <c r="S1582" s="191">
        <v>0</v>
      </c>
      <c r="T1582" s="192">
        <f>S1582*H1582</f>
        <v>0</v>
      </c>
      <c r="AR1582" s="17" t="s">
        <v>269</v>
      </c>
      <c r="AT1582" s="17" t="s">
        <v>156</v>
      </c>
      <c r="AU1582" s="17" t="s">
        <v>81</v>
      </c>
      <c r="AY1582" s="17" t="s">
        <v>154</v>
      </c>
      <c r="BE1582" s="193">
        <f>IF(N1582="základní",J1582,0)</f>
        <v>0</v>
      </c>
      <c r="BF1582" s="193">
        <f>IF(N1582="snížená",J1582,0)</f>
        <v>0</v>
      </c>
      <c r="BG1582" s="193">
        <f>IF(N1582="zákl. přenesená",J1582,0)</f>
        <v>0</v>
      </c>
      <c r="BH1582" s="193">
        <f>IF(N1582="sníž. přenesená",J1582,0)</f>
        <v>0</v>
      </c>
      <c r="BI1582" s="193">
        <f>IF(N1582="nulová",J1582,0)</f>
        <v>0</v>
      </c>
      <c r="BJ1582" s="17" t="s">
        <v>22</v>
      </c>
      <c r="BK1582" s="193">
        <f>ROUND(I1582*H1582,2)</f>
        <v>0</v>
      </c>
      <c r="BL1582" s="17" t="s">
        <v>269</v>
      </c>
      <c r="BM1582" s="17" t="s">
        <v>2420</v>
      </c>
    </row>
    <row r="1583" spans="2:47" s="1" customFormat="1" ht="13.5">
      <c r="B1583" s="34"/>
      <c r="C1583" s="56"/>
      <c r="D1583" s="194" t="s">
        <v>163</v>
      </c>
      <c r="E1583" s="56"/>
      <c r="F1583" s="195" t="s">
        <v>2421</v>
      </c>
      <c r="G1583" s="56"/>
      <c r="H1583" s="56"/>
      <c r="I1583" s="152"/>
      <c r="J1583" s="56"/>
      <c r="K1583" s="56"/>
      <c r="L1583" s="54"/>
      <c r="M1583" s="71"/>
      <c r="N1583" s="35"/>
      <c r="O1583" s="35"/>
      <c r="P1583" s="35"/>
      <c r="Q1583" s="35"/>
      <c r="R1583" s="35"/>
      <c r="S1583" s="35"/>
      <c r="T1583" s="72"/>
      <c r="AT1583" s="17" t="s">
        <v>163</v>
      </c>
      <c r="AU1583" s="17" t="s">
        <v>81</v>
      </c>
    </row>
    <row r="1584" spans="2:51" s="11" customFormat="1" ht="13.5">
      <c r="B1584" s="197"/>
      <c r="C1584" s="198"/>
      <c r="D1584" s="199" t="s">
        <v>167</v>
      </c>
      <c r="E1584" s="200" t="s">
        <v>20</v>
      </c>
      <c r="F1584" s="201" t="s">
        <v>2422</v>
      </c>
      <c r="G1584" s="198"/>
      <c r="H1584" s="202">
        <v>7.2</v>
      </c>
      <c r="I1584" s="203"/>
      <c r="J1584" s="198"/>
      <c r="K1584" s="198"/>
      <c r="L1584" s="204"/>
      <c r="M1584" s="205"/>
      <c r="N1584" s="206"/>
      <c r="O1584" s="206"/>
      <c r="P1584" s="206"/>
      <c r="Q1584" s="206"/>
      <c r="R1584" s="206"/>
      <c r="S1584" s="206"/>
      <c r="T1584" s="207"/>
      <c r="AT1584" s="208" t="s">
        <v>167</v>
      </c>
      <c r="AU1584" s="208" t="s">
        <v>81</v>
      </c>
      <c r="AV1584" s="11" t="s">
        <v>81</v>
      </c>
      <c r="AW1584" s="11" t="s">
        <v>169</v>
      </c>
      <c r="AX1584" s="11" t="s">
        <v>73</v>
      </c>
      <c r="AY1584" s="208" t="s">
        <v>154</v>
      </c>
    </row>
    <row r="1585" spans="2:65" s="1" customFormat="1" ht="22.5" customHeight="1">
      <c r="B1585" s="34"/>
      <c r="C1585" s="224" t="s">
        <v>2423</v>
      </c>
      <c r="D1585" s="224" t="s">
        <v>261</v>
      </c>
      <c r="E1585" s="225" t="s">
        <v>2424</v>
      </c>
      <c r="F1585" s="226" t="s">
        <v>2425</v>
      </c>
      <c r="G1585" s="227" t="s">
        <v>413</v>
      </c>
      <c r="H1585" s="228">
        <v>7.2</v>
      </c>
      <c r="I1585" s="229"/>
      <c r="J1585" s="230">
        <f>ROUND(I1585*H1585,2)</f>
        <v>0</v>
      </c>
      <c r="K1585" s="226" t="s">
        <v>20</v>
      </c>
      <c r="L1585" s="231"/>
      <c r="M1585" s="232" t="s">
        <v>20</v>
      </c>
      <c r="N1585" s="233" t="s">
        <v>44</v>
      </c>
      <c r="O1585" s="35"/>
      <c r="P1585" s="191">
        <f>O1585*H1585</f>
        <v>0</v>
      </c>
      <c r="Q1585" s="191">
        <v>0.001</v>
      </c>
      <c r="R1585" s="191">
        <f>Q1585*H1585</f>
        <v>0.007200000000000001</v>
      </c>
      <c r="S1585" s="191">
        <v>0</v>
      </c>
      <c r="T1585" s="192">
        <f>S1585*H1585</f>
        <v>0</v>
      </c>
      <c r="AR1585" s="17" t="s">
        <v>382</v>
      </c>
      <c r="AT1585" s="17" t="s">
        <v>261</v>
      </c>
      <c r="AU1585" s="17" t="s">
        <v>81</v>
      </c>
      <c r="AY1585" s="17" t="s">
        <v>154</v>
      </c>
      <c r="BE1585" s="193">
        <f>IF(N1585="základní",J1585,0)</f>
        <v>0</v>
      </c>
      <c r="BF1585" s="193">
        <f>IF(N1585="snížená",J1585,0)</f>
        <v>0</v>
      </c>
      <c r="BG1585" s="193">
        <f>IF(N1585="zákl. přenesená",J1585,0)</f>
        <v>0</v>
      </c>
      <c r="BH1585" s="193">
        <f>IF(N1585="sníž. přenesená",J1585,0)</f>
        <v>0</v>
      </c>
      <c r="BI1585" s="193">
        <f>IF(N1585="nulová",J1585,0)</f>
        <v>0</v>
      </c>
      <c r="BJ1585" s="17" t="s">
        <v>22</v>
      </c>
      <c r="BK1585" s="193">
        <f>ROUND(I1585*H1585,2)</f>
        <v>0</v>
      </c>
      <c r="BL1585" s="17" t="s">
        <v>269</v>
      </c>
      <c r="BM1585" s="17" t="s">
        <v>2426</v>
      </c>
    </row>
    <row r="1586" spans="2:47" s="1" customFormat="1" ht="13.5">
      <c r="B1586" s="34"/>
      <c r="C1586" s="56"/>
      <c r="D1586" s="199" t="s">
        <v>163</v>
      </c>
      <c r="E1586" s="56"/>
      <c r="F1586" s="234" t="s">
        <v>2427</v>
      </c>
      <c r="G1586" s="56"/>
      <c r="H1586" s="56"/>
      <c r="I1586" s="152"/>
      <c r="J1586" s="56"/>
      <c r="K1586" s="56"/>
      <c r="L1586" s="54"/>
      <c r="M1586" s="71"/>
      <c r="N1586" s="35"/>
      <c r="O1586" s="35"/>
      <c r="P1586" s="35"/>
      <c r="Q1586" s="35"/>
      <c r="R1586" s="35"/>
      <c r="S1586" s="35"/>
      <c r="T1586" s="72"/>
      <c r="AT1586" s="17" t="s">
        <v>163</v>
      </c>
      <c r="AU1586" s="17" t="s">
        <v>81</v>
      </c>
    </row>
    <row r="1587" spans="2:65" s="1" customFormat="1" ht="22.5" customHeight="1">
      <c r="B1587" s="34"/>
      <c r="C1587" s="182" t="s">
        <v>2428</v>
      </c>
      <c r="D1587" s="182" t="s">
        <v>156</v>
      </c>
      <c r="E1587" s="183" t="s">
        <v>2429</v>
      </c>
      <c r="F1587" s="184" t="s">
        <v>2430</v>
      </c>
      <c r="G1587" s="185" t="s">
        <v>239</v>
      </c>
      <c r="H1587" s="186">
        <v>0.007</v>
      </c>
      <c r="I1587" s="187"/>
      <c r="J1587" s="188">
        <f>ROUND(I1587*H1587,2)</f>
        <v>0</v>
      </c>
      <c r="K1587" s="184" t="s">
        <v>160</v>
      </c>
      <c r="L1587" s="54"/>
      <c r="M1587" s="189" t="s">
        <v>20</v>
      </c>
      <c r="N1587" s="190" t="s">
        <v>44</v>
      </c>
      <c r="O1587" s="35"/>
      <c r="P1587" s="191">
        <f>O1587*H1587</f>
        <v>0</v>
      </c>
      <c r="Q1587" s="191">
        <v>0</v>
      </c>
      <c r="R1587" s="191">
        <f>Q1587*H1587</f>
        <v>0</v>
      </c>
      <c r="S1587" s="191">
        <v>0</v>
      </c>
      <c r="T1587" s="192">
        <f>S1587*H1587</f>
        <v>0</v>
      </c>
      <c r="AR1587" s="17" t="s">
        <v>269</v>
      </c>
      <c r="AT1587" s="17" t="s">
        <v>156</v>
      </c>
      <c r="AU1587" s="17" t="s">
        <v>81</v>
      </c>
      <c r="AY1587" s="17" t="s">
        <v>154</v>
      </c>
      <c r="BE1587" s="193">
        <f>IF(N1587="základní",J1587,0)</f>
        <v>0</v>
      </c>
      <c r="BF1587" s="193">
        <f>IF(N1587="snížená",J1587,0)</f>
        <v>0</v>
      </c>
      <c r="BG1587" s="193">
        <f>IF(N1587="zákl. přenesená",J1587,0)</f>
        <v>0</v>
      </c>
      <c r="BH1587" s="193">
        <f>IF(N1587="sníž. přenesená",J1587,0)</f>
        <v>0</v>
      </c>
      <c r="BI1587" s="193">
        <f>IF(N1587="nulová",J1587,0)</f>
        <v>0</v>
      </c>
      <c r="BJ1587" s="17" t="s">
        <v>22</v>
      </c>
      <c r="BK1587" s="193">
        <f>ROUND(I1587*H1587,2)</f>
        <v>0</v>
      </c>
      <c r="BL1587" s="17" t="s">
        <v>269</v>
      </c>
      <c r="BM1587" s="17" t="s">
        <v>2431</v>
      </c>
    </row>
    <row r="1588" spans="2:47" s="1" customFormat="1" ht="27">
      <c r="B1588" s="34"/>
      <c r="C1588" s="56"/>
      <c r="D1588" s="194" t="s">
        <v>163</v>
      </c>
      <c r="E1588" s="56"/>
      <c r="F1588" s="195" t="s">
        <v>2432</v>
      </c>
      <c r="G1588" s="56"/>
      <c r="H1588" s="56"/>
      <c r="I1588" s="152"/>
      <c r="J1588" s="56"/>
      <c r="K1588" s="56"/>
      <c r="L1588" s="54"/>
      <c r="M1588" s="71"/>
      <c r="N1588" s="35"/>
      <c r="O1588" s="35"/>
      <c r="P1588" s="35"/>
      <c r="Q1588" s="35"/>
      <c r="R1588" s="35"/>
      <c r="S1588" s="35"/>
      <c r="T1588" s="72"/>
      <c r="AT1588" s="17" t="s">
        <v>163</v>
      </c>
      <c r="AU1588" s="17" t="s">
        <v>81</v>
      </c>
    </row>
    <row r="1589" spans="2:47" s="1" customFormat="1" ht="121.5">
      <c r="B1589" s="34"/>
      <c r="C1589" s="56"/>
      <c r="D1589" s="194" t="s">
        <v>165</v>
      </c>
      <c r="E1589" s="56"/>
      <c r="F1589" s="196" t="s">
        <v>2134</v>
      </c>
      <c r="G1589" s="56"/>
      <c r="H1589" s="56"/>
      <c r="I1589" s="152"/>
      <c r="J1589" s="56"/>
      <c r="K1589" s="56"/>
      <c r="L1589" s="54"/>
      <c r="M1589" s="71"/>
      <c r="N1589" s="35"/>
      <c r="O1589" s="35"/>
      <c r="P1589" s="35"/>
      <c r="Q1589" s="35"/>
      <c r="R1589" s="35"/>
      <c r="S1589" s="35"/>
      <c r="T1589" s="72"/>
      <c r="AT1589" s="17" t="s">
        <v>165</v>
      </c>
      <c r="AU1589" s="17" t="s">
        <v>81</v>
      </c>
    </row>
    <row r="1590" spans="2:63" s="10" customFormat="1" ht="37.35" customHeight="1">
      <c r="B1590" s="165"/>
      <c r="C1590" s="166"/>
      <c r="D1590" s="167" t="s">
        <v>72</v>
      </c>
      <c r="E1590" s="168" t="s">
        <v>261</v>
      </c>
      <c r="F1590" s="168" t="s">
        <v>2433</v>
      </c>
      <c r="G1590" s="166"/>
      <c r="H1590" s="166"/>
      <c r="I1590" s="169"/>
      <c r="J1590" s="170">
        <f>BK1590</f>
        <v>0</v>
      </c>
      <c r="K1590" s="166"/>
      <c r="L1590" s="171"/>
      <c r="M1590" s="172"/>
      <c r="N1590" s="173"/>
      <c r="O1590" s="173"/>
      <c r="P1590" s="174">
        <f>P1591</f>
        <v>0</v>
      </c>
      <c r="Q1590" s="173"/>
      <c r="R1590" s="174">
        <f>R1591</f>
        <v>0</v>
      </c>
      <c r="S1590" s="173"/>
      <c r="T1590" s="175">
        <f>T1591</f>
        <v>0</v>
      </c>
      <c r="AR1590" s="176" t="s">
        <v>177</v>
      </c>
      <c r="AT1590" s="177" t="s">
        <v>72</v>
      </c>
      <c r="AU1590" s="177" t="s">
        <v>73</v>
      </c>
      <c r="AY1590" s="176" t="s">
        <v>154</v>
      </c>
      <c r="BK1590" s="178">
        <f>BK1591</f>
        <v>0</v>
      </c>
    </row>
    <row r="1591" spans="2:63" s="10" customFormat="1" ht="19.9" customHeight="1">
      <c r="B1591" s="165"/>
      <c r="C1591" s="166"/>
      <c r="D1591" s="179" t="s">
        <v>72</v>
      </c>
      <c r="E1591" s="180" t="s">
        <v>2434</v>
      </c>
      <c r="F1591" s="180" t="s">
        <v>2435</v>
      </c>
      <c r="G1591" s="166"/>
      <c r="H1591" s="166"/>
      <c r="I1591" s="169"/>
      <c r="J1591" s="181">
        <f>BK1591</f>
        <v>0</v>
      </c>
      <c r="K1591" s="166"/>
      <c r="L1591" s="171"/>
      <c r="M1591" s="172"/>
      <c r="N1591" s="173"/>
      <c r="O1591" s="173"/>
      <c r="P1591" s="174">
        <f>SUM(P1592:P1595)</f>
        <v>0</v>
      </c>
      <c r="Q1591" s="173"/>
      <c r="R1591" s="174">
        <f>SUM(R1592:R1595)</f>
        <v>0</v>
      </c>
      <c r="S1591" s="173"/>
      <c r="T1591" s="175">
        <f>SUM(T1592:T1595)</f>
        <v>0</v>
      </c>
      <c r="AR1591" s="176" t="s">
        <v>177</v>
      </c>
      <c r="AT1591" s="177" t="s">
        <v>72</v>
      </c>
      <c r="AU1591" s="177" t="s">
        <v>22</v>
      </c>
      <c r="AY1591" s="176" t="s">
        <v>154</v>
      </c>
      <c r="BK1591" s="178">
        <f>SUM(BK1592:BK1595)</f>
        <v>0</v>
      </c>
    </row>
    <row r="1592" spans="2:65" s="1" customFormat="1" ht="31.5" customHeight="1">
      <c r="B1592" s="34"/>
      <c r="C1592" s="182" t="s">
        <v>2436</v>
      </c>
      <c r="D1592" s="182" t="s">
        <v>156</v>
      </c>
      <c r="E1592" s="183" t="s">
        <v>2437</v>
      </c>
      <c r="F1592" s="184" t="s">
        <v>2438</v>
      </c>
      <c r="G1592" s="185" t="s">
        <v>2127</v>
      </c>
      <c r="H1592" s="186">
        <v>1</v>
      </c>
      <c r="I1592" s="187"/>
      <c r="J1592" s="188">
        <f>ROUND(I1592*H1592,2)</f>
        <v>0</v>
      </c>
      <c r="K1592" s="184" t="s">
        <v>20</v>
      </c>
      <c r="L1592" s="54"/>
      <c r="M1592" s="189" t="s">
        <v>20</v>
      </c>
      <c r="N1592" s="190" t="s">
        <v>44</v>
      </c>
      <c r="O1592" s="35"/>
      <c r="P1592" s="191">
        <f>O1592*H1592</f>
        <v>0</v>
      </c>
      <c r="Q1592" s="191">
        <v>0</v>
      </c>
      <c r="R1592" s="191">
        <f>Q1592*H1592</f>
        <v>0</v>
      </c>
      <c r="S1592" s="191">
        <v>0</v>
      </c>
      <c r="T1592" s="192">
        <f>S1592*H1592</f>
        <v>0</v>
      </c>
      <c r="AR1592" s="17" t="s">
        <v>611</v>
      </c>
      <c r="AT1592" s="17" t="s">
        <v>156</v>
      </c>
      <c r="AU1592" s="17" t="s">
        <v>81</v>
      </c>
      <c r="AY1592" s="17" t="s">
        <v>154</v>
      </c>
      <c r="BE1592" s="193">
        <f>IF(N1592="základní",J1592,0)</f>
        <v>0</v>
      </c>
      <c r="BF1592" s="193">
        <f>IF(N1592="snížená",J1592,0)</f>
        <v>0</v>
      </c>
      <c r="BG1592" s="193">
        <f>IF(N1592="zákl. přenesená",J1592,0)</f>
        <v>0</v>
      </c>
      <c r="BH1592" s="193">
        <f>IF(N1592="sníž. přenesená",J1592,0)</f>
        <v>0</v>
      </c>
      <c r="BI1592" s="193">
        <f>IF(N1592="nulová",J1592,0)</f>
        <v>0</v>
      </c>
      <c r="BJ1592" s="17" t="s">
        <v>22</v>
      </c>
      <c r="BK1592" s="193">
        <f>ROUND(I1592*H1592,2)</f>
        <v>0</v>
      </c>
      <c r="BL1592" s="17" t="s">
        <v>611</v>
      </c>
      <c r="BM1592" s="17" t="s">
        <v>2439</v>
      </c>
    </row>
    <row r="1593" spans="2:47" s="1" customFormat="1" ht="40.5">
      <c r="B1593" s="34"/>
      <c r="C1593" s="56"/>
      <c r="D1593" s="199" t="s">
        <v>615</v>
      </c>
      <c r="E1593" s="56"/>
      <c r="F1593" s="212" t="s">
        <v>2440</v>
      </c>
      <c r="G1593" s="56"/>
      <c r="H1593" s="56"/>
      <c r="I1593" s="152"/>
      <c r="J1593" s="56"/>
      <c r="K1593" s="56"/>
      <c r="L1593" s="54"/>
      <c r="M1593" s="71"/>
      <c r="N1593" s="35"/>
      <c r="O1593" s="35"/>
      <c r="P1593" s="35"/>
      <c r="Q1593" s="35"/>
      <c r="R1593" s="35"/>
      <c r="S1593" s="35"/>
      <c r="T1593" s="72"/>
      <c r="AT1593" s="17" t="s">
        <v>615</v>
      </c>
      <c r="AU1593" s="17" t="s">
        <v>81</v>
      </c>
    </row>
    <row r="1594" spans="2:65" s="1" customFormat="1" ht="22.5" customHeight="1">
      <c r="B1594" s="34"/>
      <c r="C1594" s="182" t="s">
        <v>2441</v>
      </c>
      <c r="D1594" s="182" t="s">
        <v>156</v>
      </c>
      <c r="E1594" s="183" t="s">
        <v>2442</v>
      </c>
      <c r="F1594" s="184" t="s">
        <v>2443</v>
      </c>
      <c r="G1594" s="185" t="s">
        <v>2127</v>
      </c>
      <c r="H1594" s="186">
        <v>1</v>
      </c>
      <c r="I1594" s="187"/>
      <c r="J1594" s="188">
        <f>ROUND(I1594*H1594,2)</f>
        <v>0</v>
      </c>
      <c r="K1594" s="184" t="s">
        <v>20</v>
      </c>
      <c r="L1594" s="54"/>
      <c r="M1594" s="189" t="s">
        <v>20</v>
      </c>
      <c r="N1594" s="190" t="s">
        <v>44</v>
      </c>
      <c r="O1594" s="35"/>
      <c r="P1594" s="191">
        <f>O1594*H1594</f>
        <v>0</v>
      </c>
      <c r="Q1594" s="191">
        <v>0</v>
      </c>
      <c r="R1594" s="191">
        <f>Q1594*H1594</f>
        <v>0</v>
      </c>
      <c r="S1594" s="191">
        <v>0</v>
      </c>
      <c r="T1594" s="192">
        <f>S1594*H1594</f>
        <v>0</v>
      </c>
      <c r="AR1594" s="17" t="s">
        <v>611</v>
      </c>
      <c r="AT1594" s="17" t="s">
        <v>156</v>
      </c>
      <c r="AU1594" s="17" t="s">
        <v>81</v>
      </c>
      <c r="AY1594" s="17" t="s">
        <v>154</v>
      </c>
      <c r="BE1594" s="193">
        <f>IF(N1594="základní",J1594,0)</f>
        <v>0</v>
      </c>
      <c r="BF1594" s="193">
        <f>IF(N1594="snížená",J1594,0)</f>
        <v>0</v>
      </c>
      <c r="BG1594" s="193">
        <f>IF(N1594="zákl. přenesená",J1594,0)</f>
        <v>0</v>
      </c>
      <c r="BH1594" s="193">
        <f>IF(N1594="sníž. přenesená",J1594,0)</f>
        <v>0</v>
      </c>
      <c r="BI1594" s="193">
        <f>IF(N1594="nulová",J1594,0)</f>
        <v>0</v>
      </c>
      <c r="BJ1594" s="17" t="s">
        <v>22</v>
      </c>
      <c r="BK1594" s="193">
        <f>ROUND(I1594*H1594,2)</f>
        <v>0</v>
      </c>
      <c r="BL1594" s="17" t="s">
        <v>611</v>
      </c>
      <c r="BM1594" s="17" t="s">
        <v>2444</v>
      </c>
    </row>
    <row r="1595" spans="2:47" s="1" customFormat="1" ht="40.5">
      <c r="B1595" s="34"/>
      <c r="C1595" s="56"/>
      <c r="D1595" s="194" t="s">
        <v>615</v>
      </c>
      <c r="E1595" s="56"/>
      <c r="F1595" s="196" t="s">
        <v>2445</v>
      </c>
      <c r="G1595" s="56"/>
      <c r="H1595" s="56"/>
      <c r="I1595" s="152"/>
      <c r="J1595" s="56"/>
      <c r="K1595" s="56"/>
      <c r="L1595" s="54"/>
      <c r="M1595" s="71"/>
      <c r="N1595" s="35"/>
      <c r="O1595" s="35"/>
      <c r="P1595" s="35"/>
      <c r="Q1595" s="35"/>
      <c r="R1595" s="35"/>
      <c r="S1595" s="35"/>
      <c r="T1595" s="72"/>
      <c r="AT1595" s="17" t="s">
        <v>615</v>
      </c>
      <c r="AU1595" s="17" t="s">
        <v>81</v>
      </c>
    </row>
    <row r="1596" spans="2:63" s="10" customFormat="1" ht="37.35" customHeight="1">
      <c r="B1596" s="165"/>
      <c r="C1596" s="166"/>
      <c r="D1596" s="179" t="s">
        <v>72</v>
      </c>
      <c r="E1596" s="237" t="s">
        <v>2446</v>
      </c>
      <c r="F1596" s="237" t="s">
        <v>2447</v>
      </c>
      <c r="G1596" s="166"/>
      <c r="H1596" s="166"/>
      <c r="I1596" s="169"/>
      <c r="J1596" s="238">
        <f>BK1596</f>
        <v>0</v>
      </c>
      <c r="K1596" s="166"/>
      <c r="L1596" s="171"/>
      <c r="M1596" s="172"/>
      <c r="N1596" s="173"/>
      <c r="O1596" s="173"/>
      <c r="P1596" s="174">
        <f>SUM(P1597:P1599)</f>
        <v>0</v>
      </c>
      <c r="Q1596" s="173"/>
      <c r="R1596" s="174">
        <f>SUM(R1597:R1599)</f>
        <v>0</v>
      </c>
      <c r="S1596" s="173"/>
      <c r="T1596" s="175">
        <f>SUM(T1597:T1599)</f>
        <v>0</v>
      </c>
      <c r="AR1596" s="176" t="s">
        <v>161</v>
      </c>
      <c r="AT1596" s="177" t="s">
        <v>72</v>
      </c>
      <c r="AU1596" s="177" t="s">
        <v>73</v>
      </c>
      <c r="AY1596" s="176" t="s">
        <v>154</v>
      </c>
      <c r="BK1596" s="178">
        <f>SUM(BK1597:BK1599)</f>
        <v>0</v>
      </c>
    </row>
    <row r="1597" spans="2:65" s="1" customFormat="1" ht="22.5" customHeight="1">
      <c r="B1597" s="34"/>
      <c r="C1597" s="182" t="s">
        <v>2448</v>
      </c>
      <c r="D1597" s="182" t="s">
        <v>156</v>
      </c>
      <c r="E1597" s="183" t="s">
        <v>2449</v>
      </c>
      <c r="F1597" s="184" t="s">
        <v>2450</v>
      </c>
      <c r="G1597" s="185" t="s">
        <v>2451</v>
      </c>
      <c r="H1597" s="186">
        <v>1</v>
      </c>
      <c r="I1597" s="187"/>
      <c r="J1597" s="188">
        <f>ROUND(I1597*H1597,2)</f>
        <v>0</v>
      </c>
      <c r="K1597" s="184" t="s">
        <v>20</v>
      </c>
      <c r="L1597" s="54"/>
      <c r="M1597" s="189" t="s">
        <v>20</v>
      </c>
      <c r="N1597" s="190" t="s">
        <v>44</v>
      </c>
      <c r="O1597" s="35"/>
      <c r="P1597" s="191">
        <f>O1597*H1597</f>
        <v>0</v>
      </c>
      <c r="Q1597" s="191">
        <v>0</v>
      </c>
      <c r="R1597" s="191">
        <f>Q1597*H1597</f>
        <v>0</v>
      </c>
      <c r="S1597" s="191">
        <v>0</v>
      </c>
      <c r="T1597" s="192">
        <f>S1597*H1597</f>
        <v>0</v>
      </c>
      <c r="AR1597" s="17" t="s">
        <v>1241</v>
      </c>
      <c r="AT1597" s="17" t="s">
        <v>156</v>
      </c>
      <c r="AU1597" s="17" t="s">
        <v>22</v>
      </c>
      <c r="AY1597" s="17" t="s">
        <v>154</v>
      </c>
      <c r="BE1597" s="193">
        <f>IF(N1597="základní",J1597,0)</f>
        <v>0</v>
      </c>
      <c r="BF1597" s="193">
        <f>IF(N1597="snížená",J1597,0)</f>
        <v>0</v>
      </c>
      <c r="BG1597" s="193">
        <f>IF(N1597="zákl. přenesená",J1597,0)</f>
        <v>0</v>
      </c>
      <c r="BH1597" s="193">
        <f>IF(N1597="sníž. přenesená",J1597,0)</f>
        <v>0</v>
      </c>
      <c r="BI1597" s="193">
        <f>IF(N1597="nulová",J1597,0)</f>
        <v>0</v>
      </c>
      <c r="BJ1597" s="17" t="s">
        <v>22</v>
      </c>
      <c r="BK1597" s="193">
        <f>ROUND(I1597*H1597,2)</f>
        <v>0</v>
      </c>
      <c r="BL1597" s="17" t="s">
        <v>1241</v>
      </c>
      <c r="BM1597" s="17" t="s">
        <v>2452</v>
      </c>
    </row>
    <row r="1598" spans="2:65" s="1" customFormat="1" ht="22.5" customHeight="1">
      <c r="B1598" s="34"/>
      <c r="C1598" s="182" t="s">
        <v>2453</v>
      </c>
      <c r="D1598" s="182" t="s">
        <v>156</v>
      </c>
      <c r="E1598" s="183" t="s">
        <v>2454</v>
      </c>
      <c r="F1598" s="184" t="s">
        <v>2455</v>
      </c>
      <c r="G1598" s="185" t="s">
        <v>2451</v>
      </c>
      <c r="H1598" s="186">
        <v>1</v>
      </c>
      <c r="I1598" s="187"/>
      <c r="J1598" s="188">
        <f>ROUND(I1598*H1598,2)</f>
        <v>0</v>
      </c>
      <c r="K1598" s="184" t="s">
        <v>20</v>
      </c>
      <c r="L1598" s="54"/>
      <c r="M1598" s="189" t="s">
        <v>20</v>
      </c>
      <c r="N1598" s="190" t="s">
        <v>44</v>
      </c>
      <c r="O1598" s="35"/>
      <c r="P1598" s="191">
        <f>O1598*H1598</f>
        <v>0</v>
      </c>
      <c r="Q1598" s="191">
        <v>0</v>
      </c>
      <c r="R1598" s="191">
        <f>Q1598*H1598</f>
        <v>0</v>
      </c>
      <c r="S1598" s="191">
        <v>0</v>
      </c>
      <c r="T1598" s="192">
        <f>S1598*H1598</f>
        <v>0</v>
      </c>
      <c r="AR1598" s="17" t="s">
        <v>1241</v>
      </c>
      <c r="AT1598" s="17" t="s">
        <v>156</v>
      </c>
      <c r="AU1598" s="17" t="s">
        <v>22</v>
      </c>
      <c r="AY1598" s="17" t="s">
        <v>154</v>
      </c>
      <c r="BE1598" s="193">
        <f>IF(N1598="základní",J1598,0)</f>
        <v>0</v>
      </c>
      <c r="BF1598" s="193">
        <f>IF(N1598="snížená",J1598,0)</f>
        <v>0</v>
      </c>
      <c r="BG1598" s="193">
        <f>IF(N1598="zákl. přenesená",J1598,0)</f>
        <v>0</v>
      </c>
      <c r="BH1598" s="193">
        <f>IF(N1598="sníž. přenesená",J1598,0)</f>
        <v>0</v>
      </c>
      <c r="BI1598" s="193">
        <f>IF(N1598="nulová",J1598,0)</f>
        <v>0</v>
      </c>
      <c r="BJ1598" s="17" t="s">
        <v>22</v>
      </c>
      <c r="BK1598" s="193">
        <f>ROUND(I1598*H1598,2)</f>
        <v>0</v>
      </c>
      <c r="BL1598" s="17" t="s">
        <v>1241</v>
      </c>
      <c r="BM1598" s="17" t="s">
        <v>2456</v>
      </c>
    </row>
    <row r="1599" spans="2:65" s="1" customFormat="1" ht="22.5" customHeight="1">
      <c r="B1599" s="34"/>
      <c r="C1599" s="182" t="s">
        <v>2457</v>
      </c>
      <c r="D1599" s="182" t="s">
        <v>156</v>
      </c>
      <c r="E1599" s="183" t="s">
        <v>2458</v>
      </c>
      <c r="F1599" s="184" t="s">
        <v>2459</v>
      </c>
      <c r="G1599" s="185" t="s">
        <v>2451</v>
      </c>
      <c r="H1599" s="186">
        <v>1</v>
      </c>
      <c r="I1599" s="187"/>
      <c r="J1599" s="188">
        <f>ROUND(I1599*H1599,2)</f>
        <v>0</v>
      </c>
      <c r="K1599" s="184" t="s">
        <v>20</v>
      </c>
      <c r="L1599" s="54"/>
      <c r="M1599" s="189" t="s">
        <v>20</v>
      </c>
      <c r="N1599" s="239" t="s">
        <v>44</v>
      </c>
      <c r="O1599" s="240"/>
      <c r="P1599" s="241">
        <f>O1599*H1599</f>
        <v>0</v>
      </c>
      <c r="Q1599" s="241">
        <v>0</v>
      </c>
      <c r="R1599" s="241">
        <f>Q1599*H1599</f>
        <v>0</v>
      </c>
      <c r="S1599" s="241">
        <v>0</v>
      </c>
      <c r="T1599" s="242">
        <f>S1599*H1599</f>
        <v>0</v>
      </c>
      <c r="AR1599" s="17" t="s">
        <v>1241</v>
      </c>
      <c r="AT1599" s="17" t="s">
        <v>156</v>
      </c>
      <c r="AU1599" s="17" t="s">
        <v>22</v>
      </c>
      <c r="AY1599" s="17" t="s">
        <v>154</v>
      </c>
      <c r="BE1599" s="193">
        <f>IF(N1599="základní",J1599,0)</f>
        <v>0</v>
      </c>
      <c r="BF1599" s="193">
        <f>IF(N1599="snížená",J1599,0)</f>
        <v>0</v>
      </c>
      <c r="BG1599" s="193">
        <f>IF(N1599="zákl. přenesená",J1599,0)</f>
        <v>0</v>
      </c>
      <c r="BH1599" s="193">
        <f>IF(N1599="sníž. přenesená",J1599,0)</f>
        <v>0</v>
      </c>
      <c r="BI1599" s="193">
        <f>IF(N1599="nulová",J1599,0)</f>
        <v>0</v>
      </c>
      <c r="BJ1599" s="17" t="s">
        <v>22</v>
      </c>
      <c r="BK1599" s="193">
        <f>ROUND(I1599*H1599,2)</f>
        <v>0</v>
      </c>
      <c r="BL1599" s="17" t="s">
        <v>1241</v>
      </c>
      <c r="BM1599" s="17" t="s">
        <v>2460</v>
      </c>
    </row>
    <row r="1600" spans="2:12" s="1" customFormat="1" ht="6.95" customHeight="1">
      <c r="B1600" s="49"/>
      <c r="C1600" s="50"/>
      <c r="D1600" s="50"/>
      <c r="E1600" s="50"/>
      <c r="F1600" s="50"/>
      <c r="G1600" s="50"/>
      <c r="H1600" s="50"/>
      <c r="I1600" s="128"/>
      <c r="J1600" s="50"/>
      <c r="K1600" s="50"/>
      <c r="L1600" s="54"/>
    </row>
  </sheetData>
  <sheetProtection password="CC35" sheet="1" objects="1" scenarios="1" formatColumns="0" formatRows="0" sort="0" autoFilter="0"/>
  <autoFilter ref="C107:K107"/>
  <mergeCells count="9">
    <mergeCell ref="E98:H98"/>
    <mergeCell ref="E100:H10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0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v>
      </c>
      <c r="E1" s="259"/>
      <c r="F1" s="260" t="s">
        <v>3361</v>
      </c>
      <c r="G1" s="306" t="s">
        <v>3362</v>
      </c>
      <c r="H1" s="306"/>
      <c r="I1" s="265"/>
      <c r="J1" s="260" t="s">
        <v>3363</v>
      </c>
      <c r="K1" s="258" t="s">
        <v>97</v>
      </c>
      <c r="L1" s="260" t="s">
        <v>3364</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67"/>
      <c r="M2" s="267"/>
      <c r="N2" s="267"/>
      <c r="O2" s="267"/>
      <c r="P2" s="267"/>
      <c r="Q2" s="267"/>
      <c r="R2" s="267"/>
      <c r="S2" s="267"/>
      <c r="T2" s="267"/>
      <c r="U2" s="267"/>
      <c r="V2" s="267"/>
      <c r="AT2" s="17" t="s">
        <v>84</v>
      </c>
    </row>
    <row r="3" spans="2:46" ht="6.95" customHeight="1">
      <c r="B3" s="18"/>
      <c r="C3" s="19"/>
      <c r="D3" s="19"/>
      <c r="E3" s="19"/>
      <c r="F3" s="19"/>
      <c r="G3" s="19"/>
      <c r="H3" s="19"/>
      <c r="I3" s="105"/>
      <c r="J3" s="19"/>
      <c r="K3" s="20"/>
      <c r="AT3" s="17" t="s">
        <v>81</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07" t="str">
        <f>'Rekapitulace stavby'!K6</f>
        <v>ZŠ Májová, Ostrov - výstavba učebny technických a řemeslných oborů ve vazbě na zajištění bezbarierovosti školy</v>
      </c>
      <c r="F7" s="271"/>
      <c r="G7" s="271"/>
      <c r="H7" s="271"/>
      <c r="I7" s="106"/>
      <c r="J7" s="22"/>
      <c r="K7" s="24"/>
    </row>
    <row r="8" spans="2:11" s="1" customFormat="1" ht="15">
      <c r="B8" s="34"/>
      <c r="C8" s="35"/>
      <c r="D8" s="30" t="s">
        <v>99</v>
      </c>
      <c r="E8" s="35"/>
      <c r="F8" s="35"/>
      <c r="G8" s="35"/>
      <c r="H8" s="35"/>
      <c r="I8" s="107"/>
      <c r="J8" s="35"/>
      <c r="K8" s="38"/>
    </row>
    <row r="9" spans="2:11" s="1" customFormat="1" ht="36.95" customHeight="1">
      <c r="B9" s="34"/>
      <c r="C9" s="35"/>
      <c r="D9" s="35"/>
      <c r="E9" s="308" t="s">
        <v>2461</v>
      </c>
      <c r="F9" s="278"/>
      <c r="G9" s="278"/>
      <c r="H9" s="278"/>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22</v>
      </c>
      <c r="K11" s="38"/>
    </row>
    <row r="12" spans="2:11" s="1" customFormat="1" ht="14.45" customHeight="1">
      <c r="B12" s="34"/>
      <c r="C12" s="35"/>
      <c r="D12" s="30" t="s">
        <v>23</v>
      </c>
      <c r="E12" s="35"/>
      <c r="F12" s="28" t="s">
        <v>24</v>
      </c>
      <c r="G12" s="35"/>
      <c r="H12" s="35"/>
      <c r="I12" s="108" t="s">
        <v>25</v>
      </c>
      <c r="J12" s="109" t="str">
        <f>'Rekapitulace stavby'!AN8</f>
        <v>9.1.2017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37</v>
      </c>
      <c r="E23" s="35"/>
      <c r="F23" s="35"/>
      <c r="G23" s="35"/>
      <c r="H23" s="35"/>
      <c r="I23" s="107"/>
      <c r="J23" s="35"/>
      <c r="K23" s="38"/>
    </row>
    <row r="24" spans="2:11" s="6" customFormat="1" ht="162.75" customHeight="1">
      <c r="B24" s="110"/>
      <c r="C24" s="111"/>
      <c r="D24" s="111"/>
      <c r="E24" s="274" t="s">
        <v>38</v>
      </c>
      <c r="F24" s="309"/>
      <c r="G24" s="309"/>
      <c r="H24" s="309"/>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ROUND(J96,2)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41</v>
      </c>
      <c r="G29" s="35"/>
      <c r="H29" s="35"/>
      <c r="I29" s="118" t="s">
        <v>40</v>
      </c>
      <c r="J29" s="39" t="s">
        <v>42</v>
      </c>
      <c r="K29" s="38"/>
    </row>
    <row r="30" spans="2:11" s="1" customFormat="1" ht="14.45" customHeight="1">
      <c r="B30" s="34"/>
      <c r="C30" s="35"/>
      <c r="D30" s="42" t="s">
        <v>43</v>
      </c>
      <c r="E30" s="42" t="s">
        <v>44</v>
      </c>
      <c r="F30" s="119">
        <f>ROUND(SUM(BE96:BE386),2)</f>
        <v>0</v>
      </c>
      <c r="G30" s="35"/>
      <c r="H30" s="35"/>
      <c r="I30" s="120">
        <v>0.21</v>
      </c>
      <c r="J30" s="119">
        <f>ROUND(ROUND((SUM(BE96:BE386)),2)*I30,2)</f>
        <v>0</v>
      </c>
      <c r="K30" s="38"/>
    </row>
    <row r="31" spans="2:11" s="1" customFormat="1" ht="14.45" customHeight="1">
      <c r="B31" s="34"/>
      <c r="C31" s="35"/>
      <c r="D31" s="35"/>
      <c r="E31" s="42" t="s">
        <v>45</v>
      </c>
      <c r="F31" s="119">
        <f>ROUND(SUM(BF96:BF386),2)</f>
        <v>0</v>
      </c>
      <c r="G31" s="35"/>
      <c r="H31" s="35"/>
      <c r="I31" s="120">
        <v>0.15</v>
      </c>
      <c r="J31" s="119">
        <f>ROUND(ROUND((SUM(BF96:BF386)),2)*I31,2)</f>
        <v>0</v>
      </c>
      <c r="K31" s="38"/>
    </row>
    <row r="32" spans="2:11" s="1" customFormat="1" ht="14.45" customHeight="1" hidden="1">
      <c r="B32" s="34"/>
      <c r="C32" s="35"/>
      <c r="D32" s="35"/>
      <c r="E32" s="42" t="s">
        <v>46</v>
      </c>
      <c r="F32" s="119">
        <f>ROUND(SUM(BG96:BG386),2)</f>
        <v>0</v>
      </c>
      <c r="G32" s="35"/>
      <c r="H32" s="35"/>
      <c r="I32" s="120">
        <v>0.21</v>
      </c>
      <c r="J32" s="119">
        <v>0</v>
      </c>
      <c r="K32" s="38"/>
    </row>
    <row r="33" spans="2:11" s="1" customFormat="1" ht="14.45" customHeight="1" hidden="1">
      <c r="B33" s="34"/>
      <c r="C33" s="35"/>
      <c r="D33" s="35"/>
      <c r="E33" s="42" t="s">
        <v>47</v>
      </c>
      <c r="F33" s="119">
        <f>ROUND(SUM(BH96:BH386),2)</f>
        <v>0</v>
      </c>
      <c r="G33" s="35"/>
      <c r="H33" s="35"/>
      <c r="I33" s="120">
        <v>0.15</v>
      </c>
      <c r="J33" s="119">
        <v>0</v>
      </c>
      <c r="K33" s="38"/>
    </row>
    <row r="34" spans="2:11" s="1" customFormat="1" ht="14.45" customHeight="1" hidden="1">
      <c r="B34" s="34"/>
      <c r="C34" s="35"/>
      <c r="D34" s="35"/>
      <c r="E34" s="42" t="s">
        <v>48</v>
      </c>
      <c r="F34" s="119">
        <f>ROUND(SUM(BI96:BI386),2)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101</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07" t="str">
        <f>E7</f>
        <v>ZŠ Májová, Ostrov - výstavba učebny technických a řemeslných oborů ve vazbě na zajištění bezbarierovosti školy</v>
      </c>
      <c r="F45" s="278"/>
      <c r="G45" s="278"/>
      <c r="H45" s="278"/>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308" t="str">
        <f>E9</f>
        <v>02 - Zdravotně technické instalace</v>
      </c>
      <c r="F47" s="278"/>
      <c r="G47" s="278"/>
      <c r="H47" s="278"/>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Ostrov</v>
      </c>
      <c r="G49" s="35"/>
      <c r="H49" s="35"/>
      <c r="I49" s="108" t="s">
        <v>25</v>
      </c>
      <c r="J49" s="109" t="str">
        <f>IF(J12="","",J12)</f>
        <v>9.1.2017</v>
      </c>
      <c r="K49" s="38"/>
    </row>
    <row r="50" spans="2:11" s="1" customFormat="1" ht="6.95" customHeight="1">
      <c r="B50" s="34"/>
      <c r="C50" s="35"/>
      <c r="D50" s="35"/>
      <c r="E50" s="35"/>
      <c r="F50" s="35"/>
      <c r="G50" s="35"/>
      <c r="H50" s="35"/>
      <c r="I50" s="107"/>
      <c r="J50" s="35"/>
      <c r="K50" s="38"/>
    </row>
    <row r="51" spans="2:11" s="1" customFormat="1" ht="15">
      <c r="B51" s="34"/>
      <c r="C51" s="30" t="s">
        <v>29</v>
      </c>
      <c r="D51" s="35"/>
      <c r="E51" s="35"/>
      <c r="F51" s="28" t="str">
        <f>E15</f>
        <v>Město Ostrov</v>
      </c>
      <c r="G51" s="35"/>
      <c r="H51" s="35"/>
      <c r="I51" s="108" t="s">
        <v>35</v>
      </c>
      <c r="J51" s="28" t="str">
        <f>E21</f>
        <v>BPO spol. s r.o.</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102</v>
      </c>
      <c r="D54" s="121"/>
      <c r="E54" s="121"/>
      <c r="F54" s="121"/>
      <c r="G54" s="121"/>
      <c r="H54" s="121"/>
      <c r="I54" s="134"/>
      <c r="J54" s="135" t="s">
        <v>103</v>
      </c>
      <c r="K54" s="136"/>
    </row>
    <row r="55" spans="2:11" s="1" customFormat="1" ht="10.35" customHeight="1">
      <c r="B55" s="34"/>
      <c r="C55" s="35"/>
      <c r="D55" s="35"/>
      <c r="E55" s="35"/>
      <c r="F55" s="35"/>
      <c r="G55" s="35"/>
      <c r="H55" s="35"/>
      <c r="I55" s="107"/>
      <c r="J55" s="35"/>
      <c r="K55" s="38"/>
    </row>
    <row r="56" spans="2:47" s="1" customFormat="1" ht="29.25" customHeight="1">
      <c r="B56" s="34"/>
      <c r="C56" s="137" t="s">
        <v>104</v>
      </c>
      <c r="D56" s="35"/>
      <c r="E56" s="35"/>
      <c r="F56" s="35"/>
      <c r="G56" s="35"/>
      <c r="H56" s="35"/>
      <c r="I56" s="107"/>
      <c r="J56" s="117">
        <f>J96</f>
        <v>0</v>
      </c>
      <c r="K56" s="38"/>
      <c r="AU56" s="17" t="s">
        <v>105</v>
      </c>
    </row>
    <row r="57" spans="2:11" s="7" customFormat="1" ht="24.95" customHeight="1">
      <c r="B57" s="138"/>
      <c r="C57" s="139"/>
      <c r="D57" s="140" t="s">
        <v>106</v>
      </c>
      <c r="E57" s="141"/>
      <c r="F57" s="141"/>
      <c r="G57" s="141"/>
      <c r="H57" s="141"/>
      <c r="I57" s="142"/>
      <c r="J57" s="143">
        <f>J97</f>
        <v>0</v>
      </c>
      <c r="K57" s="144"/>
    </row>
    <row r="58" spans="2:11" s="8" customFormat="1" ht="19.9" customHeight="1">
      <c r="B58" s="145"/>
      <c r="C58" s="146"/>
      <c r="D58" s="147" t="s">
        <v>107</v>
      </c>
      <c r="E58" s="148"/>
      <c r="F58" s="148"/>
      <c r="G58" s="148"/>
      <c r="H58" s="148"/>
      <c r="I58" s="149"/>
      <c r="J58" s="150">
        <f>J98</f>
        <v>0</v>
      </c>
      <c r="K58" s="151"/>
    </row>
    <row r="59" spans="2:11" s="8" customFormat="1" ht="19.9" customHeight="1">
      <c r="B59" s="145"/>
      <c r="C59" s="146"/>
      <c r="D59" s="147" t="s">
        <v>109</v>
      </c>
      <c r="E59" s="148"/>
      <c r="F59" s="148"/>
      <c r="G59" s="148"/>
      <c r="H59" s="148"/>
      <c r="I59" s="149"/>
      <c r="J59" s="150">
        <f>J185</f>
        <v>0</v>
      </c>
      <c r="K59" s="151"/>
    </row>
    <row r="60" spans="2:11" s="8" customFormat="1" ht="19.9" customHeight="1">
      <c r="B60" s="145"/>
      <c r="C60" s="146"/>
      <c r="D60" s="147" t="s">
        <v>110</v>
      </c>
      <c r="E60" s="148"/>
      <c r="F60" s="148"/>
      <c r="G60" s="148"/>
      <c r="H60" s="148"/>
      <c r="I60" s="149"/>
      <c r="J60" s="150">
        <f>J188</f>
        <v>0</v>
      </c>
      <c r="K60" s="151"/>
    </row>
    <row r="61" spans="2:11" s="8" customFormat="1" ht="19.9" customHeight="1">
      <c r="B61" s="145"/>
      <c r="C61" s="146"/>
      <c r="D61" s="147" t="s">
        <v>111</v>
      </c>
      <c r="E61" s="148"/>
      <c r="F61" s="148"/>
      <c r="G61" s="148"/>
      <c r="H61" s="148"/>
      <c r="I61" s="149"/>
      <c r="J61" s="150">
        <f>J199</f>
        <v>0</v>
      </c>
      <c r="K61" s="151"/>
    </row>
    <row r="62" spans="2:11" s="8" customFormat="1" ht="19.9" customHeight="1">
      <c r="B62" s="145"/>
      <c r="C62" s="146"/>
      <c r="D62" s="147" t="s">
        <v>2462</v>
      </c>
      <c r="E62" s="148"/>
      <c r="F62" s="148"/>
      <c r="G62" s="148"/>
      <c r="H62" s="148"/>
      <c r="I62" s="149"/>
      <c r="J62" s="150">
        <f>J216</f>
        <v>0</v>
      </c>
      <c r="K62" s="151"/>
    </row>
    <row r="63" spans="2:11" s="8" customFormat="1" ht="19.9" customHeight="1">
      <c r="B63" s="145"/>
      <c r="C63" s="146"/>
      <c r="D63" s="147" t="s">
        <v>113</v>
      </c>
      <c r="E63" s="148"/>
      <c r="F63" s="148"/>
      <c r="G63" s="148"/>
      <c r="H63" s="148"/>
      <c r="I63" s="149"/>
      <c r="J63" s="150">
        <f>J236</f>
        <v>0</v>
      </c>
      <c r="K63" s="151"/>
    </row>
    <row r="64" spans="2:11" s="8" customFormat="1" ht="14.85" customHeight="1">
      <c r="B64" s="145"/>
      <c r="C64" s="146"/>
      <c r="D64" s="147" t="s">
        <v>2463</v>
      </c>
      <c r="E64" s="148"/>
      <c r="F64" s="148"/>
      <c r="G64" s="148"/>
      <c r="H64" s="148"/>
      <c r="I64" s="149"/>
      <c r="J64" s="150">
        <f>J237</f>
        <v>0</v>
      </c>
      <c r="K64" s="151"/>
    </row>
    <row r="65" spans="2:11" s="8" customFormat="1" ht="14.85" customHeight="1">
      <c r="B65" s="145"/>
      <c r="C65" s="146"/>
      <c r="D65" s="147" t="s">
        <v>116</v>
      </c>
      <c r="E65" s="148"/>
      <c r="F65" s="148"/>
      <c r="G65" s="148"/>
      <c r="H65" s="148"/>
      <c r="I65" s="149"/>
      <c r="J65" s="150">
        <f>J243</f>
        <v>0</v>
      </c>
      <c r="K65" s="151"/>
    </row>
    <row r="66" spans="2:11" s="8" customFormat="1" ht="19.9" customHeight="1">
      <c r="B66" s="145"/>
      <c r="C66" s="146"/>
      <c r="D66" s="147" t="s">
        <v>118</v>
      </c>
      <c r="E66" s="148"/>
      <c r="F66" s="148"/>
      <c r="G66" s="148"/>
      <c r="H66" s="148"/>
      <c r="I66" s="149"/>
      <c r="J66" s="150">
        <f>J253</f>
        <v>0</v>
      </c>
      <c r="K66" s="151"/>
    </row>
    <row r="67" spans="2:11" s="8" customFormat="1" ht="19.9" customHeight="1">
      <c r="B67" s="145"/>
      <c r="C67" s="146"/>
      <c r="D67" s="147" t="s">
        <v>119</v>
      </c>
      <c r="E67" s="148"/>
      <c r="F67" s="148"/>
      <c r="G67" s="148"/>
      <c r="H67" s="148"/>
      <c r="I67" s="149"/>
      <c r="J67" s="150">
        <f>J274</f>
        <v>0</v>
      </c>
      <c r="K67" s="151"/>
    </row>
    <row r="68" spans="2:11" s="7" customFormat="1" ht="24.95" customHeight="1">
      <c r="B68" s="138"/>
      <c r="C68" s="139"/>
      <c r="D68" s="140" t="s">
        <v>120</v>
      </c>
      <c r="E68" s="141"/>
      <c r="F68" s="141"/>
      <c r="G68" s="141"/>
      <c r="H68" s="141"/>
      <c r="I68" s="142"/>
      <c r="J68" s="143">
        <f>J276</f>
        <v>0</v>
      </c>
      <c r="K68" s="144"/>
    </row>
    <row r="69" spans="2:11" s="8" customFormat="1" ht="19.9" customHeight="1">
      <c r="B69" s="145"/>
      <c r="C69" s="146"/>
      <c r="D69" s="147" t="s">
        <v>2464</v>
      </c>
      <c r="E69" s="148"/>
      <c r="F69" s="148"/>
      <c r="G69" s="148"/>
      <c r="H69" s="148"/>
      <c r="I69" s="149"/>
      <c r="J69" s="150">
        <f>J277</f>
        <v>0</v>
      </c>
      <c r="K69" s="151"/>
    </row>
    <row r="70" spans="2:11" s="8" customFormat="1" ht="19.9" customHeight="1">
      <c r="B70" s="145"/>
      <c r="C70" s="146"/>
      <c r="D70" s="147" t="s">
        <v>2465</v>
      </c>
      <c r="E70" s="148"/>
      <c r="F70" s="148"/>
      <c r="G70" s="148"/>
      <c r="H70" s="148"/>
      <c r="I70" s="149"/>
      <c r="J70" s="150">
        <f>J303</f>
        <v>0</v>
      </c>
      <c r="K70" s="151"/>
    </row>
    <row r="71" spans="2:11" s="8" customFormat="1" ht="19.9" customHeight="1">
      <c r="B71" s="145"/>
      <c r="C71" s="146"/>
      <c r="D71" s="147" t="s">
        <v>2466</v>
      </c>
      <c r="E71" s="148"/>
      <c r="F71" s="148"/>
      <c r="G71" s="148"/>
      <c r="H71" s="148"/>
      <c r="I71" s="149"/>
      <c r="J71" s="150">
        <f>J335</f>
        <v>0</v>
      </c>
      <c r="K71" s="151"/>
    </row>
    <row r="72" spans="2:11" s="8" customFormat="1" ht="19.9" customHeight="1">
      <c r="B72" s="145"/>
      <c r="C72" s="146"/>
      <c r="D72" s="147" t="s">
        <v>2467</v>
      </c>
      <c r="E72" s="148"/>
      <c r="F72" s="148"/>
      <c r="G72" s="148"/>
      <c r="H72" s="148"/>
      <c r="I72" s="149"/>
      <c r="J72" s="150">
        <f>J361</f>
        <v>0</v>
      </c>
      <c r="K72" s="151"/>
    </row>
    <row r="73" spans="2:11" s="7" customFormat="1" ht="24.95" customHeight="1">
      <c r="B73" s="138"/>
      <c r="C73" s="139"/>
      <c r="D73" s="140" t="s">
        <v>135</v>
      </c>
      <c r="E73" s="141"/>
      <c r="F73" s="141"/>
      <c r="G73" s="141"/>
      <c r="H73" s="141"/>
      <c r="I73" s="142"/>
      <c r="J73" s="143">
        <f>J366</f>
        <v>0</v>
      </c>
      <c r="K73" s="144"/>
    </row>
    <row r="74" spans="2:11" s="8" customFormat="1" ht="19.9" customHeight="1">
      <c r="B74" s="145"/>
      <c r="C74" s="146"/>
      <c r="D74" s="147" t="s">
        <v>2468</v>
      </c>
      <c r="E74" s="148"/>
      <c r="F74" s="148"/>
      <c r="G74" s="148"/>
      <c r="H74" s="148"/>
      <c r="I74" s="149"/>
      <c r="J74" s="150">
        <f>J367</f>
        <v>0</v>
      </c>
      <c r="K74" s="151"/>
    </row>
    <row r="75" spans="2:11" s="7" customFormat="1" ht="24.95" customHeight="1">
      <c r="B75" s="138"/>
      <c r="C75" s="139"/>
      <c r="D75" s="140" t="s">
        <v>137</v>
      </c>
      <c r="E75" s="141"/>
      <c r="F75" s="141"/>
      <c r="G75" s="141"/>
      <c r="H75" s="141"/>
      <c r="I75" s="142"/>
      <c r="J75" s="143">
        <f>J372</f>
        <v>0</v>
      </c>
      <c r="K75" s="144"/>
    </row>
    <row r="76" spans="2:11" s="8" customFormat="1" ht="19.9" customHeight="1">
      <c r="B76" s="145"/>
      <c r="C76" s="146"/>
      <c r="D76" s="147" t="s">
        <v>2469</v>
      </c>
      <c r="E76" s="148"/>
      <c r="F76" s="148"/>
      <c r="G76" s="148"/>
      <c r="H76" s="148"/>
      <c r="I76" s="149"/>
      <c r="J76" s="150">
        <f>J373</f>
        <v>0</v>
      </c>
      <c r="K76" s="151"/>
    </row>
    <row r="77" spans="2:11" s="1" customFormat="1" ht="21.75" customHeight="1">
      <c r="B77" s="34"/>
      <c r="C77" s="35"/>
      <c r="D77" s="35"/>
      <c r="E77" s="35"/>
      <c r="F77" s="35"/>
      <c r="G77" s="35"/>
      <c r="H77" s="35"/>
      <c r="I77" s="107"/>
      <c r="J77" s="35"/>
      <c r="K77" s="38"/>
    </row>
    <row r="78" spans="2:11" s="1" customFormat="1" ht="6.95" customHeight="1">
      <c r="B78" s="49"/>
      <c r="C78" s="50"/>
      <c r="D78" s="50"/>
      <c r="E78" s="50"/>
      <c r="F78" s="50"/>
      <c r="G78" s="50"/>
      <c r="H78" s="50"/>
      <c r="I78" s="128"/>
      <c r="J78" s="50"/>
      <c r="K78" s="51"/>
    </row>
    <row r="82" spans="2:12" s="1" customFormat="1" ht="6.95" customHeight="1">
      <c r="B82" s="52"/>
      <c r="C82" s="53"/>
      <c r="D82" s="53"/>
      <c r="E82" s="53"/>
      <c r="F82" s="53"/>
      <c r="G82" s="53"/>
      <c r="H82" s="53"/>
      <c r="I82" s="131"/>
      <c r="J82" s="53"/>
      <c r="K82" s="53"/>
      <c r="L82" s="54"/>
    </row>
    <row r="83" spans="2:12" s="1" customFormat="1" ht="36.95" customHeight="1">
      <c r="B83" s="34"/>
      <c r="C83" s="55" t="s">
        <v>138</v>
      </c>
      <c r="D83" s="56"/>
      <c r="E83" s="56"/>
      <c r="F83" s="56"/>
      <c r="G83" s="56"/>
      <c r="H83" s="56"/>
      <c r="I83" s="152"/>
      <c r="J83" s="56"/>
      <c r="K83" s="56"/>
      <c r="L83" s="54"/>
    </row>
    <row r="84" spans="2:12" s="1" customFormat="1" ht="6.95" customHeight="1">
      <c r="B84" s="34"/>
      <c r="C84" s="56"/>
      <c r="D84" s="56"/>
      <c r="E84" s="56"/>
      <c r="F84" s="56"/>
      <c r="G84" s="56"/>
      <c r="H84" s="56"/>
      <c r="I84" s="152"/>
      <c r="J84" s="56"/>
      <c r="K84" s="56"/>
      <c r="L84" s="54"/>
    </row>
    <row r="85" spans="2:12" s="1" customFormat="1" ht="14.45" customHeight="1">
      <c r="B85" s="34"/>
      <c r="C85" s="58" t="s">
        <v>16</v>
      </c>
      <c r="D85" s="56"/>
      <c r="E85" s="56"/>
      <c r="F85" s="56"/>
      <c r="G85" s="56"/>
      <c r="H85" s="56"/>
      <c r="I85" s="152"/>
      <c r="J85" s="56"/>
      <c r="K85" s="56"/>
      <c r="L85" s="54"/>
    </row>
    <row r="86" spans="2:12" s="1" customFormat="1" ht="22.5" customHeight="1">
      <c r="B86" s="34"/>
      <c r="C86" s="56"/>
      <c r="D86" s="56"/>
      <c r="E86" s="305" t="str">
        <f>E7</f>
        <v>ZŠ Májová, Ostrov - výstavba učebny technických a řemeslných oborů ve vazbě na zajištění bezbarierovosti školy</v>
      </c>
      <c r="F86" s="298"/>
      <c r="G86" s="298"/>
      <c r="H86" s="298"/>
      <c r="I86" s="152"/>
      <c r="J86" s="56"/>
      <c r="K86" s="56"/>
      <c r="L86" s="54"/>
    </row>
    <row r="87" spans="2:12" s="1" customFormat="1" ht="14.45" customHeight="1">
      <c r="B87" s="34"/>
      <c r="C87" s="58" t="s">
        <v>99</v>
      </c>
      <c r="D87" s="56"/>
      <c r="E87" s="56"/>
      <c r="F87" s="56"/>
      <c r="G87" s="56"/>
      <c r="H87" s="56"/>
      <c r="I87" s="152"/>
      <c r="J87" s="56"/>
      <c r="K87" s="56"/>
      <c r="L87" s="54"/>
    </row>
    <row r="88" spans="2:12" s="1" customFormat="1" ht="23.25" customHeight="1">
      <c r="B88" s="34"/>
      <c r="C88" s="56"/>
      <c r="D88" s="56"/>
      <c r="E88" s="295" t="str">
        <f>E9</f>
        <v>02 - Zdravotně technické instalace</v>
      </c>
      <c r="F88" s="298"/>
      <c r="G88" s="298"/>
      <c r="H88" s="298"/>
      <c r="I88" s="152"/>
      <c r="J88" s="56"/>
      <c r="K88" s="56"/>
      <c r="L88" s="54"/>
    </row>
    <row r="89" spans="2:12" s="1" customFormat="1" ht="6.95" customHeight="1">
      <c r="B89" s="34"/>
      <c r="C89" s="56"/>
      <c r="D89" s="56"/>
      <c r="E89" s="56"/>
      <c r="F89" s="56"/>
      <c r="G89" s="56"/>
      <c r="H89" s="56"/>
      <c r="I89" s="152"/>
      <c r="J89" s="56"/>
      <c r="K89" s="56"/>
      <c r="L89" s="54"/>
    </row>
    <row r="90" spans="2:12" s="1" customFormat="1" ht="18" customHeight="1">
      <c r="B90" s="34"/>
      <c r="C90" s="58" t="s">
        <v>23</v>
      </c>
      <c r="D90" s="56"/>
      <c r="E90" s="56"/>
      <c r="F90" s="153" t="str">
        <f>F12</f>
        <v>Ostrov</v>
      </c>
      <c r="G90" s="56"/>
      <c r="H90" s="56"/>
      <c r="I90" s="154" t="s">
        <v>25</v>
      </c>
      <c r="J90" s="66" t="str">
        <f>IF(J12="","",J12)</f>
        <v>9.1.2017</v>
      </c>
      <c r="K90" s="56"/>
      <c r="L90" s="54"/>
    </row>
    <row r="91" spans="2:12" s="1" customFormat="1" ht="6.95" customHeight="1">
      <c r="B91" s="34"/>
      <c r="C91" s="56"/>
      <c r="D91" s="56"/>
      <c r="E91" s="56"/>
      <c r="F91" s="56"/>
      <c r="G91" s="56"/>
      <c r="H91" s="56"/>
      <c r="I91" s="152"/>
      <c r="J91" s="56"/>
      <c r="K91" s="56"/>
      <c r="L91" s="54"/>
    </row>
    <row r="92" spans="2:12" s="1" customFormat="1" ht="15">
      <c r="B92" s="34"/>
      <c r="C92" s="58" t="s">
        <v>29</v>
      </c>
      <c r="D92" s="56"/>
      <c r="E92" s="56"/>
      <c r="F92" s="153" t="str">
        <f>E15</f>
        <v>Město Ostrov</v>
      </c>
      <c r="G92" s="56"/>
      <c r="H92" s="56"/>
      <c r="I92" s="154" t="s">
        <v>35</v>
      </c>
      <c r="J92" s="153" t="str">
        <f>E21</f>
        <v>BPO spol. s r.o.</v>
      </c>
      <c r="K92" s="56"/>
      <c r="L92" s="54"/>
    </row>
    <row r="93" spans="2:12" s="1" customFormat="1" ht="14.45" customHeight="1">
      <c r="B93" s="34"/>
      <c r="C93" s="58" t="s">
        <v>33</v>
      </c>
      <c r="D93" s="56"/>
      <c r="E93" s="56"/>
      <c r="F93" s="153" t="str">
        <f>IF(E18="","",E18)</f>
        <v/>
      </c>
      <c r="G93" s="56"/>
      <c r="H93" s="56"/>
      <c r="I93" s="152"/>
      <c r="J93" s="56"/>
      <c r="K93" s="56"/>
      <c r="L93" s="54"/>
    </row>
    <row r="94" spans="2:12" s="1" customFormat="1" ht="10.35" customHeight="1">
      <c r="B94" s="34"/>
      <c r="C94" s="56"/>
      <c r="D94" s="56"/>
      <c r="E94" s="56"/>
      <c r="F94" s="56"/>
      <c r="G94" s="56"/>
      <c r="H94" s="56"/>
      <c r="I94" s="152"/>
      <c r="J94" s="56"/>
      <c r="K94" s="56"/>
      <c r="L94" s="54"/>
    </row>
    <row r="95" spans="2:20" s="9" customFormat="1" ht="29.25" customHeight="1">
      <c r="B95" s="155"/>
      <c r="C95" s="156" t="s">
        <v>139</v>
      </c>
      <c r="D95" s="157" t="s">
        <v>58</v>
      </c>
      <c r="E95" s="157" t="s">
        <v>54</v>
      </c>
      <c r="F95" s="157" t="s">
        <v>140</v>
      </c>
      <c r="G95" s="157" t="s">
        <v>141</v>
      </c>
      <c r="H95" s="157" t="s">
        <v>142</v>
      </c>
      <c r="I95" s="158" t="s">
        <v>143</v>
      </c>
      <c r="J95" s="157" t="s">
        <v>103</v>
      </c>
      <c r="K95" s="159" t="s">
        <v>144</v>
      </c>
      <c r="L95" s="160"/>
      <c r="M95" s="75" t="s">
        <v>145</v>
      </c>
      <c r="N95" s="76" t="s">
        <v>43</v>
      </c>
      <c r="O95" s="76" t="s">
        <v>146</v>
      </c>
      <c r="P95" s="76" t="s">
        <v>147</v>
      </c>
      <c r="Q95" s="76" t="s">
        <v>148</v>
      </c>
      <c r="R95" s="76" t="s">
        <v>149</v>
      </c>
      <c r="S95" s="76" t="s">
        <v>150</v>
      </c>
      <c r="T95" s="77" t="s">
        <v>151</v>
      </c>
    </row>
    <row r="96" spans="2:63" s="1" customFormat="1" ht="29.25" customHeight="1">
      <c r="B96" s="34"/>
      <c r="C96" s="81" t="s">
        <v>104</v>
      </c>
      <c r="D96" s="56"/>
      <c r="E96" s="56"/>
      <c r="F96" s="56"/>
      <c r="G96" s="56"/>
      <c r="H96" s="56"/>
      <c r="I96" s="152"/>
      <c r="J96" s="161">
        <f>BK96</f>
        <v>0</v>
      </c>
      <c r="K96" s="56"/>
      <c r="L96" s="54"/>
      <c r="M96" s="78"/>
      <c r="N96" s="79"/>
      <c r="O96" s="79"/>
      <c r="P96" s="162">
        <f>P97+P276+P366+P372</f>
        <v>0</v>
      </c>
      <c r="Q96" s="79"/>
      <c r="R96" s="162">
        <f>R97+R276+R366+R372</f>
        <v>34.2043974739</v>
      </c>
      <c r="S96" s="79"/>
      <c r="T96" s="163">
        <f>T97+T276+T366+T372</f>
        <v>2.097116</v>
      </c>
      <c r="AT96" s="17" t="s">
        <v>72</v>
      </c>
      <c r="AU96" s="17" t="s">
        <v>105</v>
      </c>
      <c r="BK96" s="164">
        <f>BK97+BK276+BK366+BK372</f>
        <v>0</v>
      </c>
    </row>
    <row r="97" spans="2:63" s="10" customFormat="1" ht="37.35" customHeight="1">
      <c r="B97" s="165"/>
      <c r="C97" s="166"/>
      <c r="D97" s="167" t="s">
        <v>72</v>
      </c>
      <c r="E97" s="168" t="s">
        <v>152</v>
      </c>
      <c r="F97" s="168" t="s">
        <v>153</v>
      </c>
      <c r="G97" s="166"/>
      <c r="H97" s="166"/>
      <c r="I97" s="169"/>
      <c r="J97" s="170">
        <f>BK97</f>
        <v>0</v>
      </c>
      <c r="K97" s="166"/>
      <c r="L97" s="171"/>
      <c r="M97" s="172"/>
      <c r="N97" s="173"/>
      <c r="O97" s="173"/>
      <c r="P97" s="174">
        <f>P98+P185+P188+P199+P216+P236+P253+P274</f>
        <v>0</v>
      </c>
      <c r="Q97" s="173"/>
      <c r="R97" s="174">
        <f>R98+R185+R188+R199+R216+R236+R253+R274</f>
        <v>33.7386228699</v>
      </c>
      <c r="S97" s="173"/>
      <c r="T97" s="175">
        <f>T98+T185+T188+T199+T216+T236+T253+T274</f>
        <v>2.097116</v>
      </c>
      <c r="AR97" s="176" t="s">
        <v>22</v>
      </c>
      <c r="AT97" s="177" t="s">
        <v>72</v>
      </c>
      <c r="AU97" s="177" t="s">
        <v>73</v>
      </c>
      <c r="AY97" s="176" t="s">
        <v>154</v>
      </c>
      <c r="BK97" s="178">
        <f>BK98+BK185+BK188+BK199+BK216+BK236+BK253+BK274</f>
        <v>0</v>
      </c>
    </row>
    <row r="98" spans="2:63" s="10" customFormat="1" ht="19.9" customHeight="1">
      <c r="B98" s="165"/>
      <c r="C98" s="166"/>
      <c r="D98" s="179" t="s">
        <v>72</v>
      </c>
      <c r="E98" s="180" t="s">
        <v>22</v>
      </c>
      <c r="F98" s="180" t="s">
        <v>155</v>
      </c>
      <c r="G98" s="166"/>
      <c r="H98" s="166"/>
      <c r="I98" s="169"/>
      <c r="J98" s="181">
        <f>BK98</f>
        <v>0</v>
      </c>
      <c r="K98" s="166"/>
      <c r="L98" s="171"/>
      <c r="M98" s="172"/>
      <c r="N98" s="173"/>
      <c r="O98" s="173"/>
      <c r="P98" s="174">
        <f>SUM(P99:P184)</f>
        <v>0</v>
      </c>
      <c r="Q98" s="173"/>
      <c r="R98" s="174">
        <f>SUM(R99:R184)</f>
        <v>24.282797255000002</v>
      </c>
      <c r="S98" s="173"/>
      <c r="T98" s="175">
        <f>SUM(T99:T184)</f>
        <v>0</v>
      </c>
      <c r="AR98" s="176" t="s">
        <v>22</v>
      </c>
      <c r="AT98" s="177" t="s">
        <v>72</v>
      </c>
      <c r="AU98" s="177" t="s">
        <v>22</v>
      </c>
      <c r="AY98" s="176" t="s">
        <v>154</v>
      </c>
      <c r="BK98" s="178">
        <f>SUM(BK99:BK184)</f>
        <v>0</v>
      </c>
    </row>
    <row r="99" spans="2:65" s="1" customFormat="1" ht="22.5" customHeight="1">
      <c r="B99" s="34"/>
      <c r="C99" s="182" t="s">
        <v>22</v>
      </c>
      <c r="D99" s="182" t="s">
        <v>156</v>
      </c>
      <c r="E99" s="183" t="s">
        <v>2470</v>
      </c>
      <c r="F99" s="184" t="s">
        <v>2471</v>
      </c>
      <c r="G99" s="185" t="s">
        <v>172</v>
      </c>
      <c r="H99" s="186">
        <v>1.093</v>
      </c>
      <c r="I99" s="187"/>
      <c r="J99" s="188">
        <f>ROUND(I99*H99,2)</f>
        <v>0</v>
      </c>
      <c r="K99" s="184" t="s">
        <v>160</v>
      </c>
      <c r="L99" s="54"/>
      <c r="M99" s="189" t="s">
        <v>20</v>
      </c>
      <c r="N99" s="190" t="s">
        <v>44</v>
      </c>
      <c r="O99" s="35"/>
      <c r="P99" s="191">
        <f>O99*H99</f>
        <v>0</v>
      </c>
      <c r="Q99" s="191">
        <v>0</v>
      </c>
      <c r="R99" s="191">
        <f>Q99*H99</f>
        <v>0</v>
      </c>
      <c r="S99" s="191">
        <v>0</v>
      </c>
      <c r="T99" s="192">
        <f>S99*H99</f>
        <v>0</v>
      </c>
      <c r="AR99" s="17" t="s">
        <v>161</v>
      </c>
      <c r="AT99" s="17" t="s">
        <v>156</v>
      </c>
      <c r="AU99" s="17" t="s">
        <v>81</v>
      </c>
      <c r="AY99" s="17" t="s">
        <v>154</v>
      </c>
      <c r="BE99" s="193">
        <f>IF(N99="základní",J99,0)</f>
        <v>0</v>
      </c>
      <c r="BF99" s="193">
        <f>IF(N99="snížená",J99,0)</f>
        <v>0</v>
      </c>
      <c r="BG99" s="193">
        <f>IF(N99="zákl. přenesená",J99,0)</f>
        <v>0</v>
      </c>
      <c r="BH99" s="193">
        <f>IF(N99="sníž. přenesená",J99,0)</f>
        <v>0</v>
      </c>
      <c r="BI99" s="193">
        <f>IF(N99="nulová",J99,0)</f>
        <v>0</v>
      </c>
      <c r="BJ99" s="17" t="s">
        <v>22</v>
      </c>
      <c r="BK99" s="193">
        <f>ROUND(I99*H99,2)</f>
        <v>0</v>
      </c>
      <c r="BL99" s="17" t="s">
        <v>161</v>
      </c>
      <c r="BM99" s="17" t="s">
        <v>2472</v>
      </c>
    </row>
    <row r="100" spans="2:51" s="12" customFormat="1" ht="13.5">
      <c r="B100" s="213"/>
      <c r="C100" s="214"/>
      <c r="D100" s="194" t="s">
        <v>167</v>
      </c>
      <c r="E100" s="215" t="s">
        <v>20</v>
      </c>
      <c r="F100" s="216" t="s">
        <v>2473</v>
      </c>
      <c r="G100" s="214"/>
      <c r="H100" s="217" t="s">
        <v>20</v>
      </c>
      <c r="I100" s="218"/>
      <c r="J100" s="214"/>
      <c r="K100" s="214"/>
      <c r="L100" s="219"/>
      <c r="M100" s="220"/>
      <c r="N100" s="221"/>
      <c r="O100" s="221"/>
      <c r="P100" s="221"/>
      <c r="Q100" s="221"/>
      <c r="R100" s="221"/>
      <c r="S100" s="221"/>
      <c r="T100" s="222"/>
      <c r="AT100" s="223" t="s">
        <v>167</v>
      </c>
      <c r="AU100" s="223" t="s">
        <v>81</v>
      </c>
      <c r="AV100" s="12" t="s">
        <v>22</v>
      </c>
      <c r="AW100" s="12" t="s">
        <v>169</v>
      </c>
      <c r="AX100" s="12" t="s">
        <v>73</v>
      </c>
      <c r="AY100" s="223" t="s">
        <v>154</v>
      </c>
    </row>
    <row r="101" spans="2:51" s="12" customFormat="1" ht="13.5">
      <c r="B101" s="213"/>
      <c r="C101" s="214"/>
      <c r="D101" s="194" t="s">
        <v>167</v>
      </c>
      <c r="E101" s="215" t="s">
        <v>20</v>
      </c>
      <c r="F101" s="216" t="s">
        <v>2474</v>
      </c>
      <c r="G101" s="214"/>
      <c r="H101" s="217" t="s">
        <v>20</v>
      </c>
      <c r="I101" s="218"/>
      <c r="J101" s="214"/>
      <c r="K101" s="214"/>
      <c r="L101" s="219"/>
      <c r="M101" s="220"/>
      <c r="N101" s="221"/>
      <c r="O101" s="221"/>
      <c r="P101" s="221"/>
      <c r="Q101" s="221"/>
      <c r="R101" s="221"/>
      <c r="S101" s="221"/>
      <c r="T101" s="222"/>
      <c r="AT101" s="223" t="s">
        <v>167</v>
      </c>
      <c r="AU101" s="223" t="s">
        <v>81</v>
      </c>
      <c r="AV101" s="12" t="s">
        <v>22</v>
      </c>
      <c r="AW101" s="12" t="s">
        <v>169</v>
      </c>
      <c r="AX101" s="12" t="s">
        <v>73</v>
      </c>
      <c r="AY101" s="223" t="s">
        <v>154</v>
      </c>
    </row>
    <row r="102" spans="2:51" s="11" customFormat="1" ht="13.5">
      <c r="B102" s="197"/>
      <c r="C102" s="198"/>
      <c r="D102" s="199" t="s">
        <v>167</v>
      </c>
      <c r="E102" s="200" t="s">
        <v>20</v>
      </c>
      <c r="F102" s="201" t="s">
        <v>2475</v>
      </c>
      <c r="G102" s="198"/>
      <c r="H102" s="202">
        <v>1.0926</v>
      </c>
      <c r="I102" s="203"/>
      <c r="J102" s="198"/>
      <c r="K102" s="198"/>
      <c r="L102" s="204"/>
      <c r="M102" s="205"/>
      <c r="N102" s="206"/>
      <c r="O102" s="206"/>
      <c r="P102" s="206"/>
      <c r="Q102" s="206"/>
      <c r="R102" s="206"/>
      <c r="S102" s="206"/>
      <c r="T102" s="207"/>
      <c r="AT102" s="208" t="s">
        <v>167</v>
      </c>
      <c r="AU102" s="208" t="s">
        <v>81</v>
      </c>
      <c r="AV102" s="11" t="s">
        <v>81</v>
      </c>
      <c r="AW102" s="11" t="s">
        <v>169</v>
      </c>
      <c r="AX102" s="11" t="s">
        <v>22</v>
      </c>
      <c r="AY102" s="208" t="s">
        <v>154</v>
      </c>
    </row>
    <row r="103" spans="2:65" s="1" customFormat="1" ht="22.5" customHeight="1">
      <c r="B103" s="34"/>
      <c r="C103" s="182" t="s">
        <v>81</v>
      </c>
      <c r="D103" s="182" t="s">
        <v>156</v>
      </c>
      <c r="E103" s="183" t="s">
        <v>2476</v>
      </c>
      <c r="F103" s="184" t="s">
        <v>2477</v>
      </c>
      <c r="G103" s="185" t="s">
        <v>172</v>
      </c>
      <c r="H103" s="186">
        <v>23.232</v>
      </c>
      <c r="I103" s="187"/>
      <c r="J103" s="188">
        <f>ROUND(I103*H103,2)</f>
        <v>0</v>
      </c>
      <c r="K103" s="184" t="s">
        <v>160</v>
      </c>
      <c r="L103" s="54"/>
      <c r="M103" s="189" t="s">
        <v>20</v>
      </c>
      <c r="N103" s="190" t="s">
        <v>44</v>
      </c>
      <c r="O103" s="35"/>
      <c r="P103" s="191">
        <f>O103*H103</f>
        <v>0</v>
      </c>
      <c r="Q103" s="191">
        <v>0</v>
      </c>
      <c r="R103" s="191">
        <f>Q103*H103</f>
        <v>0</v>
      </c>
      <c r="S103" s="191">
        <v>0</v>
      </c>
      <c r="T103" s="192">
        <f>S103*H103</f>
        <v>0</v>
      </c>
      <c r="AR103" s="17" t="s">
        <v>161</v>
      </c>
      <c r="AT103" s="17" t="s">
        <v>156</v>
      </c>
      <c r="AU103" s="17" t="s">
        <v>81</v>
      </c>
      <c r="AY103" s="17" t="s">
        <v>154</v>
      </c>
      <c r="BE103" s="193">
        <f>IF(N103="základní",J103,0)</f>
        <v>0</v>
      </c>
      <c r="BF103" s="193">
        <f>IF(N103="snížená",J103,0)</f>
        <v>0</v>
      </c>
      <c r="BG103" s="193">
        <f>IF(N103="zákl. přenesená",J103,0)</f>
        <v>0</v>
      </c>
      <c r="BH103" s="193">
        <f>IF(N103="sníž. přenesená",J103,0)</f>
        <v>0</v>
      </c>
      <c r="BI103" s="193">
        <f>IF(N103="nulová",J103,0)</f>
        <v>0</v>
      </c>
      <c r="BJ103" s="17" t="s">
        <v>22</v>
      </c>
      <c r="BK103" s="193">
        <f>ROUND(I103*H103,2)</f>
        <v>0</v>
      </c>
      <c r="BL103" s="17" t="s">
        <v>161</v>
      </c>
      <c r="BM103" s="17" t="s">
        <v>2478</v>
      </c>
    </row>
    <row r="104" spans="2:65" s="1" customFormat="1" ht="22.5" customHeight="1">
      <c r="B104" s="34"/>
      <c r="C104" s="182" t="s">
        <v>177</v>
      </c>
      <c r="D104" s="182" t="s">
        <v>156</v>
      </c>
      <c r="E104" s="183" t="s">
        <v>2479</v>
      </c>
      <c r="F104" s="184" t="s">
        <v>2480</v>
      </c>
      <c r="G104" s="185" t="s">
        <v>172</v>
      </c>
      <c r="H104" s="186">
        <v>25.48</v>
      </c>
      <c r="I104" s="187"/>
      <c r="J104" s="188">
        <f>ROUND(I104*H104,2)</f>
        <v>0</v>
      </c>
      <c r="K104" s="184" t="s">
        <v>160</v>
      </c>
      <c r="L104" s="54"/>
      <c r="M104" s="189" t="s">
        <v>20</v>
      </c>
      <c r="N104" s="190" t="s">
        <v>44</v>
      </c>
      <c r="O104" s="35"/>
      <c r="P104" s="191">
        <f>O104*H104</f>
        <v>0</v>
      </c>
      <c r="Q104" s="191">
        <v>0</v>
      </c>
      <c r="R104" s="191">
        <f>Q104*H104</f>
        <v>0</v>
      </c>
      <c r="S104" s="191">
        <v>0</v>
      </c>
      <c r="T104" s="192">
        <f>S104*H104</f>
        <v>0</v>
      </c>
      <c r="AR104" s="17" t="s">
        <v>161</v>
      </c>
      <c r="AT104" s="17" t="s">
        <v>156</v>
      </c>
      <c r="AU104" s="17" t="s">
        <v>81</v>
      </c>
      <c r="AY104" s="17" t="s">
        <v>154</v>
      </c>
      <c r="BE104" s="193">
        <f>IF(N104="základní",J104,0)</f>
        <v>0</v>
      </c>
      <c r="BF104" s="193">
        <f>IF(N104="snížená",J104,0)</f>
        <v>0</v>
      </c>
      <c r="BG104" s="193">
        <f>IF(N104="zákl. přenesená",J104,0)</f>
        <v>0</v>
      </c>
      <c r="BH104" s="193">
        <f>IF(N104="sníž. přenesená",J104,0)</f>
        <v>0</v>
      </c>
      <c r="BI104" s="193">
        <f>IF(N104="nulová",J104,0)</f>
        <v>0</v>
      </c>
      <c r="BJ104" s="17" t="s">
        <v>22</v>
      </c>
      <c r="BK104" s="193">
        <f>ROUND(I104*H104,2)</f>
        <v>0</v>
      </c>
      <c r="BL104" s="17" t="s">
        <v>161</v>
      </c>
      <c r="BM104" s="17" t="s">
        <v>2481</v>
      </c>
    </row>
    <row r="105" spans="2:51" s="12" customFormat="1" ht="13.5">
      <c r="B105" s="213"/>
      <c r="C105" s="214"/>
      <c r="D105" s="194" t="s">
        <v>167</v>
      </c>
      <c r="E105" s="215" t="s">
        <v>20</v>
      </c>
      <c r="F105" s="216" t="s">
        <v>2482</v>
      </c>
      <c r="G105" s="214"/>
      <c r="H105" s="217" t="s">
        <v>20</v>
      </c>
      <c r="I105" s="218"/>
      <c r="J105" s="214"/>
      <c r="K105" s="214"/>
      <c r="L105" s="219"/>
      <c r="M105" s="220"/>
      <c r="N105" s="221"/>
      <c r="O105" s="221"/>
      <c r="P105" s="221"/>
      <c r="Q105" s="221"/>
      <c r="R105" s="221"/>
      <c r="S105" s="221"/>
      <c r="T105" s="222"/>
      <c r="AT105" s="223" t="s">
        <v>167</v>
      </c>
      <c r="AU105" s="223" t="s">
        <v>81</v>
      </c>
      <c r="AV105" s="12" t="s">
        <v>22</v>
      </c>
      <c r="AW105" s="12" t="s">
        <v>169</v>
      </c>
      <c r="AX105" s="12" t="s">
        <v>73</v>
      </c>
      <c r="AY105" s="223" t="s">
        <v>154</v>
      </c>
    </row>
    <row r="106" spans="2:51" s="11" customFormat="1" ht="13.5">
      <c r="B106" s="197"/>
      <c r="C106" s="198"/>
      <c r="D106" s="194" t="s">
        <v>167</v>
      </c>
      <c r="E106" s="209" t="s">
        <v>20</v>
      </c>
      <c r="F106" s="210" t="s">
        <v>2483</v>
      </c>
      <c r="G106" s="198"/>
      <c r="H106" s="211">
        <v>22.28</v>
      </c>
      <c r="I106" s="203"/>
      <c r="J106" s="198"/>
      <c r="K106" s="198"/>
      <c r="L106" s="204"/>
      <c r="M106" s="205"/>
      <c r="N106" s="206"/>
      <c r="O106" s="206"/>
      <c r="P106" s="206"/>
      <c r="Q106" s="206"/>
      <c r="R106" s="206"/>
      <c r="S106" s="206"/>
      <c r="T106" s="207"/>
      <c r="AT106" s="208" t="s">
        <v>167</v>
      </c>
      <c r="AU106" s="208" t="s">
        <v>81</v>
      </c>
      <c r="AV106" s="11" t="s">
        <v>81</v>
      </c>
      <c r="AW106" s="11" t="s">
        <v>169</v>
      </c>
      <c r="AX106" s="11" t="s">
        <v>73</v>
      </c>
      <c r="AY106" s="208" t="s">
        <v>154</v>
      </c>
    </row>
    <row r="107" spans="2:51" s="12" customFormat="1" ht="13.5">
      <c r="B107" s="213"/>
      <c r="C107" s="214"/>
      <c r="D107" s="194" t="s">
        <v>167</v>
      </c>
      <c r="E107" s="215" t="s">
        <v>20</v>
      </c>
      <c r="F107" s="216" t="s">
        <v>2484</v>
      </c>
      <c r="G107" s="214"/>
      <c r="H107" s="217" t="s">
        <v>20</v>
      </c>
      <c r="I107" s="218"/>
      <c r="J107" s="214"/>
      <c r="K107" s="214"/>
      <c r="L107" s="219"/>
      <c r="M107" s="220"/>
      <c r="N107" s="221"/>
      <c r="O107" s="221"/>
      <c r="P107" s="221"/>
      <c r="Q107" s="221"/>
      <c r="R107" s="221"/>
      <c r="S107" s="221"/>
      <c r="T107" s="222"/>
      <c r="AT107" s="223" t="s">
        <v>167</v>
      </c>
      <c r="AU107" s="223" t="s">
        <v>81</v>
      </c>
      <c r="AV107" s="12" t="s">
        <v>22</v>
      </c>
      <c r="AW107" s="12" t="s">
        <v>169</v>
      </c>
      <c r="AX107" s="12" t="s">
        <v>73</v>
      </c>
      <c r="AY107" s="223" t="s">
        <v>154</v>
      </c>
    </row>
    <row r="108" spans="2:51" s="11" customFormat="1" ht="13.5">
      <c r="B108" s="197"/>
      <c r="C108" s="198"/>
      <c r="D108" s="199" t="s">
        <v>167</v>
      </c>
      <c r="E108" s="200" t="s">
        <v>20</v>
      </c>
      <c r="F108" s="201" t="s">
        <v>2485</v>
      </c>
      <c r="G108" s="198"/>
      <c r="H108" s="202">
        <v>3.2</v>
      </c>
      <c r="I108" s="203"/>
      <c r="J108" s="198"/>
      <c r="K108" s="198"/>
      <c r="L108" s="204"/>
      <c r="M108" s="205"/>
      <c r="N108" s="206"/>
      <c r="O108" s="206"/>
      <c r="P108" s="206"/>
      <c r="Q108" s="206"/>
      <c r="R108" s="206"/>
      <c r="S108" s="206"/>
      <c r="T108" s="207"/>
      <c r="AT108" s="208" t="s">
        <v>167</v>
      </c>
      <c r="AU108" s="208" t="s">
        <v>81</v>
      </c>
      <c r="AV108" s="11" t="s">
        <v>81</v>
      </c>
      <c r="AW108" s="11" t="s">
        <v>169</v>
      </c>
      <c r="AX108" s="11" t="s">
        <v>73</v>
      </c>
      <c r="AY108" s="208" t="s">
        <v>154</v>
      </c>
    </row>
    <row r="109" spans="2:65" s="1" customFormat="1" ht="22.5" customHeight="1">
      <c r="B109" s="34"/>
      <c r="C109" s="182" t="s">
        <v>161</v>
      </c>
      <c r="D109" s="182" t="s">
        <v>156</v>
      </c>
      <c r="E109" s="183" t="s">
        <v>2486</v>
      </c>
      <c r="F109" s="184" t="s">
        <v>2487</v>
      </c>
      <c r="G109" s="185" t="s">
        <v>172</v>
      </c>
      <c r="H109" s="186">
        <v>25.48</v>
      </c>
      <c r="I109" s="187"/>
      <c r="J109" s="188">
        <f>ROUND(I109*H109,2)</f>
        <v>0</v>
      </c>
      <c r="K109" s="184" t="s">
        <v>160</v>
      </c>
      <c r="L109" s="54"/>
      <c r="M109" s="189" t="s">
        <v>20</v>
      </c>
      <c r="N109" s="190" t="s">
        <v>44</v>
      </c>
      <c r="O109" s="35"/>
      <c r="P109" s="191">
        <f>O109*H109</f>
        <v>0</v>
      </c>
      <c r="Q109" s="191">
        <v>0</v>
      </c>
      <c r="R109" s="191">
        <f>Q109*H109</f>
        <v>0</v>
      </c>
      <c r="S109" s="191">
        <v>0</v>
      </c>
      <c r="T109" s="192">
        <f>S109*H109</f>
        <v>0</v>
      </c>
      <c r="AR109" s="17" t="s">
        <v>161</v>
      </c>
      <c r="AT109" s="17" t="s">
        <v>156</v>
      </c>
      <c r="AU109" s="17" t="s">
        <v>81</v>
      </c>
      <c r="AY109" s="17" t="s">
        <v>154</v>
      </c>
      <c r="BE109" s="193">
        <f>IF(N109="základní",J109,0)</f>
        <v>0</v>
      </c>
      <c r="BF109" s="193">
        <f>IF(N109="snížená",J109,0)</f>
        <v>0</v>
      </c>
      <c r="BG109" s="193">
        <f>IF(N109="zákl. přenesená",J109,0)</f>
        <v>0</v>
      </c>
      <c r="BH109" s="193">
        <f>IF(N109="sníž. přenesená",J109,0)</f>
        <v>0</v>
      </c>
      <c r="BI109" s="193">
        <f>IF(N109="nulová",J109,0)</f>
        <v>0</v>
      </c>
      <c r="BJ109" s="17" t="s">
        <v>22</v>
      </c>
      <c r="BK109" s="193">
        <f>ROUND(I109*H109,2)</f>
        <v>0</v>
      </c>
      <c r="BL109" s="17" t="s">
        <v>161</v>
      </c>
      <c r="BM109" s="17" t="s">
        <v>2488</v>
      </c>
    </row>
    <row r="110" spans="2:65" s="1" customFormat="1" ht="22.5" customHeight="1">
      <c r="B110" s="34"/>
      <c r="C110" s="182" t="s">
        <v>193</v>
      </c>
      <c r="D110" s="182" t="s">
        <v>156</v>
      </c>
      <c r="E110" s="183" t="s">
        <v>2489</v>
      </c>
      <c r="F110" s="184" t="s">
        <v>2490</v>
      </c>
      <c r="G110" s="185" t="s">
        <v>172</v>
      </c>
      <c r="H110" s="186">
        <v>18.94</v>
      </c>
      <c r="I110" s="187"/>
      <c r="J110" s="188">
        <f>ROUND(I110*H110,2)</f>
        <v>0</v>
      </c>
      <c r="K110" s="184" t="s">
        <v>160</v>
      </c>
      <c r="L110" s="54"/>
      <c r="M110" s="189" t="s">
        <v>20</v>
      </c>
      <c r="N110" s="190" t="s">
        <v>44</v>
      </c>
      <c r="O110" s="35"/>
      <c r="P110" s="191">
        <f>O110*H110</f>
        <v>0</v>
      </c>
      <c r="Q110" s="191">
        <v>0</v>
      </c>
      <c r="R110" s="191">
        <f>Q110*H110</f>
        <v>0</v>
      </c>
      <c r="S110" s="191">
        <v>0</v>
      </c>
      <c r="T110" s="192">
        <f>S110*H110</f>
        <v>0</v>
      </c>
      <c r="AR110" s="17" t="s">
        <v>161</v>
      </c>
      <c r="AT110" s="17" t="s">
        <v>156</v>
      </c>
      <c r="AU110" s="17" t="s">
        <v>81</v>
      </c>
      <c r="AY110" s="17" t="s">
        <v>154</v>
      </c>
      <c r="BE110" s="193">
        <f>IF(N110="základní",J110,0)</f>
        <v>0</v>
      </c>
      <c r="BF110" s="193">
        <f>IF(N110="snížená",J110,0)</f>
        <v>0</v>
      </c>
      <c r="BG110" s="193">
        <f>IF(N110="zákl. přenesená",J110,0)</f>
        <v>0</v>
      </c>
      <c r="BH110" s="193">
        <f>IF(N110="sníž. přenesená",J110,0)</f>
        <v>0</v>
      </c>
      <c r="BI110" s="193">
        <f>IF(N110="nulová",J110,0)</f>
        <v>0</v>
      </c>
      <c r="BJ110" s="17" t="s">
        <v>22</v>
      </c>
      <c r="BK110" s="193">
        <f>ROUND(I110*H110,2)</f>
        <v>0</v>
      </c>
      <c r="BL110" s="17" t="s">
        <v>161</v>
      </c>
      <c r="BM110" s="17" t="s">
        <v>2491</v>
      </c>
    </row>
    <row r="111" spans="2:51" s="12" customFormat="1" ht="13.5">
      <c r="B111" s="213"/>
      <c r="C111" s="214"/>
      <c r="D111" s="194" t="s">
        <v>167</v>
      </c>
      <c r="E111" s="215" t="s">
        <v>20</v>
      </c>
      <c r="F111" s="216" t="s">
        <v>2474</v>
      </c>
      <c r="G111" s="214"/>
      <c r="H111" s="217" t="s">
        <v>20</v>
      </c>
      <c r="I111" s="218"/>
      <c r="J111" s="214"/>
      <c r="K111" s="214"/>
      <c r="L111" s="219"/>
      <c r="M111" s="220"/>
      <c r="N111" s="221"/>
      <c r="O111" s="221"/>
      <c r="P111" s="221"/>
      <c r="Q111" s="221"/>
      <c r="R111" s="221"/>
      <c r="S111" s="221"/>
      <c r="T111" s="222"/>
      <c r="AT111" s="223" t="s">
        <v>167</v>
      </c>
      <c r="AU111" s="223" t="s">
        <v>81</v>
      </c>
      <c r="AV111" s="12" t="s">
        <v>22</v>
      </c>
      <c r="AW111" s="12" t="s">
        <v>169</v>
      </c>
      <c r="AX111" s="12" t="s">
        <v>73</v>
      </c>
      <c r="AY111" s="223" t="s">
        <v>154</v>
      </c>
    </row>
    <row r="112" spans="2:51" s="11" customFormat="1" ht="13.5">
      <c r="B112" s="197"/>
      <c r="C112" s="198"/>
      <c r="D112" s="194" t="s">
        <v>167</v>
      </c>
      <c r="E112" s="209" t="s">
        <v>20</v>
      </c>
      <c r="F112" s="210" t="s">
        <v>2492</v>
      </c>
      <c r="G112" s="198"/>
      <c r="H112" s="211">
        <v>5.87635</v>
      </c>
      <c r="I112" s="203"/>
      <c r="J112" s="198"/>
      <c r="K112" s="198"/>
      <c r="L112" s="204"/>
      <c r="M112" s="205"/>
      <c r="N112" s="206"/>
      <c r="O112" s="206"/>
      <c r="P112" s="206"/>
      <c r="Q112" s="206"/>
      <c r="R112" s="206"/>
      <c r="S112" s="206"/>
      <c r="T112" s="207"/>
      <c r="AT112" s="208" t="s">
        <v>167</v>
      </c>
      <c r="AU112" s="208" t="s">
        <v>81</v>
      </c>
      <c r="AV112" s="11" t="s">
        <v>81</v>
      </c>
      <c r="AW112" s="11" t="s">
        <v>169</v>
      </c>
      <c r="AX112" s="11" t="s">
        <v>73</v>
      </c>
      <c r="AY112" s="208" t="s">
        <v>154</v>
      </c>
    </row>
    <row r="113" spans="2:51" s="11" customFormat="1" ht="13.5">
      <c r="B113" s="197"/>
      <c r="C113" s="198"/>
      <c r="D113" s="199" t="s">
        <v>167</v>
      </c>
      <c r="E113" s="200" t="s">
        <v>20</v>
      </c>
      <c r="F113" s="201" t="s">
        <v>2493</v>
      </c>
      <c r="G113" s="198"/>
      <c r="H113" s="202">
        <v>13.06365</v>
      </c>
      <c r="I113" s="203"/>
      <c r="J113" s="198"/>
      <c r="K113" s="198"/>
      <c r="L113" s="204"/>
      <c r="M113" s="205"/>
      <c r="N113" s="206"/>
      <c r="O113" s="206"/>
      <c r="P113" s="206"/>
      <c r="Q113" s="206"/>
      <c r="R113" s="206"/>
      <c r="S113" s="206"/>
      <c r="T113" s="207"/>
      <c r="AT113" s="208" t="s">
        <v>167</v>
      </c>
      <c r="AU113" s="208" t="s">
        <v>81</v>
      </c>
      <c r="AV113" s="11" t="s">
        <v>81</v>
      </c>
      <c r="AW113" s="11" t="s">
        <v>169</v>
      </c>
      <c r="AX113" s="11" t="s">
        <v>73</v>
      </c>
      <c r="AY113" s="208" t="s">
        <v>154</v>
      </c>
    </row>
    <row r="114" spans="2:65" s="1" customFormat="1" ht="22.5" customHeight="1">
      <c r="B114" s="34"/>
      <c r="C114" s="182" t="s">
        <v>200</v>
      </c>
      <c r="D114" s="182" t="s">
        <v>156</v>
      </c>
      <c r="E114" s="183" t="s">
        <v>2494</v>
      </c>
      <c r="F114" s="184" t="s">
        <v>2495</v>
      </c>
      <c r="G114" s="185" t="s">
        <v>172</v>
      </c>
      <c r="H114" s="186">
        <v>18.94</v>
      </c>
      <c r="I114" s="187"/>
      <c r="J114" s="188">
        <f>ROUND(I114*H114,2)</f>
        <v>0</v>
      </c>
      <c r="K114" s="184" t="s">
        <v>160</v>
      </c>
      <c r="L114" s="54"/>
      <c r="M114" s="189" t="s">
        <v>20</v>
      </c>
      <c r="N114" s="190" t="s">
        <v>44</v>
      </c>
      <c r="O114" s="35"/>
      <c r="P114" s="191">
        <f>O114*H114</f>
        <v>0</v>
      </c>
      <c r="Q114" s="191">
        <v>0</v>
      </c>
      <c r="R114" s="191">
        <f>Q114*H114</f>
        <v>0</v>
      </c>
      <c r="S114" s="191">
        <v>0</v>
      </c>
      <c r="T114" s="192">
        <f>S114*H114</f>
        <v>0</v>
      </c>
      <c r="AR114" s="17" t="s">
        <v>161</v>
      </c>
      <c r="AT114" s="17" t="s">
        <v>156</v>
      </c>
      <c r="AU114" s="17" t="s">
        <v>81</v>
      </c>
      <c r="AY114" s="17" t="s">
        <v>154</v>
      </c>
      <c r="BE114" s="193">
        <f>IF(N114="základní",J114,0)</f>
        <v>0</v>
      </c>
      <c r="BF114" s="193">
        <f>IF(N114="snížená",J114,0)</f>
        <v>0</v>
      </c>
      <c r="BG114" s="193">
        <f>IF(N114="zákl. přenesená",J114,0)</f>
        <v>0</v>
      </c>
      <c r="BH114" s="193">
        <f>IF(N114="sníž. přenesená",J114,0)</f>
        <v>0</v>
      </c>
      <c r="BI114" s="193">
        <f>IF(N114="nulová",J114,0)</f>
        <v>0</v>
      </c>
      <c r="BJ114" s="17" t="s">
        <v>22</v>
      </c>
      <c r="BK114" s="193">
        <f>ROUND(I114*H114,2)</f>
        <v>0</v>
      </c>
      <c r="BL114" s="17" t="s">
        <v>161</v>
      </c>
      <c r="BM114" s="17" t="s">
        <v>2496</v>
      </c>
    </row>
    <row r="115" spans="2:65" s="1" customFormat="1" ht="31.5" customHeight="1">
      <c r="B115" s="34"/>
      <c r="C115" s="182" t="s">
        <v>207</v>
      </c>
      <c r="D115" s="182" t="s">
        <v>156</v>
      </c>
      <c r="E115" s="183" t="s">
        <v>2497</v>
      </c>
      <c r="F115" s="184" t="s">
        <v>2498</v>
      </c>
      <c r="G115" s="185" t="s">
        <v>172</v>
      </c>
      <c r="H115" s="186">
        <v>33.02</v>
      </c>
      <c r="I115" s="187"/>
      <c r="J115" s="188">
        <f>ROUND(I115*H115,2)</f>
        <v>0</v>
      </c>
      <c r="K115" s="184" t="s">
        <v>160</v>
      </c>
      <c r="L115" s="54"/>
      <c r="M115" s="189" t="s">
        <v>20</v>
      </c>
      <c r="N115" s="190" t="s">
        <v>44</v>
      </c>
      <c r="O115" s="35"/>
      <c r="P115" s="191">
        <f>O115*H115</f>
        <v>0</v>
      </c>
      <c r="Q115" s="191">
        <v>0</v>
      </c>
      <c r="R115" s="191">
        <f>Q115*H115</f>
        <v>0</v>
      </c>
      <c r="S115" s="191">
        <v>0</v>
      </c>
      <c r="T115" s="192">
        <f>S115*H115</f>
        <v>0</v>
      </c>
      <c r="AR115" s="17" t="s">
        <v>161</v>
      </c>
      <c r="AT115" s="17" t="s">
        <v>156</v>
      </c>
      <c r="AU115" s="17" t="s">
        <v>81</v>
      </c>
      <c r="AY115" s="17" t="s">
        <v>154</v>
      </c>
      <c r="BE115" s="193">
        <f>IF(N115="základní",J115,0)</f>
        <v>0</v>
      </c>
      <c r="BF115" s="193">
        <f>IF(N115="snížená",J115,0)</f>
        <v>0</v>
      </c>
      <c r="BG115" s="193">
        <f>IF(N115="zákl. přenesená",J115,0)</f>
        <v>0</v>
      </c>
      <c r="BH115" s="193">
        <f>IF(N115="sníž. přenesená",J115,0)</f>
        <v>0</v>
      </c>
      <c r="BI115" s="193">
        <f>IF(N115="nulová",J115,0)</f>
        <v>0</v>
      </c>
      <c r="BJ115" s="17" t="s">
        <v>22</v>
      </c>
      <c r="BK115" s="193">
        <f>ROUND(I115*H115,2)</f>
        <v>0</v>
      </c>
      <c r="BL115" s="17" t="s">
        <v>161</v>
      </c>
      <c r="BM115" s="17" t="s">
        <v>2499</v>
      </c>
    </row>
    <row r="116" spans="2:47" s="1" customFormat="1" ht="27">
      <c r="B116" s="34"/>
      <c r="C116" s="56"/>
      <c r="D116" s="194" t="s">
        <v>163</v>
      </c>
      <c r="E116" s="56"/>
      <c r="F116" s="195" t="s">
        <v>2500</v>
      </c>
      <c r="G116" s="56"/>
      <c r="H116" s="56"/>
      <c r="I116" s="152"/>
      <c r="J116" s="56"/>
      <c r="K116" s="56"/>
      <c r="L116" s="54"/>
      <c r="M116" s="71"/>
      <c r="N116" s="35"/>
      <c r="O116" s="35"/>
      <c r="P116" s="35"/>
      <c r="Q116" s="35"/>
      <c r="R116" s="35"/>
      <c r="S116" s="35"/>
      <c r="T116" s="72"/>
      <c r="AT116" s="17" t="s">
        <v>163</v>
      </c>
      <c r="AU116" s="17" t="s">
        <v>81</v>
      </c>
    </row>
    <row r="117" spans="2:51" s="12" customFormat="1" ht="13.5">
      <c r="B117" s="213"/>
      <c r="C117" s="214"/>
      <c r="D117" s="194" t="s">
        <v>167</v>
      </c>
      <c r="E117" s="215" t="s">
        <v>20</v>
      </c>
      <c r="F117" s="216" t="s">
        <v>2473</v>
      </c>
      <c r="G117" s="214"/>
      <c r="H117" s="217" t="s">
        <v>20</v>
      </c>
      <c r="I117" s="218"/>
      <c r="J117" s="214"/>
      <c r="K117" s="214"/>
      <c r="L117" s="219"/>
      <c r="M117" s="220"/>
      <c r="N117" s="221"/>
      <c r="O117" s="221"/>
      <c r="P117" s="221"/>
      <c r="Q117" s="221"/>
      <c r="R117" s="221"/>
      <c r="S117" s="221"/>
      <c r="T117" s="222"/>
      <c r="AT117" s="223" t="s">
        <v>167</v>
      </c>
      <c r="AU117" s="223" t="s">
        <v>81</v>
      </c>
      <c r="AV117" s="12" t="s">
        <v>22</v>
      </c>
      <c r="AW117" s="12" t="s">
        <v>169</v>
      </c>
      <c r="AX117" s="12" t="s">
        <v>73</v>
      </c>
      <c r="AY117" s="223" t="s">
        <v>154</v>
      </c>
    </row>
    <row r="118" spans="2:51" s="12" customFormat="1" ht="13.5">
      <c r="B118" s="213"/>
      <c r="C118" s="214"/>
      <c r="D118" s="194" t="s">
        <v>167</v>
      </c>
      <c r="E118" s="215" t="s">
        <v>20</v>
      </c>
      <c r="F118" s="216" t="s">
        <v>2474</v>
      </c>
      <c r="G118" s="214"/>
      <c r="H118" s="217" t="s">
        <v>20</v>
      </c>
      <c r="I118" s="218"/>
      <c r="J118" s="214"/>
      <c r="K118" s="214"/>
      <c r="L118" s="219"/>
      <c r="M118" s="220"/>
      <c r="N118" s="221"/>
      <c r="O118" s="221"/>
      <c r="P118" s="221"/>
      <c r="Q118" s="221"/>
      <c r="R118" s="221"/>
      <c r="S118" s="221"/>
      <c r="T118" s="222"/>
      <c r="AT118" s="223" t="s">
        <v>167</v>
      </c>
      <c r="AU118" s="223" t="s">
        <v>81</v>
      </c>
      <c r="AV118" s="12" t="s">
        <v>22</v>
      </c>
      <c r="AW118" s="12" t="s">
        <v>169</v>
      </c>
      <c r="AX118" s="12" t="s">
        <v>73</v>
      </c>
      <c r="AY118" s="223" t="s">
        <v>154</v>
      </c>
    </row>
    <row r="119" spans="2:51" s="11" customFormat="1" ht="13.5">
      <c r="B119" s="197"/>
      <c r="C119" s="198"/>
      <c r="D119" s="194" t="s">
        <v>167</v>
      </c>
      <c r="E119" s="209" t="s">
        <v>20</v>
      </c>
      <c r="F119" s="210" t="s">
        <v>2492</v>
      </c>
      <c r="G119" s="198"/>
      <c r="H119" s="211">
        <v>5.87635</v>
      </c>
      <c r="I119" s="203"/>
      <c r="J119" s="198"/>
      <c r="K119" s="198"/>
      <c r="L119" s="204"/>
      <c r="M119" s="205"/>
      <c r="N119" s="206"/>
      <c r="O119" s="206"/>
      <c r="P119" s="206"/>
      <c r="Q119" s="206"/>
      <c r="R119" s="206"/>
      <c r="S119" s="206"/>
      <c r="T119" s="207"/>
      <c r="AT119" s="208" t="s">
        <v>167</v>
      </c>
      <c r="AU119" s="208" t="s">
        <v>81</v>
      </c>
      <c r="AV119" s="11" t="s">
        <v>81</v>
      </c>
      <c r="AW119" s="11" t="s">
        <v>169</v>
      </c>
      <c r="AX119" s="11" t="s">
        <v>73</v>
      </c>
      <c r="AY119" s="208" t="s">
        <v>154</v>
      </c>
    </row>
    <row r="120" spans="2:51" s="11" customFormat="1" ht="13.5">
      <c r="B120" s="197"/>
      <c r="C120" s="198"/>
      <c r="D120" s="194" t="s">
        <v>167</v>
      </c>
      <c r="E120" s="209" t="s">
        <v>20</v>
      </c>
      <c r="F120" s="210" t="s">
        <v>2493</v>
      </c>
      <c r="G120" s="198"/>
      <c r="H120" s="211">
        <v>13.06365</v>
      </c>
      <c r="I120" s="203"/>
      <c r="J120" s="198"/>
      <c r="K120" s="198"/>
      <c r="L120" s="204"/>
      <c r="M120" s="205"/>
      <c r="N120" s="206"/>
      <c r="O120" s="206"/>
      <c r="P120" s="206"/>
      <c r="Q120" s="206"/>
      <c r="R120" s="206"/>
      <c r="S120" s="206"/>
      <c r="T120" s="207"/>
      <c r="AT120" s="208" t="s">
        <v>167</v>
      </c>
      <c r="AU120" s="208" t="s">
        <v>81</v>
      </c>
      <c r="AV120" s="11" t="s">
        <v>81</v>
      </c>
      <c r="AW120" s="11" t="s">
        <v>169</v>
      </c>
      <c r="AX120" s="11" t="s">
        <v>73</v>
      </c>
      <c r="AY120" s="208" t="s">
        <v>154</v>
      </c>
    </row>
    <row r="121" spans="2:51" s="12" customFormat="1" ht="13.5">
      <c r="B121" s="213"/>
      <c r="C121" s="214"/>
      <c r="D121" s="194" t="s">
        <v>167</v>
      </c>
      <c r="E121" s="215" t="s">
        <v>20</v>
      </c>
      <c r="F121" s="216" t="s">
        <v>2501</v>
      </c>
      <c r="G121" s="214"/>
      <c r="H121" s="217" t="s">
        <v>20</v>
      </c>
      <c r="I121" s="218"/>
      <c r="J121" s="214"/>
      <c r="K121" s="214"/>
      <c r="L121" s="219"/>
      <c r="M121" s="220"/>
      <c r="N121" s="221"/>
      <c r="O121" s="221"/>
      <c r="P121" s="221"/>
      <c r="Q121" s="221"/>
      <c r="R121" s="221"/>
      <c r="S121" s="221"/>
      <c r="T121" s="222"/>
      <c r="AT121" s="223" t="s">
        <v>167</v>
      </c>
      <c r="AU121" s="223" t="s">
        <v>81</v>
      </c>
      <c r="AV121" s="12" t="s">
        <v>22</v>
      </c>
      <c r="AW121" s="12" t="s">
        <v>169</v>
      </c>
      <c r="AX121" s="12" t="s">
        <v>73</v>
      </c>
      <c r="AY121" s="223" t="s">
        <v>154</v>
      </c>
    </row>
    <row r="122" spans="2:51" s="12" customFormat="1" ht="13.5">
      <c r="B122" s="213"/>
      <c r="C122" s="214"/>
      <c r="D122" s="194" t="s">
        <v>167</v>
      </c>
      <c r="E122" s="215" t="s">
        <v>20</v>
      </c>
      <c r="F122" s="216" t="s">
        <v>2502</v>
      </c>
      <c r="G122" s="214"/>
      <c r="H122" s="217" t="s">
        <v>20</v>
      </c>
      <c r="I122" s="218"/>
      <c r="J122" s="214"/>
      <c r="K122" s="214"/>
      <c r="L122" s="219"/>
      <c r="M122" s="220"/>
      <c r="N122" s="221"/>
      <c r="O122" s="221"/>
      <c r="P122" s="221"/>
      <c r="Q122" s="221"/>
      <c r="R122" s="221"/>
      <c r="S122" s="221"/>
      <c r="T122" s="222"/>
      <c r="AT122" s="223" t="s">
        <v>167</v>
      </c>
      <c r="AU122" s="223" t="s">
        <v>81</v>
      </c>
      <c r="AV122" s="12" t="s">
        <v>22</v>
      </c>
      <c r="AW122" s="12" t="s">
        <v>169</v>
      </c>
      <c r="AX122" s="12" t="s">
        <v>73</v>
      </c>
      <c r="AY122" s="223" t="s">
        <v>154</v>
      </c>
    </row>
    <row r="123" spans="2:51" s="11" customFormat="1" ht="13.5">
      <c r="B123" s="197"/>
      <c r="C123" s="198"/>
      <c r="D123" s="199" t="s">
        <v>167</v>
      </c>
      <c r="E123" s="200" t="s">
        <v>20</v>
      </c>
      <c r="F123" s="201" t="s">
        <v>2503</v>
      </c>
      <c r="G123" s="198"/>
      <c r="H123" s="202">
        <v>14.08</v>
      </c>
      <c r="I123" s="203"/>
      <c r="J123" s="198"/>
      <c r="K123" s="198"/>
      <c r="L123" s="204"/>
      <c r="M123" s="205"/>
      <c r="N123" s="206"/>
      <c r="O123" s="206"/>
      <c r="P123" s="206"/>
      <c r="Q123" s="206"/>
      <c r="R123" s="206"/>
      <c r="S123" s="206"/>
      <c r="T123" s="207"/>
      <c r="AT123" s="208" t="s">
        <v>167</v>
      </c>
      <c r="AU123" s="208" t="s">
        <v>81</v>
      </c>
      <c r="AV123" s="11" t="s">
        <v>81</v>
      </c>
      <c r="AW123" s="11" t="s">
        <v>169</v>
      </c>
      <c r="AX123" s="11" t="s">
        <v>73</v>
      </c>
      <c r="AY123" s="208" t="s">
        <v>154</v>
      </c>
    </row>
    <row r="124" spans="2:65" s="1" customFormat="1" ht="31.5" customHeight="1">
      <c r="B124" s="34"/>
      <c r="C124" s="182" t="s">
        <v>213</v>
      </c>
      <c r="D124" s="182" t="s">
        <v>156</v>
      </c>
      <c r="E124" s="183" t="s">
        <v>2504</v>
      </c>
      <c r="F124" s="184" t="s">
        <v>2505</v>
      </c>
      <c r="G124" s="185" t="s">
        <v>172</v>
      </c>
      <c r="H124" s="186">
        <v>33.02</v>
      </c>
      <c r="I124" s="187"/>
      <c r="J124" s="188">
        <f>ROUND(I124*H124,2)</f>
        <v>0</v>
      </c>
      <c r="K124" s="184" t="s">
        <v>160</v>
      </c>
      <c r="L124" s="54"/>
      <c r="M124" s="189" t="s">
        <v>20</v>
      </c>
      <c r="N124" s="190" t="s">
        <v>44</v>
      </c>
      <c r="O124" s="35"/>
      <c r="P124" s="191">
        <f>O124*H124</f>
        <v>0</v>
      </c>
      <c r="Q124" s="191">
        <v>0</v>
      </c>
      <c r="R124" s="191">
        <f>Q124*H124</f>
        <v>0</v>
      </c>
      <c r="S124" s="191">
        <v>0</v>
      </c>
      <c r="T124" s="192">
        <f>S124*H124</f>
        <v>0</v>
      </c>
      <c r="AR124" s="17" t="s">
        <v>161</v>
      </c>
      <c r="AT124" s="17" t="s">
        <v>156</v>
      </c>
      <c r="AU124" s="17" t="s">
        <v>81</v>
      </c>
      <c r="AY124" s="17" t="s">
        <v>154</v>
      </c>
      <c r="BE124" s="193">
        <f>IF(N124="základní",J124,0)</f>
        <v>0</v>
      </c>
      <c r="BF124" s="193">
        <f>IF(N124="snížená",J124,0)</f>
        <v>0</v>
      </c>
      <c r="BG124" s="193">
        <f>IF(N124="zákl. přenesená",J124,0)</f>
        <v>0</v>
      </c>
      <c r="BH124" s="193">
        <f>IF(N124="sníž. přenesená",J124,0)</f>
        <v>0</v>
      </c>
      <c r="BI124" s="193">
        <f>IF(N124="nulová",J124,0)</f>
        <v>0</v>
      </c>
      <c r="BJ124" s="17" t="s">
        <v>22</v>
      </c>
      <c r="BK124" s="193">
        <f>ROUND(I124*H124,2)</f>
        <v>0</v>
      </c>
      <c r="BL124" s="17" t="s">
        <v>161</v>
      </c>
      <c r="BM124" s="17" t="s">
        <v>2506</v>
      </c>
    </row>
    <row r="125" spans="2:47" s="1" customFormat="1" ht="40.5">
      <c r="B125" s="34"/>
      <c r="C125" s="56"/>
      <c r="D125" s="199" t="s">
        <v>163</v>
      </c>
      <c r="E125" s="56"/>
      <c r="F125" s="234" t="s">
        <v>2507</v>
      </c>
      <c r="G125" s="56"/>
      <c r="H125" s="56"/>
      <c r="I125" s="152"/>
      <c r="J125" s="56"/>
      <c r="K125" s="56"/>
      <c r="L125" s="54"/>
      <c r="M125" s="71"/>
      <c r="N125" s="35"/>
      <c r="O125" s="35"/>
      <c r="P125" s="35"/>
      <c r="Q125" s="35"/>
      <c r="R125" s="35"/>
      <c r="S125" s="35"/>
      <c r="T125" s="72"/>
      <c r="AT125" s="17" t="s">
        <v>163</v>
      </c>
      <c r="AU125" s="17" t="s">
        <v>81</v>
      </c>
    </row>
    <row r="126" spans="2:65" s="1" customFormat="1" ht="22.5" customHeight="1">
      <c r="B126" s="34"/>
      <c r="C126" s="182" t="s">
        <v>218</v>
      </c>
      <c r="D126" s="182" t="s">
        <v>156</v>
      </c>
      <c r="E126" s="183" t="s">
        <v>2508</v>
      </c>
      <c r="F126" s="184" t="s">
        <v>2509</v>
      </c>
      <c r="G126" s="185" t="s">
        <v>159</v>
      </c>
      <c r="H126" s="186">
        <v>52.255</v>
      </c>
      <c r="I126" s="187"/>
      <c r="J126" s="188">
        <f>ROUND(I126*H126,2)</f>
        <v>0</v>
      </c>
      <c r="K126" s="184" t="s">
        <v>160</v>
      </c>
      <c r="L126" s="54"/>
      <c r="M126" s="189" t="s">
        <v>20</v>
      </c>
      <c r="N126" s="190" t="s">
        <v>44</v>
      </c>
      <c r="O126" s="35"/>
      <c r="P126" s="191">
        <f>O126*H126</f>
        <v>0</v>
      </c>
      <c r="Q126" s="191">
        <v>0.00085132</v>
      </c>
      <c r="R126" s="191">
        <f>Q126*H126</f>
        <v>0.044485726600000004</v>
      </c>
      <c r="S126" s="191">
        <v>0</v>
      </c>
      <c r="T126" s="192">
        <f>S126*H126</f>
        <v>0</v>
      </c>
      <c r="AR126" s="17" t="s">
        <v>161</v>
      </c>
      <c r="AT126" s="17" t="s">
        <v>156</v>
      </c>
      <c r="AU126" s="17" t="s">
        <v>81</v>
      </c>
      <c r="AY126" s="17" t="s">
        <v>154</v>
      </c>
      <c r="BE126" s="193">
        <f>IF(N126="základní",J126,0)</f>
        <v>0</v>
      </c>
      <c r="BF126" s="193">
        <f>IF(N126="snížená",J126,0)</f>
        <v>0</v>
      </c>
      <c r="BG126" s="193">
        <f>IF(N126="zákl. přenesená",J126,0)</f>
        <v>0</v>
      </c>
      <c r="BH126" s="193">
        <f>IF(N126="sníž. přenesená",J126,0)</f>
        <v>0</v>
      </c>
      <c r="BI126" s="193">
        <f>IF(N126="nulová",J126,0)</f>
        <v>0</v>
      </c>
      <c r="BJ126" s="17" t="s">
        <v>22</v>
      </c>
      <c r="BK126" s="193">
        <f>ROUND(I126*H126,2)</f>
        <v>0</v>
      </c>
      <c r="BL126" s="17" t="s">
        <v>161</v>
      </c>
      <c r="BM126" s="17" t="s">
        <v>2510</v>
      </c>
    </row>
    <row r="127" spans="2:51" s="12" customFormat="1" ht="13.5">
      <c r="B127" s="213"/>
      <c r="C127" s="214"/>
      <c r="D127" s="194" t="s">
        <v>167</v>
      </c>
      <c r="E127" s="215" t="s">
        <v>20</v>
      </c>
      <c r="F127" s="216" t="s">
        <v>2474</v>
      </c>
      <c r="G127" s="214"/>
      <c r="H127" s="217" t="s">
        <v>20</v>
      </c>
      <c r="I127" s="218"/>
      <c r="J127" s="214"/>
      <c r="K127" s="214"/>
      <c r="L127" s="219"/>
      <c r="M127" s="220"/>
      <c r="N127" s="221"/>
      <c r="O127" s="221"/>
      <c r="P127" s="221"/>
      <c r="Q127" s="221"/>
      <c r="R127" s="221"/>
      <c r="S127" s="221"/>
      <c r="T127" s="222"/>
      <c r="AT127" s="223" t="s">
        <v>167</v>
      </c>
      <c r="AU127" s="223" t="s">
        <v>81</v>
      </c>
      <c r="AV127" s="12" t="s">
        <v>22</v>
      </c>
      <c r="AW127" s="12" t="s">
        <v>169</v>
      </c>
      <c r="AX127" s="12" t="s">
        <v>73</v>
      </c>
      <c r="AY127" s="223" t="s">
        <v>154</v>
      </c>
    </row>
    <row r="128" spans="2:51" s="11" customFormat="1" ht="13.5">
      <c r="B128" s="197"/>
      <c r="C128" s="198"/>
      <c r="D128" s="199" t="s">
        <v>167</v>
      </c>
      <c r="E128" s="200" t="s">
        <v>20</v>
      </c>
      <c r="F128" s="201" t="s">
        <v>2511</v>
      </c>
      <c r="G128" s="198"/>
      <c r="H128" s="202">
        <v>52.2546</v>
      </c>
      <c r="I128" s="203"/>
      <c r="J128" s="198"/>
      <c r="K128" s="198"/>
      <c r="L128" s="204"/>
      <c r="M128" s="205"/>
      <c r="N128" s="206"/>
      <c r="O128" s="206"/>
      <c r="P128" s="206"/>
      <c r="Q128" s="206"/>
      <c r="R128" s="206"/>
      <c r="S128" s="206"/>
      <c r="T128" s="207"/>
      <c r="AT128" s="208" t="s">
        <v>167</v>
      </c>
      <c r="AU128" s="208" t="s">
        <v>81</v>
      </c>
      <c r="AV128" s="11" t="s">
        <v>81</v>
      </c>
      <c r="AW128" s="11" t="s">
        <v>169</v>
      </c>
      <c r="AX128" s="11" t="s">
        <v>73</v>
      </c>
      <c r="AY128" s="208" t="s">
        <v>154</v>
      </c>
    </row>
    <row r="129" spans="2:65" s="1" customFormat="1" ht="22.5" customHeight="1">
      <c r="B129" s="34"/>
      <c r="C129" s="182" t="s">
        <v>27</v>
      </c>
      <c r="D129" s="182" t="s">
        <v>156</v>
      </c>
      <c r="E129" s="183" t="s">
        <v>2512</v>
      </c>
      <c r="F129" s="184" t="s">
        <v>2513</v>
      </c>
      <c r="G129" s="185" t="s">
        <v>159</v>
      </c>
      <c r="H129" s="186">
        <v>68.065</v>
      </c>
      <c r="I129" s="187"/>
      <c r="J129" s="188">
        <f>ROUND(I129*H129,2)</f>
        <v>0</v>
      </c>
      <c r="K129" s="184" t="s">
        <v>160</v>
      </c>
      <c r="L129" s="54"/>
      <c r="M129" s="189" t="s">
        <v>20</v>
      </c>
      <c r="N129" s="190" t="s">
        <v>44</v>
      </c>
      <c r="O129" s="35"/>
      <c r="P129" s="191">
        <f>O129*H129</f>
        <v>0</v>
      </c>
      <c r="Q129" s="191">
        <v>0.00118536</v>
      </c>
      <c r="R129" s="191">
        <f>Q129*H129</f>
        <v>0.08068152840000001</v>
      </c>
      <c r="S129" s="191">
        <v>0</v>
      </c>
      <c r="T129" s="192">
        <f>S129*H129</f>
        <v>0</v>
      </c>
      <c r="AR129" s="17" t="s">
        <v>161</v>
      </c>
      <c r="AT129" s="17" t="s">
        <v>156</v>
      </c>
      <c r="AU129" s="17" t="s">
        <v>81</v>
      </c>
      <c r="AY129" s="17" t="s">
        <v>154</v>
      </c>
      <c r="BE129" s="193">
        <f>IF(N129="základní",J129,0)</f>
        <v>0</v>
      </c>
      <c r="BF129" s="193">
        <f>IF(N129="snížená",J129,0)</f>
        <v>0</v>
      </c>
      <c r="BG129" s="193">
        <f>IF(N129="zákl. přenesená",J129,0)</f>
        <v>0</v>
      </c>
      <c r="BH129" s="193">
        <f>IF(N129="sníž. přenesená",J129,0)</f>
        <v>0</v>
      </c>
      <c r="BI129" s="193">
        <f>IF(N129="nulová",J129,0)</f>
        <v>0</v>
      </c>
      <c r="BJ129" s="17" t="s">
        <v>22</v>
      </c>
      <c r="BK129" s="193">
        <f>ROUND(I129*H129,2)</f>
        <v>0</v>
      </c>
      <c r="BL129" s="17" t="s">
        <v>161</v>
      </c>
      <c r="BM129" s="17" t="s">
        <v>2514</v>
      </c>
    </row>
    <row r="130" spans="2:51" s="12" customFormat="1" ht="13.5">
      <c r="B130" s="213"/>
      <c r="C130" s="214"/>
      <c r="D130" s="194" t="s">
        <v>167</v>
      </c>
      <c r="E130" s="215" t="s">
        <v>20</v>
      </c>
      <c r="F130" s="216" t="s">
        <v>2482</v>
      </c>
      <c r="G130" s="214"/>
      <c r="H130" s="217" t="s">
        <v>20</v>
      </c>
      <c r="I130" s="218"/>
      <c r="J130" s="214"/>
      <c r="K130" s="214"/>
      <c r="L130" s="219"/>
      <c r="M130" s="220"/>
      <c r="N130" s="221"/>
      <c r="O130" s="221"/>
      <c r="P130" s="221"/>
      <c r="Q130" s="221"/>
      <c r="R130" s="221"/>
      <c r="S130" s="221"/>
      <c r="T130" s="222"/>
      <c r="AT130" s="223" t="s">
        <v>167</v>
      </c>
      <c r="AU130" s="223" t="s">
        <v>81</v>
      </c>
      <c r="AV130" s="12" t="s">
        <v>22</v>
      </c>
      <c r="AW130" s="12" t="s">
        <v>169</v>
      </c>
      <c r="AX130" s="12" t="s">
        <v>73</v>
      </c>
      <c r="AY130" s="223" t="s">
        <v>154</v>
      </c>
    </row>
    <row r="131" spans="2:51" s="11" customFormat="1" ht="13.5">
      <c r="B131" s="197"/>
      <c r="C131" s="198"/>
      <c r="D131" s="194" t="s">
        <v>167</v>
      </c>
      <c r="E131" s="209" t="s">
        <v>20</v>
      </c>
      <c r="F131" s="210" t="s">
        <v>2515</v>
      </c>
      <c r="G131" s="198"/>
      <c r="H131" s="211">
        <v>44.56</v>
      </c>
      <c r="I131" s="203"/>
      <c r="J131" s="198"/>
      <c r="K131" s="198"/>
      <c r="L131" s="204"/>
      <c r="M131" s="205"/>
      <c r="N131" s="206"/>
      <c r="O131" s="206"/>
      <c r="P131" s="206"/>
      <c r="Q131" s="206"/>
      <c r="R131" s="206"/>
      <c r="S131" s="206"/>
      <c r="T131" s="207"/>
      <c r="AT131" s="208" t="s">
        <v>167</v>
      </c>
      <c r="AU131" s="208" t="s">
        <v>81</v>
      </c>
      <c r="AV131" s="11" t="s">
        <v>81</v>
      </c>
      <c r="AW131" s="11" t="s">
        <v>169</v>
      </c>
      <c r="AX131" s="11" t="s">
        <v>73</v>
      </c>
      <c r="AY131" s="208" t="s">
        <v>154</v>
      </c>
    </row>
    <row r="132" spans="2:51" s="12" customFormat="1" ht="13.5">
      <c r="B132" s="213"/>
      <c r="C132" s="214"/>
      <c r="D132" s="194" t="s">
        <v>167</v>
      </c>
      <c r="E132" s="215" t="s">
        <v>20</v>
      </c>
      <c r="F132" s="216" t="s">
        <v>2474</v>
      </c>
      <c r="G132" s="214"/>
      <c r="H132" s="217" t="s">
        <v>20</v>
      </c>
      <c r="I132" s="218"/>
      <c r="J132" s="214"/>
      <c r="K132" s="214"/>
      <c r="L132" s="219"/>
      <c r="M132" s="220"/>
      <c r="N132" s="221"/>
      <c r="O132" s="221"/>
      <c r="P132" s="221"/>
      <c r="Q132" s="221"/>
      <c r="R132" s="221"/>
      <c r="S132" s="221"/>
      <c r="T132" s="222"/>
      <c r="AT132" s="223" t="s">
        <v>167</v>
      </c>
      <c r="AU132" s="223" t="s">
        <v>81</v>
      </c>
      <c r="AV132" s="12" t="s">
        <v>22</v>
      </c>
      <c r="AW132" s="12" t="s">
        <v>169</v>
      </c>
      <c r="AX132" s="12" t="s">
        <v>73</v>
      </c>
      <c r="AY132" s="223" t="s">
        <v>154</v>
      </c>
    </row>
    <row r="133" spans="2:51" s="11" customFormat="1" ht="13.5">
      <c r="B133" s="197"/>
      <c r="C133" s="198"/>
      <c r="D133" s="199" t="s">
        <v>167</v>
      </c>
      <c r="E133" s="200" t="s">
        <v>20</v>
      </c>
      <c r="F133" s="201" t="s">
        <v>2516</v>
      </c>
      <c r="G133" s="198"/>
      <c r="H133" s="202">
        <v>23.5054</v>
      </c>
      <c r="I133" s="203"/>
      <c r="J133" s="198"/>
      <c r="K133" s="198"/>
      <c r="L133" s="204"/>
      <c r="M133" s="205"/>
      <c r="N133" s="206"/>
      <c r="O133" s="206"/>
      <c r="P133" s="206"/>
      <c r="Q133" s="206"/>
      <c r="R133" s="206"/>
      <c r="S133" s="206"/>
      <c r="T133" s="207"/>
      <c r="AT133" s="208" t="s">
        <v>167</v>
      </c>
      <c r="AU133" s="208" t="s">
        <v>81</v>
      </c>
      <c r="AV133" s="11" t="s">
        <v>81</v>
      </c>
      <c r="AW133" s="11" t="s">
        <v>169</v>
      </c>
      <c r="AX133" s="11" t="s">
        <v>73</v>
      </c>
      <c r="AY133" s="208" t="s">
        <v>154</v>
      </c>
    </row>
    <row r="134" spans="2:65" s="1" customFormat="1" ht="22.5" customHeight="1">
      <c r="B134" s="34"/>
      <c r="C134" s="182" t="s">
        <v>231</v>
      </c>
      <c r="D134" s="182" t="s">
        <v>156</v>
      </c>
      <c r="E134" s="183" t="s">
        <v>2517</v>
      </c>
      <c r="F134" s="184" t="s">
        <v>2518</v>
      </c>
      <c r="G134" s="185" t="s">
        <v>159</v>
      </c>
      <c r="H134" s="186">
        <v>52.255</v>
      </c>
      <c r="I134" s="187"/>
      <c r="J134" s="188">
        <f>ROUND(I134*H134,2)</f>
        <v>0</v>
      </c>
      <c r="K134" s="184" t="s">
        <v>160</v>
      </c>
      <c r="L134" s="54"/>
      <c r="M134" s="189" t="s">
        <v>20</v>
      </c>
      <c r="N134" s="190" t="s">
        <v>44</v>
      </c>
      <c r="O134" s="35"/>
      <c r="P134" s="191">
        <f>O134*H134</f>
        <v>0</v>
      </c>
      <c r="Q134" s="191">
        <v>0</v>
      </c>
      <c r="R134" s="191">
        <f>Q134*H134</f>
        <v>0</v>
      </c>
      <c r="S134" s="191">
        <v>0</v>
      </c>
      <c r="T134" s="192">
        <f>S134*H134</f>
        <v>0</v>
      </c>
      <c r="AR134" s="17" t="s">
        <v>161</v>
      </c>
      <c r="AT134" s="17" t="s">
        <v>156</v>
      </c>
      <c r="AU134" s="17" t="s">
        <v>81</v>
      </c>
      <c r="AY134" s="17" t="s">
        <v>154</v>
      </c>
      <c r="BE134" s="193">
        <f>IF(N134="základní",J134,0)</f>
        <v>0</v>
      </c>
      <c r="BF134" s="193">
        <f>IF(N134="snížená",J134,0)</f>
        <v>0</v>
      </c>
      <c r="BG134" s="193">
        <f>IF(N134="zákl. přenesená",J134,0)</f>
        <v>0</v>
      </c>
      <c r="BH134" s="193">
        <f>IF(N134="sníž. přenesená",J134,0)</f>
        <v>0</v>
      </c>
      <c r="BI134" s="193">
        <f>IF(N134="nulová",J134,0)</f>
        <v>0</v>
      </c>
      <c r="BJ134" s="17" t="s">
        <v>22</v>
      </c>
      <c r="BK134" s="193">
        <f>ROUND(I134*H134,2)</f>
        <v>0</v>
      </c>
      <c r="BL134" s="17" t="s">
        <v>161</v>
      </c>
      <c r="BM134" s="17" t="s">
        <v>2519</v>
      </c>
    </row>
    <row r="135" spans="2:51" s="12" customFormat="1" ht="13.5">
      <c r="B135" s="213"/>
      <c r="C135" s="214"/>
      <c r="D135" s="194" t="s">
        <v>167</v>
      </c>
      <c r="E135" s="215" t="s">
        <v>20</v>
      </c>
      <c r="F135" s="216" t="s">
        <v>2474</v>
      </c>
      <c r="G135" s="214"/>
      <c r="H135" s="217" t="s">
        <v>20</v>
      </c>
      <c r="I135" s="218"/>
      <c r="J135" s="214"/>
      <c r="K135" s="214"/>
      <c r="L135" s="219"/>
      <c r="M135" s="220"/>
      <c r="N135" s="221"/>
      <c r="O135" s="221"/>
      <c r="P135" s="221"/>
      <c r="Q135" s="221"/>
      <c r="R135" s="221"/>
      <c r="S135" s="221"/>
      <c r="T135" s="222"/>
      <c r="AT135" s="223" t="s">
        <v>167</v>
      </c>
      <c r="AU135" s="223" t="s">
        <v>81</v>
      </c>
      <c r="AV135" s="12" t="s">
        <v>22</v>
      </c>
      <c r="AW135" s="12" t="s">
        <v>169</v>
      </c>
      <c r="AX135" s="12" t="s">
        <v>73</v>
      </c>
      <c r="AY135" s="223" t="s">
        <v>154</v>
      </c>
    </row>
    <row r="136" spans="2:51" s="11" customFormat="1" ht="13.5">
      <c r="B136" s="197"/>
      <c r="C136" s="198"/>
      <c r="D136" s="199" t="s">
        <v>167</v>
      </c>
      <c r="E136" s="200" t="s">
        <v>20</v>
      </c>
      <c r="F136" s="201" t="s">
        <v>2511</v>
      </c>
      <c r="G136" s="198"/>
      <c r="H136" s="202">
        <v>52.2546</v>
      </c>
      <c r="I136" s="203"/>
      <c r="J136" s="198"/>
      <c r="K136" s="198"/>
      <c r="L136" s="204"/>
      <c r="M136" s="205"/>
      <c r="N136" s="206"/>
      <c r="O136" s="206"/>
      <c r="P136" s="206"/>
      <c r="Q136" s="206"/>
      <c r="R136" s="206"/>
      <c r="S136" s="206"/>
      <c r="T136" s="207"/>
      <c r="AT136" s="208" t="s">
        <v>167</v>
      </c>
      <c r="AU136" s="208" t="s">
        <v>81</v>
      </c>
      <c r="AV136" s="11" t="s">
        <v>81</v>
      </c>
      <c r="AW136" s="11" t="s">
        <v>169</v>
      </c>
      <c r="AX136" s="11" t="s">
        <v>73</v>
      </c>
      <c r="AY136" s="208" t="s">
        <v>154</v>
      </c>
    </row>
    <row r="137" spans="2:65" s="1" customFormat="1" ht="22.5" customHeight="1">
      <c r="B137" s="34"/>
      <c r="C137" s="182" t="s">
        <v>236</v>
      </c>
      <c r="D137" s="182" t="s">
        <v>156</v>
      </c>
      <c r="E137" s="183" t="s">
        <v>2520</v>
      </c>
      <c r="F137" s="184" t="s">
        <v>2521</v>
      </c>
      <c r="G137" s="185" t="s">
        <v>159</v>
      </c>
      <c r="H137" s="186">
        <v>68.065</v>
      </c>
      <c r="I137" s="187"/>
      <c r="J137" s="188">
        <f>ROUND(I137*H137,2)</f>
        <v>0</v>
      </c>
      <c r="K137" s="184" t="s">
        <v>160</v>
      </c>
      <c r="L137" s="54"/>
      <c r="M137" s="189" t="s">
        <v>20</v>
      </c>
      <c r="N137" s="190" t="s">
        <v>44</v>
      </c>
      <c r="O137" s="35"/>
      <c r="P137" s="191">
        <f>O137*H137</f>
        <v>0</v>
      </c>
      <c r="Q137" s="191">
        <v>0</v>
      </c>
      <c r="R137" s="191">
        <f>Q137*H137</f>
        <v>0</v>
      </c>
      <c r="S137" s="191">
        <v>0</v>
      </c>
      <c r="T137" s="192">
        <f>S137*H137</f>
        <v>0</v>
      </c>
      <c r="AR137" s="17" t="s">
        <v>161</v>
      </c>
      <c r="AT137" s="17" t="s">
        <v>156</v>
      </c>
      <c r="AU137" s="17" t="s">
        <v>81</v>
      </c>
      <c r="AY137" s="17" t="s">
        <v>154</v>
      </c>
      <c r="BE137" s="193">
        <f>IF(N137="základní",J137,0)</f>
        <v>0</v>
      </c>
      <c r="BF137" s="193">
        <f>IF(N137="snížená",J137,0)</f>
        <v>0</v>
      </c>
      <c r="BG137" s="193">
        <f>IF(N137="zákl. přenesená",J137,0)</f>
        <v>0</v>
      </c>
      <c r="BH137" s="193">
        <f>IF(N137="sníž. přenesená",J137,0)</f>
        <v>0</v>
      </c>
      <c r="BI137" s="193">
        <f>IF(N137="nulová",J137,0)</f>
        <v>0</v>
      </c>
      <c r="BJ137" s="17" t="s">
        <v>22</v>
      </c>
      <c r="BK137" s="193">
        <f>ROUND(I137*H137,2)</f>
        <v>0</v>
      </c>
      <c r="BL137" s="17" t="s">
        <v>161</v>
      </c>
      <c r="BM137" s="17" t="s">
        <v>2522</v>
      </c>
    </row>
    <row r="138" spans="2:51" s="12" customFormat="1" ht="13.5">
      <c r="B138" s="213"/>
      <c r="C138" s="214"/>
      <c r="D138" s="194" t="s">
        <v>167</v>
      </c>
      <c r="E138" s="215" t="s">
        <v>20</v>
      </c>
      <c r="F138" s="216" t="s">
        <v>2482</v>
      </c>
      <c r="G138" s="214"/>
      <c r="H138" s="217" t="s">
        <v>20</v>
      </c>
      <c r="I138" s="218"/>
      <c r="J138" s="214"/>
      <c r="K138" s="214"/>
      <c r="L138" s="219"/>
      <c r="M138" s="220"/>
      <c r="N138" s="221"/>
      <c r="O138" s="221"/>
      <c r="P138" s="221"/>
      <c r="Q138" s="221"/>
      <c r="R138" s="221"/>
      <c r="S138" s="221"/>
      <c r="T138" s="222"/>
      <c r="AT138" s="223" t="s">
        <v>167</v>
      </c>
      <c r="AU138" s="223" t="s">
        <v>81</v>
      </c>
      <c r="AV138" s="12" t="s">
        <v>22</v>
      </c>
      <c r="AW138" s="12" t="s">
        <v>169</v>
      </c>
      <c r="AX138" s="12" t="s">
        <v>73</v>
      </c>
      <c r="AY138" s="223" t="s">
        <v>154</v>
      </c>
    </row>
    <row r="139" spans="2:51" s="11" customFormat="1" ht="13.5">
      <c r="B139" s="197"/>
      <c r="C139" s="198"/>
      <c r="D139" s="194" t="s">
        <v>167</v>
      </c>
      <c r="E139" s="209" t="s">
        <v>20</v>
      </c>
      <c r="F139" s="210" t="s">
        <v>2515</v>
      </c>
      <c r="G139" s="198"/>
      <c r="H139" s="211">
        <v>44.56</v>
      </c>
      <c r="I139" s="203"/>
      <c r="J139" s="198"/>
      <c r="K139" s="198"/>
      <c r="L139" s="204"/>
      <c r="M139" s="205"/>
      <c r="N139" s="206"/>
      <c r="O139" s="206"/>
      <c r="P139" s="206"/>
      <c r="Q139" s="206"/>
      <c r="R139" s="206"/>
      <c r="S139" s="206"/>
      <c r="T139" s="207"/>
      <c r="AT139" s="208" t="s">
        <v>167</v>
      </c>
      <c r="AU139" s="208" t="s">
        <v>81</v>
      </c>
      <c r="AV139" s="11" t="s">
        <v>81</v>
      </c>
      <c r="AW139" s="11" t="s">
        <v>169</v>
      </c>
      <c r="AX139" s="11" t="s">
        <v>73</v>
      </c>
      <c r="AY139" s="208" t="s">
        <v>154</v>
      </c>
    </row>
    <row r="140" spans="2:51" s="12" customFormat="1" ht="13.5">
      <c r="B140" s="213"/>
      <c r="C140" s="214"/>
      <c r="D140" s="194" t="s">
        <v>167</v>
      </c>
      <c r="E140" s="215" t="s">
        <v>20</v>
      </c>
      <c r="F140" s="216" t="s">
        <v>2474</v>
      </c>
      <c r="G140" s="214"/>
      <c r="H140" s="217" t="s">
        <v>20</v>
      </c>
      <c r="I140" s="218"/>
      <c r="J140" s="214"/>
      <c r="K140" s="214"/>
      <c r="L140" s="219"/>
      <c r="M140" s="220"/>
      <c r="N140" s="221"/>
      <c r="O140" s="221"/>
      <c r="P140" s="221"/>
      <c r="Q140" s="221"/>
      <c r="R140" s="221"/>
      <c r="S140" s="221"/>
      <c r="T140" s="222"/>
      <c r="AT140" s="223" t="s">
        <v>167</v>
      </c>
      <c r="AU140" s="223" t="s">
        <v>81</v>
      </c>
      <c r="AV140" s="12" t="s">
        <v>22</v>
      </c>
      <c r="AW140" s="12" t="s">
        <v>169</v>
      </c>
      <c r="AX140" s="12" t="s">
        <v>73</v>
      </c>
      <c r="AY140" s="223" t="s">
        <v>154</v>
      </c>
    </row>
    <row r="141" spans="2:51" s="11" customFormat="1" ht="13.5">
      <c r="B141" s="197"/>
      <c r="C141" s="198"/>
      <c r="D141" s="199" t="s">
        <v>167</v>
      </c>
      <c r="E141" s="200" t="s">
        <v>20</v>
      </c>
      <c r="F141" s="201" t="s">
        <v>2516</v>
      </c>
      <c r="G141" s="198"/>
      <c r="H141" s="202">
        <v>23.5054</v>
      </c>
      <c r="I141" s="203"/>
      <c r="J141" s="198"/>
      <c r="K141" s="198"/>
      <c r="L141" s="204"/>
      <c r="M141" s="205"/>
      <c r="N141" s="206"/>
      <c r="O141" s="206"/>
      <c r="P141" s="206"/>
      <c r="Q141" s="206"/>
      <c r="R141" s="206"/>
      <c r="S141" s="206"/>
      <c r="T141" s="207"/>
      <c r="AT141" s="208" t="s">
        <v>167</v>
      </c>
      <c r="AU141" s="208" t="s">
        <v>81</v>
      </c>
      <c r="AV141" s="11" t="s">
        <v>81</v>
      </c>
      <c r="AW141" s="11" t="s">
        <v>169</v>
      </c>
      <c r="AX141" s="11" t="s">
        <v>73</v>
      </c>
      <c r="AY141" s="208" t="s">
        <v>154</v>
      </c>
    </row>
    <row r="142" spans="2:65" s="1" customFormat="1" ht="22.5" customHeight="1">
      <c r="B142" s="34"/>
      <c r="C142" s="182" t="s">
        <v>243</v>
      </c>
      <c r="D142" s="182" t="s">
        <v>156</v>
      </c>
      <c r="E142" s="183" t="s">
        <v>2523</v>
      </c>
      <c r="F142" s="184" t="s">
        <v>2524</v>
      </c>
      <c r="G142" s="185" t="s">
        <v>172</v>
      </c>
      <c r="H142" s="186">
        <v>42.592</v>
      </c>
      <c r="I142" s="187"/>
      <c r="J142" s="188">
        <f>ROUND(I142*H142,2)</f>
        <v>0</v>
      </c>
      <c r="K142" s="184" t="s">
        <v>160</v>
      </c>
      <c r="L142" s="54"/>
      <c r="M142" s="189" t="s">
        <v>20</v>
      </c>
      <c r="N142" s="190" t="s">
        <v>44</v>
      </c>
      <c r="O142" s="35"/>
      <c r="P142" s="191">
        <f>O142*H142</f>
        <v>0</v>
      </c>
      <c r="Q142" s="191">
        <v>0</v>
      </c>
      <c r="R142" s="191">
        <f>Q142*H142</f>
        <v>0</v>
      </c>
      <c r="S142" s="191">
        <v>0</v>
      </c>
      <c r="T142" s="192">
        <f>S142*H142</f>
        <v>0</v>
      </c>
      <c r="AR142" s="17" t="s">
        <v>161</v>
      </c>
      <c r="AT142" s="17" t="s">
        <v>156</v>
      </c>
      <c r="AU142" s="17" t="s">
        <v>81</v>
      </c>
      <c r="AY142" s="17" t="s">
        <v>154</v>
      </c>
      <c r="BE142" s="193">
        <f>IF(N142="základní",J142,0)</f>
        <v>0</v>
      </c>
      <c r="BF142" s="193">
        <f>IF(N142="snížená",J142,0)</f>
        <v>0</v>
      </c>
      <c r="BG142" s="193">
        <f>IF(N142="zákl. přenesená",J142,0)</f>
        <v>0</v>
      </c>
      <c r="BH142" s="193">
        <f>IF(N142="sníž. přenesená",J142,0)</f>
        <v>0</v>
      </c>
      <c r="BI142" s="193">
        <f>IF(N142="nulová",J142,0)</f>
        <v>0</v>
      </c>
      <c r="BJ142" s="17" t="s">
        <v>22</v>
      </c>
      <c r="BK142" s="193">
        <f>ROUND(I142*H142,2)</f>
        <v>0</v>
      </c>
      <c r="BL142" s="17" t="s">
        <v>161</v>
      </c>
      <c r="BM142" s="17" t="s">
        <v>2525</v>
      </c>
    </row>
    <row r="143" spans="2:65" s="1" customFormat="1" ht="22.5" customHeight="1">
      <c r="B143" s="34"/>
      <c r="C143" s="182" t="s">
        <v>255</v>
      </c>
      <c r="D143" s="182" t="s">
        <v>156</v>
      </c>
      <c r="E143" s="183" t="s">
        <v>2526</v>
      </c>
      <c r="F143" s="184" t="s">
        <v>2527</v>
      </c>
      <c r="G143" s="185" t="s">
        <v>172</v>
      </c>
      <c r="H143" s="186">
        <v>17.28</v>
      </c>
      <c r="I143" s="187"/>
      <c r="J143" s="188">
        <f>ROUND(I143*H143,2)</f>
        <v>0</v>
      </c>
      <c r="K143" s="184" t="s">
        <v>160</v>
      </c>
      <c r="L143" s="54"/>
      <c r="M143" s="189" t="s">
        <v>20</v>
      </c>
      <c r="N143" s="190" t="s">
        <v>44</v>
      </c>
      <c r="O143" s="35"/>
      <c r="P143" s="191">
        <f>O143*H143</f>
        <v>0</v>
      </c>
      <c r="Q143" s="191">
        <v>0</v>
      </c>
      <c r="R143" s="191">
        <f>Q143*H143</f>
        <v>0</v>
      </c>
      <c r="S143" s="191">
        <v>0</v>
      </c>
      <c r="T143" s="192">
        <f>S143*H143</f>
        <v>0</v>
      </c>
      <c r="AR143" s="17" t="s">
        <v>161</v>
      </c>
      <c r="AT143" s="17" t="s">
        <v>156</v>
      </c>
      <c r="AU143" s="17" t="s">
        <v>81</v>
      </c>
      <c r="AY143" s="17" t="s">
        <v>154</v>
      </c>
      <c r="BE143" s="193">
        <f>IF(N143="základní",J143,0)</f>
        <v>0</v>
      </c>
      <c r="BF143" s="193">
        <f>IF(N143="snížená",J143,0)</f>
        <v>0</v>
      </c>
      <c r="BG143" s="193">
        <f>IF(N143="zákl. přenesená",J143,0)</f>
        <v>0</v>
      </c>
      <c r="BH143" s="193">
        <f>IF(N143="sníž. přenesená",J143,0)</f>
        <v>0</v>
      </c>
      <c r="BI143" s="193">
        <f>IF(N143="nulová",J143,0)</f>
        <v>0</v>
      </c>
      <c r="BJ143" s="17" t="s">
        <v>22</v>
      </c>
      <c r="BK143" s="193">
        <f>ROUND(I143*H143,2)</f>
        <v>0</v>
      </c>
      <c r="BL143" s="17" t="s">
        <v>161</v>
      </c>
      <c r="BM143" s="17" t="s">
        <v>2528</v>
      </c>
    </row>
    <row r="144" spans="2:65" s="1" customFormat="1" ht="31.5" customHeight="1">
      <c r="B144" s="34"/>
      <c r="C144" s="182" t="s">
        <v>8</v>
      </c>
      <c r="D144" s="182" t="s">
        <v>156</v>
      </c>
      <c r="E144" s="183" t="s">
        <v>2529</v>
      </c>
      <c r="F144" s="184" t="s">
        <v>2530</v>
      </c>
      <c r="G144" s="185" t="s">
        <v>172</v>
      </c>
      <c r="H144" s="186">
        <v>17.28</v>
      </c>
      <c r="I144" s="187"/>
      <c r="J144" s="188">
        <f>ROUND(I144*H144,2)</f>
        <v>0</v>
      </c>
      <c r="K144" s="184" t="s">
        <v>160</v>
      </c>
      <c r="L144" s="54"/>
      <c r="M144" s="189" t="s">
        <v>20</v>
      </c>
      <c r="N144" s="190" t="s">
        <v>44</v>
      </c>
      <c r="O144" s="35"/>
      <c r="P144" s="191">
        <f>O144*H144</f>
        <v>0</v>
      </c>
      <c r="Q144" s="191">
        <v>0</v>
      </c>
      <c r="R144" s="191">
        <f>Q144*H144</f>
        <v>0</v>
      </c>
      <c r="S144" s="191">
        <v>0</v>
      </c>
      <c r="T144" s="192">
        <f>S144*H144</f>
        <v>0</v>
      </c>
      <c r="AR144" s="17" t="s">
        <v>161</v>
      </c>
      <c r="AT144" s="17" t="s">
        <v>156</v>
      </c>
      <c r="AU144" s="17" t="s">
        <v>81</v>
      </c>
      <c r="AY144" s="17" t="s">
        <v>154</v>
      </c>
      <c r="BE144" s="193">
        <f>IF(N144="základní",J144,0)</f>
        <v>0</v>
      </c>
      <c r="BF144" s="193">
        <f>IF(N144="snížená",J144,0)</f>
        <v>0</v>
      </c>
      <c r="BG144" s="193">
        <f>IF(N144="zákl. přenesená",J144,0)</f>
        <v>0</v>
      </c>
      <c r="BH144" s="193">
        <f>IF(N144="sníž. přenesená",J144,0)</f>
        <v>0</v>
      </c>
      <c r="BI144" s="193">
        <f>IF(N144="nulová",J144,0)</f>
        <v>0</v>
      </c>
      <c r="BJ144" s="17" t="s">
        <v>22</v>
      </c>
      <c r="BK144" s="193">
        <f>ROUND(I144*H144,2)</f>
        <v>0</v>
      </c>
      <c r="BL144" s="17" t="s">
        <v>161</v>
      </c>
      <c r="BM144" s="17" t="s">
        <v>2531</v>
      </c>
    </row>
    <row r="145" spans="2:65" s="1" customFormat="1" ht="22.5" customHeight="1">
      <c r="B145" s="34"/>
      <c r="C145" s="182" t="s">
        <v>269</v>
      </c>
      <c r="D145" s="182" t="s">
        <v>156</v>
      </c>
      <c r="E145" s="183" t="s">
        <v>2532</v>
      </c>
      <c r="F145" s="184" t="s">
        <v>2533</v>
      </c>
      <c r="G145" s="185" t="s">
        <v>172</v>
      </c>
      <c r="H145" s="186">
        <v>122.43</v>
      </c>
      <c r="I145" s="187"/>
      <c r="J145" s="188">
        <f>ROUND(I145*H145,2)</f>
        <v>0</v>
      </c>
      <c r="K145" s="184" t="s">
        <v>160</v>
      </c>
      <c r="L145" s="54"/>
      <c r="M145" s="189" t="s">
        <v>20</v>
      </c>
      <c r="N145" s="190" t="s">
        <v>44</v>
      </c>
      <c r="O145" s="35"/>
      <c r="P145" s="191">
        <f>O145*H145</f>
        <v>0</v>
      </c>
      <c r="Q145" s="191">
        <v>0</v>
      </c>
      <c r="R145" s="191">
        <f>Q145*H145</f>
        <v>0</v>
      </c>
      <c r="S145" s="191">
        <v>0</v>
      </c>
      <c r="T145" s="192">
        <f>S145*H145</f>
        <v>0</v>
      </c>
      <c r="AR145" s="17" t="s">
        <v>161</v>
      </c>
      <c r="AT145" s="17" t="s">
        <v>156</v>
      </c>
      <c r="AU145" s="17" t="s">
        <v>81</v>
      </c>
      <c r="AY145" s="17" t="s">
        <v>154</v>
      </c>
      <c r="BE145" s="193">
        <f>IF(N145="základní",J145,0)</f>
        <v>0</v>
      </c>
      <c r="BF145" s="193">
        <f>IF(N145="snížená",J145,0)</f>
        <v>0</v>
      </c>
      <c r="BG145" s="193">
        <f>IF(N145="zákl. přenesená",J145,0)</f>
        <v>0</v>
      </c>
      <c r="BH145" s="193">
        <f>IF(N145="sníž. přenesená",J145,0)</f>
        <v>0</v>
      </c>
      <c r="BI145" s="193">
        <f>IF(N145="nulová",J145,0)</f>
        <v>0</v>
      </c>
      <c r="BJ145" s="17" t="s">
        <v>22</v>
      </c>
      <c r="BK145" s="193">
        <f>ROUND(I145*H145,2)</f>
        <v>0</v>
      </c>
      <c r="BL145" s="17" t="s">
        <v>161</v>
      </c>
      <c r="BM145" s="17" t="s">
        <v>2534</v>
      </c>
    </row>
    <row r="146" spans="2:47" s="1" customFormat="1" ht="40.5">
      <c r="B146" s="34"/>
      <c r="C146" s="56"/>
      <c r="D146" s="194" t="s">
        <v>163</v>
      </c>
      <c r="E146" s="56"/>
      <c r="F146" s="195" t="s">
        <v>2535</v>
      </c>
      <c r="G146" s="56"/>
      <c r="H146" s="56"/>
      <c r="I146" s="152"/>
      <c r="J146" s="56"/>
      <c r="K146" s="56"/>
      <c r="L146" s="54"/>
      <c r="M146" s="71"/>
      <c r="N146" s="35"/>
      <c r="O146" s="35"/>
      <c r="P146" s="35"/>
      <c r="Q146" s="35"/>
      <c r="R146" s="35"/>
      <c r="S146" s="35"/>
      <c r="T146" s="72"/>
      <c r="AT146" s="17" t="s">
        <v>163</v>
      </c>
      <c r="AU146" s="17" t="s">
        <v>81</v>
      </c>
    </row>
    <row r="147" spans="2:51" s="11" customFormat="1" ht="13.5">
      <c r="B147" s="197"/>
      <c r="C147" s="198"/>
      <c r="D147" s="199" t="s">
        <v>167</v>
      </c>
      <c r="E147" s="200" t="s">
        <v>20</v>
      </c>
      <c r="F147" s="201" t="s">
        <v>2536</v>
      </c>
      <c r="G147" s="198"/>
      <c r="H147" s="202">
        <v>122.43</v>
      </c>
      <c r="I147" s="203"/>
      <c r="J147" s="198"/>
      <c r="K147" s="198"/>
      <c r="L147" s="204"/>
      <c r="M147" s="205"/>
      <c r="N147" s="206"/>
      <c r="O147" s="206"/>
      <c r="P147" s="206"/>
      <c r="Q147" s="206"/>
      <c r="R147" s="206"/>
      <c r="S147" s="206"/>
      <c r="T147" s="207"/>
      <c r="AT147" s="208" t="s">
        <v>167</v>
      </c>
      <c r="AU147" s="208" t="s">
        <v>81</v>
      </c>
      <c r="AV147" s="11" t="s">
        <v>81</v>
      </c>
      <c r="AW147" s="11" t="s">
        <v>169</v>
      </c>
      <c r="AX147" s="11" t="s">
        <v>73</v>
      </c>
      <c r="AY147" s="208" t="s">
        <v>154</v>
      </c>
    </row>
    <row r="148" spans="2:65" s="1" customFormat="1" ht="22.5" customHeight="1">
      <c r="B148" s="34"/>
      <c r="C148" s="182" t="s">
        <v>276</v>
      </c>
      <c r="D148" s="182" t="s">
        <v>156</v>
      </c>
      <c r="E148" s="183" t="s">
        <v>219</v>
      </c>
      <c r="F148" s="184" t="s">
        <v>2537</v>
      </c>
      <c r="G148" s="185" t="s">
        <v>172</v>
      </c>
      <c r="H148" s="186">
        <v>16.225</v>
      </c>
      <c r="I148" s="187"/>
      <c r="J148" s="188">
        <f>ROUND(I148*H148,2)</f>
        <v>0</v>
      </c>
      <c r="K148" s="184" t="s">
        <v>160</v>
      </c>
      <c r="L148" s="54"/>
      <c r="M148" s="189" t="s">
        <v>20</v>
      </c>
      <c r="N148" s="190" t="s">
        <v>44</v>
      </c>
      <c r="O148" s="35"/>
      <c r="P148" s="191">
        <f>O148*H148</f>
        <v>0</v>
      </c>
      <c r="Q148" s="191">
        <v>0</v>
      </c>
      <c r="R148" s="191">
        <f>Q148*H148</f>
        <v>0</v>
      </c>
      <c r="S148" s="191">
        <v>0</v>
      </c>
      <c r="T148" s="192">
        <f>S148*H148</f>
        <v>0</v>
      </c>
      <c r="AR148" s="17" t="s">
        <v>161</v>
      </c>
      <c r="AT148" s="17" t="s">
        <v>156</v>
      </c>
      <c r="AU148" s="17" t="s">
        <v>81</v>
      </c>
      <c r="AY148" s="17" t="s">
        <v>154</v>
      </c>
      <c r="BE148" s="193">
        <f>IF(N148="základní",J148,0)</f>
        <v>0</v>
      </c>
      <c r="BF148" s="193">
        <f>IF(N148="snížená",J148,0)</f>
        <v>0</v>
      </c>
      <c r="BG148" s="193">
        <f>IF(N148="zákl. přenesená",J148,0)</f>
        <v>0</v>
      </c>
      <c r="BH148" s="193">
        <f>IF(N148="sníž. přenesená",J148,0)</f>
        <v>0</v>
      </c>
      <c r="BI148" s="193">
        <f>IF(N148="nulová",J148,0)</f>
        <v>0</v>
      </c>
      <c r="BJ148" s="17" t="s">
        <v>22</v>
      </c>
      <c r="BK148" s="193">
        <f>ROUND(I148*H148,2)</f>
        <v>0</v>
      </c>
      <c r="BL148" s="17" t="s">
        <v>161</v>
      </c>
      <c r="BM148" s="17" t="s">
        <v>2538</v>
      </c>
    </row>
    <row r="149" spans="2:51" s="11" customFormat="1" ht="13.5">
      <c r="B149" s="197"/>
      <c r="C149" s="198"/>
      <c r="D149" s="199" t="s">
        <v>167</v>
      </c>
      <c r="E149" s="200" t="s">
        <v>20</v>
      </c>
      <c r="F149" s="201" t="s">
        <v>2539</v>
      </c>
      <c r="G149" s="198"/>
      <c r="H149" s="202">
        <v>16.225</v>
      </c>
      <c r="I149" s="203"/>
      <c r="J149" s="198"/>
      <c r="K149" s="198"/>
      <c r="L149" s="204"/>
      <c r="M149" s="205"/>
      <c r="N149" s="206"/>
      <c r="O149" s="206"/>
      <c r="P149" s="206"/>
      <c r="Q149" s="206"/>
      <c r="R149" s="206"/>
      <c r="S149" s="206"/>
      <c r="T149" s="207"/>
      <c r="AT149" s="208" t="s">
        <v>167</v>
      </c>
      <c r="AU149" s="208" t="s">
        <v>81</v>
      </c>
      <c r="AV149" s="11" t="s">
        <v>81</v>
      </c>
      <c r="AW149" s="11" t="s">
        <v>169</v>
      </c>
      <c r="AX149" s="11" t="s">
        <v>73</v>
      </c>
      <c r="AY149" s="208" t="s">
        <v>154</v>
      </c>
    </row>
    <row r="150" spans="2:65" s="1" customFormat="1" ht="31.5" customHeight="1">
      <c r="B150" s="34"/>
      <c r="C150" s="182" t="s">
        <v>283</v>
      </c>
      <c r="D150" s="182" t="s">
        <v>156</v>
      </c>
      <c r="E150" s="183" t="s">
        <v>226</v>
      </c>
      <c r="F150" s="184" t="s">
        <v>2540</v>
      </c>
      <c r="G150" s="185" t="s">
        <v>172</v>
      </c>
      <c r="H150" s="186">
        <v>162.25</v>
      </c>
      <c r="I150" s="187"/>
      <c r="J150" s="188">
        <f>ROUND(I150*H150,2)</f>
        <v>0</v>
      </c>
      <c r="K150" s="184" t="s">
        <v>160</v>
      </c>
      <c r="L150" s="54"/>
      <c r="M150" s="189" t="s">
        <v>20</v>
      </c>
      <c r="N150" s="190" t="s">
        <v>44</v>
      </c>
      <c r="O150" s="35"/>
      <c r="P150" s="191">
        <f>O150*H150</f>
        <v>0</v>
      </c>
      <c r="Q150" s="191">
        <v>0</v>
      </c>
      <c r="R150" s="191">
        <f>Q150*H150</f>
        <v>0</v>
      </c>
      <c r="S150" s="191">
        <v>0</v>
      </c>
      <c r="T150" s="192">
        <f>S150*H150</f>
        <v>0</v>
      </c>
      <c r="AR150" s="17" t="s">
        <v>161</v>
      </c>
      <c r="AT150" s="17" t="s">
        <v>156</v>
      </c>
      <c r="AU150" s="17" t="s">
        <v>81</v>
      </c>
      <c r="AY150" s="17" t="s">
        <v>154</v>
      </c>
      <c r="BE150" s="193">
        <f>IF(N150="základní",J150,0)</f>
        <v>0</v>
      </c>
      <c r="BF150" s="193">
        <f>IF(N150="snížená",J150,0)</f>
        <v>0</v>
      </c>
      <c r="BG150" s="193">
        <f>IF(N150="zákl. přenesená",J150,0)</f>
        <v>0</v>
      </c>
      <c r="BH150" s="193">
        <f>IF(N150="sníž. přenesená",J150,0)</f>
        <v>0</v>
      </c>
      <c r="BI150" s="193">
        <f>IF(N150="nulová",J150,0)</f>
        <v>0</v>
      </c>
      <c r="BJ150" s="17" t="s">
        <v>22</v>
      </c>
      <c r="BK150" s="193">
        <f>ROUND(I150*H150,2)</f>
        <v>0</v>
      </c>
      <c r="BL150" s="17" t="s">
        <v>161</v>
      </c>
      <c r="BM150" s="17" t="s">
        <v>2541</v>
      </c>
    </row>
    <row r="151" spans="2:51" s="11" customFormat="1" ht="13.5">
      <c r="B151" s="197"/>
      <c r="C151" s="198"/>
      <c r="D151" s="199" t="s">
        <v>167</v>
      </c>
      <c r="E151" s="200" t="s">
        <v>20</v>
      </c>
      <c r="F151" s="201" t="s">
        <v>2542</v>
      </c>
      <c r="G151" s="198"/>
      <c r="H151" s="202">
        <v>162.25</v>
      </c>
      <c r="I151" s="203"/>
      <c r="J151" s="198"/>
      <c r="K151" s="198"/>
      <c r="L151" s="204"/>
      <c r="M151" s="205"/>
      <c r="N151" s="206"/>
      <c r="O151" s="206"/>
      <c r="P151" s="206"/>
      <c r="Q151" s="206"/>
      <c r="R151" s="206"/>
      <c r="S151" s="206"/>
      <c r="T151" s="207"/>
      <c r="AT151" s="208" t="s">
        <v>167</v>
      </c>
      <c r="AU151" s="208" t="s">
        <v>81</v>
      </c>
      <c r="AV151" s="11" t="s">
        <v>81</v>
      </c>
      <c r="AW151" s="11" t="s">
        <v>169</v>
      </c>
      <c r="AX151" s="11" t="s">
        <v>73</v>
      </c>
      <c r="AY151" s="208" t="s">
        <v>154</v>
      </c>
    </row>
    <row r="152" spans="2:65" s="1" customFormat="1" ht="22.5" customHeight="1">
      <c r="B152" s="34"/>
      <c r="C152" s="182" t="s">
        <v>289</v>
      </c>
      <c r="D152" s="182" t="s">
        <v>156</v>
      </c>
      <c r="E152" s="183" t="s">
        <v>232</v>
      </c>
      <c r="F152" s="184" t="s">
        <v>233</v>
      </c>
      <c r="G152" s="185" t="s">
        <v>172</v>
      </c>
      <c r="H152" s="186">
        <v>16.225</v>
      </c>
      <c r="I152" s="187"/>
      <c r="J152" s="188">
        <f>ROUND(I152*H152,2)</f>
        <v>0</v>
      </c>
      <c r="K152" s="184" t="s">
        <v>160</v>
      </c>
      <c r="L152" s="54"/>
      <c r="M152" s="189" t="s">
        <v>20</v>
      </c>
      <c r="N152" s="190" t="s">
        <v>44</v>
      </c>
      <c r="O152" s="35"/>
      <c r="P152" s="191">
        <f>O152*H152</f>
        <v>0</v>
      </c>
      <c r="Q152" s="191">
        <v>0</v>
      </c>
      <c r="R152" s="191">
        <f>Q152*H152</f>
        <v>0</v>
      </c>
      <c r="S152" s="191">
        <v>0</v>
      </c>
      <c r="T152" s="192">
        <f>S152*H152</f>
        <v>0</v>
      </c>
      <c r="AR152" s="17" t="s">
        <v>161</v>
      </c>
      <c r="AT152" s="17" t="s">
        <v>156</v>
      </c>
      <c r="AU152" s="17" t="s">
        <v>81</v>
      </c>
      <c r="AY152" s="17" t="s">
        <v>154</v>
      </c>
      <c r="BE152" s="193">
        <f>IF(N152="základní",J152,0)</f>
        <v>0</v>
      </c>
      <c r="BF152" s="193">
        <f>IF(N152="snížená",J152,0)</f>
        <v>0</v>
      </c>
      <c r="BG152" s="193">
        <f>IF(N152="zákl. přenesená",J152,0)</f>
        <v>0</v>
      </c>
      <c r="BH152" s="193">
        <f>IF(N152="sníž. přenesená",J152,0)</f>
        <v>0</v>
      </c>
      <c r="BI152" s="193">
        <f>IF(N152="nulová",J152,0)</f>
        <v>0</v>
      </c>
      <c r="BJ152" s="17" t="s">
        <v>22</v>
      </c>
      <c r="BK152" s="193">
        <f>ROUND(I152*H152,2)</f>
        <v>0</v>
      </c>
      <c r="BL152" s="17" t="s">
        <v>161</v>
      </c>
      <c r="BM152" s="17" t="s">
        <v>2543</v>
      </c>
    </row>
    <row r="153" spans="2:65" s="1" customFormat="1" ht="22.5" customHeight="1">
      <c r="B153" s="34"/>
      <c r="C153" s="182" t="s">
        <v>297</v>
      </c>
      <c r="D153" s="182" t="s">
        <v>156</v>
      </c>
      <c r="E153" s="183" t="s">
        <v>237</v>
      </c>
      <c r="F153" s="184" t="s">
        <v>238</v>
      </c>
      <c r="G153" s="185" t="s">
        <v>239</v>
      </c>
      <c r="H153" s="186">
        <v>27.258</v>
      </c>
      <c r="I153" s="187"/>
      <c r="J153" s="188">
        <f>ROUND(I153*H153,2)</f>
        <v>0</v>
      </c>
      <c r="K153" s="184" t="s">
        <v>160</v>
      </c>
      <c r="L153" s="54"/>
      <c r="M153" s="189" t="s">
        <v>20</v>
      </c>
      <c r="N153" s="190" t="s">
        <v>44</v>
      </c>
      <c r="O153" s="35"/>
      <c r="P153" s="191">
        <f>O153*H153</f>
        <v>0</v>
      </c>
      <c r="Q153" s="191">
        <v>0</v>
      </c>
      <c r="R153" s="191">
        <f>Q153*H153</f>
        <v>0</v>
      </c>
      <c r="S153" s="191">
        <v>0</v>
      </c>
      <c r="T153" s="192">
        <f>S153*H153</f>
        <v>0</v>
      </c>
      <c r="AR153" s="17" t="s">
        <v>161</v>
      </c>
      <c r="AT153" s="17" t="s">
        <v>156</v>
      </c>
      <c r="AU153" s="17" t="s">
        <v>81</v>
      </c>
      <c r="AY153" s="17" t="s">
        <v>154</v>
      </c>
      <c r="BE153" s="193">
        <f>IF(N153="základní",J153,0)</f>
        <v>0</v>
      </c>
      <c r="BF153" s="193">
        <f>IF(N153="snížená",J153,0)</f>
        <v>0</v>
      </c>
      <c r="BG153" s="193">
        <f>IF(N153="zákl. přenesená",J153,0)</f>
        <v>0</v>
      </c>
      <c r="BH153" s="193">
        <f>IF(N153="sníž. přenesená",J153,0)</f>
        <v>0</v>
      </c>
      <c r="BI153" s="193">
        <f>IF(N153="nulová",J153,0)</f>
        <v>0</v>
      </c>
      <c r="BJ153" s="17" t="s">
        <v>22</v>
      </c>
      <c r="BK153" s="193">
        <f>ROUND(I153*H153,2)</f>
        <v>0</v>
      </c>
      <c r="BL153" s="17" t="s">
        <v>161</v>
      </c>
      <c r="BM153" s="17" t="s">
        <v>2544</v>
      </c>
    </row>
    <row r="154" spans="2:51" s="11" customFormat="1" ht="13.5">
      <c r="B154" s="197"/>
      <c r="C154" s="198"/>
      <c r="D154" s="199" t="s">
        <v>167</v>
      </c>
      <c r="E154" s="200" t="s">
        <v>20</v>
      </c>
      <c r="F154" s="201" t="s">
        <v>2545</v>
      </c>
      <c r="G154" s="198"/>
      <c r="H154" s="202">
        <v>27.258</v>
      </c>
      <c r="I154" s="203"/>
      <c r="J154" s="198"/>
      <c r="K154" s="198"/>
      <c r="L154" s="204"/>
      <c r="M154" s="205"/>
      <c r="N154" s="206"/>
      <c r="O154" s="206"/>
      <c r="P154" s="206"/>
      <c r="Q154" s="206"/>
      <c r="R154" s="206"/>
      <c r="S154" s="206"/>
      <c r="T154" s="207"/>
      <c r="AT154" s="208" t="s">
        <v>167</v>
      </c>
      <c r="AU154" s="208" t="s">
        <v>81</v>
      </c>
      <c r="AV154" s="11" t="s">
        <v>81</v>
      </c>
      <c r="AW154" s="11" t="s">
        <v>169</v>
      </c>
      <c r="AX154" s="11" t="s">
        <v>73</v>
      </c>
      <c r="AY154" s="208" t="s">
        <v>154</v>
      </c>
    </row>
    <row r="155" spans="2:65" s="1" customFormat="1" ht="22.5" customHeight="1">
      <c r="B155" s="34"/>
      <c r="C155" s="182" t="s">
        <v>7</v>
      </c>
      <c r="D155" s="182" t="s">
        <v>156</v>
      </c>
      <c r="E155" s="183" t="s">
        <v>256</v>
      </c>
      <c r="F155" s="184" t="s">
        <v>257</v>
      </c>
      <c r="G155" s="185" t="s">
        <v>172</v>
      </c>
      <c r="H155" s="186">
        <v>61.215</v>
      </c>
      <c r="I155" s="187"/>
      <c r="J155" s="188">
        <f>ROUND(I155*H155,2)</f>
        <v>0</v>
      </c>
      <c r="K155" s="184" t="s">
        <v>160</v>
      </c>
      <c r="L155" s="54"/>
      <c r="M155" s="189" t="s">
        <v>20</v>
      </c>
      <c r="N155" s="190" t="s">
        <v>44</v>
      </c>
      <c r="O155" s="35"/>
      <c r="P155" s="191">
        <f>O155*H155</f>
        <v>0</v>
      </c>
      <c r="Q155" s="191">
        <v>0</v>
      </c>
      <c r="R155" s="191">
        <f>Q155*H155</f>
        <v>0</v>
      </c>
      <c r="S155" s="191">
        <v>0</v>
      </c>
      <c r="T155" s="192">
        <f>S155*H155</f>
        <v>0</v>
      </c>
      <c r="AR155" s="17" t="s">
        <v>161</v>
      </c>
      <c r="AT155" s="17" t="s">
        <v>156</v>
      </c>
      <c r="AU155" s="17" t="s">
        <v>81</v>
      </c>
      <c r="AY155" s="17" t="s">
        <v>154</v>
      </c>
      <c r="BE155" s="193">
        <f>IF(N155="základní",J155,0)</f>
        <v>0</v>
      </c>
      <c r="BF155" s="193">
        <f>IF(N155="snížená",J155,0)</f>
        <v>0</v>
      </c>
      <c r="BG155" s="193">
        <f>IF(N155="zákl. přenesená",J155,0)</f>
        <v>0</v>
      </c>
      <c r="BH155" s="193">
        <f>IF(N155="sníž. přenesená",J155,0)</f>
        <v>0</v>
      </c>
      <c r="BI155" s="193">
        <f>IF(N155="nulová",J155,0)</f>
        <v>0</v>
      </c>
      <c r="BJ155" s="17" t="s">
        <v>22</v>
      </c>
      <c r="BK155" s="193">
        <f>ROUND(I155*H155,2)</f>
        <v>0</v>
      </c>
      <c r="BL155" s="17" t="s">
        <v>161</v>
      </c>
      <c r="BM155" s="17" t="s">
        <v>2546</v>
      </c>
    </row>
    <row r="156" spans="2:51" s="11" customFormat="1" ht="13.5">
      <c r="B156" s="197"/>
      <c r="C156" s="198"/>
      <c r="D156" s="199" t="s">
        <v>167</v>
      </c>
      <c r="E156" s="200" t="s">
        <v>20</v>
      </c>
      <c r="F156" s="201" t="s">
        <v>2547</v>
      </c>
      <c r="G156" s="198"/>
      <c r="H156" s="202">
        <v>61.215</v>
      </c>
      <c r="I156" s="203"/>
      <c r="J156" s="198"/>
      <c r="K156" s="198"/>
      <c r="L156" s="204"/>
      <c r="M156" s="205"/>
      <c r="N156" s="206"/>
      <c r="O156" s="206"/>
      <c r="P156" s="206"/>
      <c r="Q156" s="206"/>
      <c r="R156" s="206"/>
      <c r="S156" s="206"/>
      <c r="T156" s="207"/>
      <c r="AT156" s="208" t="s">
        <v>167</v>
      </c>
      <c r="AU156" s="208" t="s">
        <v>81</v>
      </c>
      <c r="AV156" s="11" t="s">
        <v>81</v>
      </c>
      <c r="AW156" s="11" t="s">
        <v>169</v>
      </c>
      <c r="AX156" s="11" t="s">
        <v>73</v>
      </c>
      <c r="AY156" s="208" t="s">
        <v>154</v>
      </c>
    </row>
    <row r="157" spans="2:65" s="1" customFormat="1" ht="22.5" customHeight="1">
      <c r="B157" s="34"/>
      <c r="C157" s="182" t="s">
        <v>312</v>
      </c>
      <c r="D157" s="182" t="s">
        <v>156</v>
      </c>
      <c r="E157" s="183" t="s">
        <v>2548</v>
      </c>
      <c r="F157" s="184" t="s">
        <v>2549</v>
      </c>
      <c r="G157" s="185" t="s">
        <v>172</v>
      </c>
      <c r="H157" s="186">
        <v>12.655</v>
      </c>
      <c r="I157" s="187"/>
      <c r="J157" s="188">
        <f>ROUND(I157*H157,2)</f>
        <v>0</v>
      </c>
      <c r="K157" s="184" t="s">
        <v>160</v>
      </c>
      <c r="L157" s="54"/>
      <c r="M157" s="189" t="s">
        <v>20</v>
      </c>
      <c r="N157" s="190" t="s">
        <v>44</v>
      </c>
      <c r="O157" s="35"/>
      <c r="P157" s="191">
        <f>O157*H157</f>
        <v>0</v>
      </c>
      <c r="Q157" s="191">
        <v>0</v>
      </c>
      <c r="R157" s="191">
        <f>Q157*H157</f>
        <v>0</v>
      </c>
      <c r="S157" s="191">
        <v>0</v>
      </c>
      <c r="T157" s="192">
        <f>S157*H157</f>
        <v>0</v>
      </c>
      <c r="AR157" s="17" t="s">
        <v>161</v>
      </c>
      <c r="AT157" s="17" t="s">
        <v>156</v>
      </c>
      <c r="AU157" s="17" t="s">
        <v>81</v>
      </c>
      <c r="AY157" s="17" t="s">
        <v>154</v>
      </c>
      <c r="BE157" s="193">
        <f>IF(N157="základní",J157,0)</f>
        <v>0</v>
      </c>
      <c r="BF157" s="193">
        <f>IF(N157="snížená",J157,0)</f>
        <v>0</v>
      </c>
      <c r="BG157" s="193">
        <f>IF(N157="zákl. přenesená",J157,0)</f>
        <v>0</v>
      </c>
      <c r="BH157" s="193">
        <f>IF(N157="sníž. přenesená",J157,0)</f>
        <v>0</v>
      </c>
      <c r="BI157" s="193">
        <f>IF(N157="nulová",J157,0)</f>
        <v>0</v>
      </c>
      <c r="BJ157" s="17" t="s">
        <v>22</v>
      </c>
      <c r="BK157" s="193">
        <f>ROUND(I157*H157,2)</f>
        <v>0</v>
      </c>
      <c r="BL157" s="17" t="s">
        <v>161</v>
      </c>
      <c r="BM157" s="17" t="s">
        <v>2550</v>
      </c>
    </row>
    <row r="158" spans="2:47" s="1" customFormat="1" ht="40.5">
      <c r="B158" s="34"/>
      <c r="C158" s="56"/>
      <c r="D158" s="194" t="s">
        <v>163</v>
      </c>
      <c r="E158" s="56"/>
      <c r="F158" s="195" t="s">
        <v>2551</v>
      </c>
      <c r="G158" s="56"/>
      <c r="H158" s="56"/>
      <c r="I158" s="152"/>
      <c r="J158" s="56"/>
      <c r="K158" s="56"/>
      <c r="L158" s="54"/>
      <c r="M158" s="71"/>
      <c r="N158" s="35"/>
      <c r="O158" s="35"/>
      <c r="P158" s="35"/>
      <c r="Q158" s="35"/>
      <c r="R158" s="35"/>
      <c r="S158" s="35"/>
      <c r="T158" s="72"/>
      <c r="AT158" s="17" t="s">
        <v>163</v>
      </c>
      <c r="AU158" s="17" t="s">
        <v>81</v>
      </c>
    </row>
    <row r="159" spans="2:51" s="12" customFormat="1" ht="13.5">
      <c r="B159" s="213"/>
      <c r="C159" s="214"/>
      <c r="D159" s="194" t="s">
        <v>167</v>
      </c>
      <c r="E159" s="215" t="s">
        <v>20</v>
      </c>
      <c r="F159" s="216" t="s">
        <v>2473</v>
      </c>
      <c r="G159" s="214"/>
      <c r="H159" s="217" t="s">
        <v>20</v>
      </c>
      <c r="I159" s="218"/>
      <c r="J159" s="214"/>
      <c r="K159" s="214"/>
      <c r="L159" s="219"/>
      <c r="M159" s="220"/>
      <c r="N159" s="221"/>
      <c r="O159" s="221"/>
      <c r="P159" s="221"/>
      <c r="Q159" s="221"/>
      <c r="R159" s="221"/>
      <c r="S159" s="221"/>
      <c r="T159" s="222"/>
      <c r="AT159" s="223" t="s">
        <v>167</v>
      </c>
      <c r="AU159" s="223" t="s">
        <v>81</v>
      </c>
      <c r="AV159" s="12" t="s">
        <v>22</v>
      </c>
      <c r="AW159" s="12" t="s">
        <v>169</v>
      </c>
      <c r="AX159" s="12" t="s">
        <v>73</v>
      </c>
      <c r="AY159" s="223" t="s">
        <v>154</v>
      </c>
    </row>
    <row r="160" spans="2:51" s="12" customFormat="1" ht="13.5">
      <c r="B160" s="213"/>
      <c r="C160" s="214"/>
      <c r="D160" s="194" t="s">
        <v>167</v>
      </c>
      <c r="E160" s="215" t="s">
        <v>20</v>
      </c>
      <c r="F160" s="216" t="s">
        <v>2482</v>
      </c>
      <c r="G160" s="214"/>
      <c r="H160" s="217" t="s">
        <v>20</v>
      </c>
      <c r="I160" s="218"/>
      <c r="J160" s="214"/>
      <c r="K160" s="214"/>
      <c r="L160" s="219"/>
      <c r="M160" s="220"/>
      <c r="N160" s="221"/>
      <c r="O160" s="221"/>
      <c r="P160" s="221"/>
      <c r="Q160" s="221"/>
      <c r="R160" s="221"/>
      <c r="S160" s="221"/>
      <c r="T160" s="222"/>
      <c r="AT160" s="223" t="s">
        <v>167</v>
      </c>
      <c r="AU160" s="223" t="s">
        <v>81</v>
      </c>
      <c r="AV160" s="12" t="s">
        <v>22</v>
      </c>
      <c r="AW160" s="12" t="s">
        <v>169</v>
      </c>
      <c r="AX160" s="12" t="s">
        <v>73</v>
      </c>
      <c r="AY160" s="223" t="s">
        <v>154</v>
      </c>
    </row>
    <row r="161" spans="2:51" s="11" customFormat="1" ht="13.5">
      <c r="B161" s="197"/>
      <c r="C161" s="198"/>
      <c r="D161" s="194" t="s">
        <v>167</v>
      </c>
      <c r="E161" s="209" t="s">
        <v>20</v>
      </c>
      <c r="F161" s="210" t="s">
        <v>2552</v>
      </c>
      <c r="G161" s="198"/>
      <c r="H161" s="211">
        <v>2</v>
      </c>
      <c r="I161" s="203"/>
      <c r="J161" s="198"/>
      <c r="K161" s="198"/>
      <c r="L161" s="204"/>
      <c r="M161" s="205"/>
      <c r="N161" s="206"/>
      <c r="O161" s="206"/>
      <c r="P161" s="206"/>
      <c r="Q161" s="206"/>
      <c r="R161" s="206"/>
      <c r="S161" s="206"/>
      <c r="T161" s="207"/>
      <c r="AT161" s="208" t="s">
        <v>167</v>
      </c>
      <c r="AU161" s="208" t="s">
        <v>81</v>
      </c>
      <c r="AV161" s="11" t="s">
        <v>81</v>
      </c>
      <c r="AW161" s="11" t="s">
        <v>169</v>
      </c>
      <c r="AX161" s="11" t="s">
        <v>73</v>
      </c>
      <c r="AY161" s="208" t="s">
        <v>154</v>
      </c>
    </row>
    <row r="162" spans="2:51" s="12" customFormat="1" ht="13.5">
      <c r="B162" s="213"/>
      <c r="C162" s="214"/>
      <c r="D162" s="194" t="s">
        <v>167</v>
      </c>
      <c r="E162" s="215" t="s">
        <v>20</v>
      </c>
      <c r="F162" s="216" t="s">
        <v>2501</v>
      </c>
      <c r="G162" s="214"/>
      <c r="H162" s="217" t="s">
        <v>20</v>
      </c>
      <c r="I162" s="218"/>
      <c r="J162" s="214"/>
      <c r="K162" s="214"/>
      <c r="L162" s="219"/>
      <c r="M162" s="220"/>
      <c r="N162" s="221"/>
      <c r="O162" s="221"/>
      <c r="P162" s="221"/>
      <c r="Q162" s="221"/>
      <c r="R162" s="221"/>
      <c r="S162" s="221"/>
      <c r="T162" s="222"/>
      <c r="AT162" s="223" t="s">
        <v>167</v>
      </c>
      <c r="AU162" s="223" t="s">
        <v>81</v>
      </c>
      <c r="AV162" s="12" t="s">
        <v>22</v>
      </c>
      <c r="AW162" s="12" t="s">
        <v>169</v>
      </c>
      <c r="AX162" s="12" t="s">
        <v>73</v>
      </c>
      <c r="AY162" s="223" t="s">
        <v>154</v>
      </c>
    </row>
    <row r="163" spans="2:51" s="12" customFormat="1" ht="13.5">
      <c r="B163" s="213"/>
      <c r="C163" s="214"/>
      <c r="D163" s="194" t="s">
        <v>167</v>
      </c>
      <c r="E163" s="215" t="s">
        <v>20</v>
      </c>
      <c r="F163" s="216" t="s">
        <v>2484</v>
      </c>
      <c r="G163" s="214"/>
      <c r="H163" s="217" t="s">
        <v>20</v>
      </c>
      <c r="I163" s="218"/>
      <c r="J163" s="214"/>
      <c r="K163" s="214"/>
      <c r="L163" s="219"/>
      <c r="M163" s="220"/>
      <c r="N163" s="221"/>
      <c r="O163" s="221"/>
      <c r="P163" s="221"/>
      <c r="Q163" s="221"/>
      <c r="R163" s="221"/>
      <c r="S163" s="221"/>
      <c r="T163" s="222"/>
      <c r="AT163" s="223" t="s">
        <v>167</v>
      </c>
      <c r="AU163" s="223" t="s">
        <v>81</v>
      </c>
      <c r="AV163" s="12" t="s">
        <v>22</v>
      </c>
      <c r="AW163" s="12" t="s">
        <v>169</v>
      </c>
      <c r="AX163" s="12" t="s">
        <v>73</v>
      </c>
      <c r="AY163" s="223" t="s">
        <v>154</v>
      </c>
    </row>
    <row r="164" spans="2:51" s="11" customFormat="1" ht="13.5">
      <c r="B164" s="197"/>
      <c r="C164" s="198"/>
      <c r="D164" s="194" t="s">
        <v>167</v>
      </c>
      <c r="E164" s="209" t="s">
        <v>20</v>
      </c>
      <c r="F164" s="210" t="s">
        <v>2553</v>
      </c>
      <c r="G164" s="198"/>
      <c r="H164" s="211">
        <v>1.4</v>
      </c>
      <c r="I164" s="203"/>
      <c r="J164" s="198"/>
      <c r="K164" s="198"/>
      <c r="L164" s="204"/>
      <c r="M164" s="205"/>
      <c r="N164" s="206"/>
      <c r="O164" s="206"/>
      <c r="P164" s="206"/>
      <c r="Q164" s="206"/>
      <c r="R164" s="206"/>
      <c r="S164" s="206"/>
      <c r="T164" s="207"/>
      <c r="AT164" s="208" t="s">
        <v>167</v>
      </c>
      <c r="AU164" s="208" t="s">
        <v>81</v>
      </c>
      <c r="AV164" s="11" t="s">
        <v>81</v>
      </c>
      <c r="AW164" s="11" t="s">
        <v>169</v>
      </c>
      <c r="AX164" s="11" t="s">
        <v>73</v>
      </c>
      <c r="AY164" s="208" t="s">
        <v>154</v>
      </c>
    </row>
    <row r="165" spans="2:51" s="12" customFormat="1" ht="13.5">
      <c r="B165" s="213"/>
      <c r="C165" s="214"/>
      <c r="D165" s="194" t="s">
        <v>167</v>
      </c>
      <c r="E165" s="215" t="s">
        <v>20</v>
      </c>
      <c r="F165" s="216" t="s">
        <v>2473</v>
      </c>
      <c r="G165" s="214"/>
      <c r="H165" s="217" t="s">
        <v>20</v>
      </c>
      <c r="I165" s="218"/>
      <c r="J165" s="214"/>
      <c r="K165" s="214"/>
      <c r="L165" s="219"/>
      <c r="M165" s="220"/>
      <c r="N165" s="221"/>
      <c r="O165" s="221"/>
      <c r="P165" s="221"/>
      <c r="Q165" s="221"/>
      <c r="R165" s="221"/>
      <c r="S165" s="221"/>
      <c r="T165" s="222"/>
      <c r="AT165" s="223" t="s">
        <v>167</v>
      </c>
      <c r="AU165" s="223" t="s">
        <v>81</v>
      </c>
      <c r="AV165" s="12" t="s">
        <v>22</v>
      </c>
      <c r="AW165" s="12" t="s">
        <v>169</v>
      </c>
      <c r="AX165" s="12" t="s">
        <v>73</v>
      </c>
      <c r="AY165" s="223" t="s">
        <v>154</v>
      </c>
    </row>
    <row r="166" spans="2:51" s="12" customFormat="1" ht="13.5">
      <c r="B166" s="213"/>
      <c r="C166" s="214"/>
      <c r="D166" s="194" t="s">
        <v>167</v>
      </c>
      <c r="E166" s="215" t="s">
        <v>20</v>
      </c>
      <c r="F166" s="216" t="s">
        <v>2474</v>
      </c>
      <c r="G166" s="214"/>
      <c r="H166" s="217" t="s">
        <v>20</v>
      </c>
      <c r="I166" s="218"/>
      <c r="J166" s="214"/>
      <c r="K166" s="214"/>
      <c r="L166" s="219"/>
      <c r="M166" s="220"/>
      <c r="N166" s="221"/>
      <c r="O166" s="221"/>
      <c r="P166" s="221"/>
      <c r="Q166" s="221"/>
      <c r="R166" s="221"/>
      <c r="S166" s="221"/>
      <c r="T166" s="222"/>
      <c r="AT166" s="223" t="s">
        <v>167</v>
      </c>
      <c r="AU166" s="223" t="s">
        <v>81</v>
      </c>
      <c r="AV166" s="12" t="s">
        <v>22</v>
      </c>
      <c r="AW166" s="12" t="s">
        <v>169</v>
      </c>
      <c r="AX166" s="12" t="s">
        <v>73</v>
      </c>
      <c r="AY166" s="223" t="s">
        <v>154</v>
      </c>
    </row>
    <row r="167" spans="2:51" s="11" customFormat="1" ht="13.5">
      <c r="B167" s="197"/>
      <c r="C167" s="198"/>
      <c r="D167" s="194" t="s">
        <v>167</v>
      </c>
      <c r="E167" s="209" t="s">
        <v>20</v>
      </c>
      <c r="F167" s="210" t="s">
        <v>2554</v>
      </c>
      <c r="G167" s="198"/>
      <c r="H167" s="211">
        <v>0.7385</v>
      </c>
      <c r="I167" s="203"/>
      <c r="J167" s="198"/>
      <c r="K167" s="198"/>
      <c r="L167" s="204"/>
      <c r="M167" s="205"/>
      <c r="N167" s="206"/>
      <c r="O167" s="206"/>
      <c r="P167" s="206"/>
      <c r="Q167" s="206"/>
      <c r="R167" s="206"/>
      <c r="S167" s="206"/>
      <c r="T167" s="207"/>
      <c r="AT167" s="208" t="s">
        <v>167</v>
      </c>
      <c r="AU167" s="208" t="s">
        <v>81</v>
      </c>
      <c r="AV167" s="11" t="s">
        <v>81</v>
      </c>
      <c r="AW167" s="11" t="s">
        <v>169</v>
      </c>
      <c r="AX167" s="11" t="s">
        <v>73</v>
      </c>
      <c r="AY167" s="208" t="s">
        <v>154</v>
      </c>
    </row>
    <row r="168" spans="2:51" s="11" customFormat="1" ht="13.5">
      <c r="B168" s="197"/>
      <c r="C168" s="198"/>
      <c r="D168" s="194" t="s">
        <v>167</v>
      </c>
      <c r="E168" s="209" t="s">
        <v>20</v>
      </c>
      <c r="F168" s="210" t="s">
        <v>2555</v>
      </c>
      <c r="G168" s="198"/>
      <c r="H168" s="211">
        <v>2.7965</v>
      </c>
      <c r="I168" s="203"/>
      <c r="J168" s="198"/>
      <c r="K168" s="198"/>
      <c r="L168" s="204"/>
      <c r="M168" s="205"/>
      <c r="N168" s="206"/>
      <c r="O168" s="206"/>
      <c r="P168" s="206"/>
      <c r="Q168" s="206"/>
      <c r="R168" s="206"/>
      <c r="S168" s="206"/>
      <c r="T168" s="207"/>
      <c r="AT168" s="208" t="s">
        <v>167</v>
      </c>
      <c r="AU168" s="208" t="s">
        <v>81</v>
      </c>
      <c r="AV168" s="11" t="s">
        <v>81</v>
      </c>
      <c r="AW168" s="11" t="s">
        <v>169</v>
      </c>
      <c r="AX168" s="11" t="s">
        <v>73</v>
      </c>
      <c r="AY168" s="208" t="s">
        <v>154</v>
      </c>
    </row>
    <row r="169" spans="2:51" s="12" customFormat="1" ht="13.5">
      <c r="B169" s="213"/>
      <c r="C169" s="214"/>
      <c r="D169" s="194" t="s">
        <v>167</v>
      </c>
      <c r="E169" s="215" t="s">
        <v>20</v>
      </c>
      <c r="F169" s="216" t="s">
        <v>2501</v>
      </c>
      <c r="G169" s="214"/>
      <c r="H169" s="217" t="s">
        <v>20</v>
      </c>
      <c r="I169" s="218"/>
      <c r="J169" s="214"/>
      <c r="K169" s="214"/>
      <c r="L169" s="219"/>
      <c r="M169" s="220"/>
      <c r="N169" s="221"/>
      <c r="O169" s="221"/>
      <c r="P169" s="221"/>
      <c r="Q169" s="221"/>
      <c r="R169" s="221"/>
      <c r="S169" s="221"/>
      <c r="T169" s="222"/>
      <c r="AT169" s="223" t="s">
        <v>167</v>
      </c>
      <c r="AU169" s="223" t="s">
        <v>81</v>
      </c>
      <c r="AV169" s="12" t="s">
        <v>22</v>
      </c>
      <c r="AW169" s="12" t="s">
        <v>169</v>
      </c>
      <c r="AX169" s="12" t="s">
        <v>73</v>
      </c>
      <c r="AY169" s="223" t="s">
        <v>154</v>
      </c>
    </row>
    <row r="170" spans="2:51" s="12" customFormat="1" ht="13.5">
      <c r="B170" s="213"/>
      <c r="C170" s="214"/>
      <c r="D170" s="194" t="s">
        <v>167</v>
      </c>
      <c r="E170" s="215" t="s">
        <v>20</v>
      </c>
      <c r="F170" s="216" t="s">
        <v>2502</v>
      </c>
      <c r="G170" s="214"/>
      <c r="H170" s="217" t="s">
        <v>20</v>
      </c>
      <c r="I170" s="218"/>
      <c r="J170" s="214"/>
      <c r="K170" s="214"/>
      <c r="L170" s="219"/>
      <c r="M170" s="220"/>
      <c r="N170" s="221"/>
      <c r="O170" s="221"/>
      <c r="P170" s="221"/>
      <c r="Q170" s="221"/>
      <c r="R170" s="221"/>
      <c r="S170" s="221"/>
      <c r="T170" s="222"/>
      <c r="AT170" s="223" t="s">
        <v>167</v>
      </c>
      <c r="AU170" s="223" t="s">
        <v>81</v>
      </c>
      <c r="AV170" s="12" t="s">
        <v>22</v>
      </c>
      <c r="AW170" s="12" t="s">
        <v>169</v>
      </c>
      <c r="AX170" s="12" t="s">
        <v>73</v>
      </c>
      <c r="AY170" s="223" t="s">
        <v>154</v>
      </c>
    </row>
    <row r="171" spans="2:51" s="11" customFormat="1" ht="13.5">
      <c r="B171" s="197"/>
      <c r="C171" s="198"/>
      <c r="D171" s="199" t="s">
        <v>167</v>
      </c>
      <c r="E171" s="200" t="s">
        <v>20</v>
      </c>
      <c r="F171" s="201" t="s">
        <v>2556</v>
      </c>
      <c r="G171" s="198"/>
      <c r="H171" s="202">
        <v>5.72</v>
      </c>
      <c r="I171" s="203"/>
      <c r="J171" s="198"/>
      <c r="K171" s="198"/>
      <c r="L171" s="204"/>
      <c r="M171" s="205"/>
      <c r="N171" s="206"/>
      <c r="O171" s="206"/>
      <c r="P171" s="206"/>
      <c r="Q171" s="206"/>
      <c r="R171" s="206"/>
      <c r="S171" s="206"/>
      <c r="T171" s="207"/>
      <c r="AT171" s="208" t="s">
        <v>167</v>
      </c>
      <c r="AU171" s="208" t="s">
        <v>81</v>
      </c>
      <c r="AV171" s="11" t="s">
        <v>81</v>
      </c>
      <c r="AW171" s="11" t="s">
        <v>169</v>
      </c>
      <c r="AX171" s="11" t="s">
        <v>73</v>
      </c>
      <c r="AY171" s="208" t="s">
        <v>154</v>
      </c>
    </row>
    <row r="172" spans="2:65" s="1" customFormat="1" ht="22.5" customHeight="1">
      <c r="B172" s="34"/>
      <c r="C172" s="182" t="s">
        <v>320</v>
      </c>
      <c r="D172" s="182" t="s">
        <v>156</v>
      </c>
      <c r="E172" s="183" t="s">
        <v>2557</v>
      </c>
      <c r="F172" s="184" t="s">
        <v>2558</v>
      </c>
      <c r="G172" s="185" t="s">
        <v>172</v>
      </c>
      <c r="H172" s="186">
        <v>12.655</v>
      </c>
      <c r="I172" s="187"/>
      <c r="J172" s="188">
        <f>ROUND(I172*H172,2)</f>
        <v>0</v>
      </c>
      <c r="K172" s="184" t="s">
        <v>160</v>
      </c>
      <c r="L172" s="54"/>
      <c r="M172" s="189" t="s">
        <v>20</v>
      </c>
      <c r="N172" s="190" t="s">
        <v>44</v>
      </c>
      <c r="O172" s="35"/>
      <c r="P172" s="191">
        <f>O172*H172</f>
        <v>0</v>
      </c>
      <c r="Q172" s="191">
        <v>0</v>
      </c>
      <c r="R172" s="191">
        <f>Q172*H172</f>
        <v>0</v>
      </c>
      <c r="S172" s="191">
        <v>0</v>
      </c>
      <c r="T172" s="192">
        <f>S172*H172</f>
        <v>0</v>
      </c>
      <c r="AR172" s="17" t="s">
        <v>161</v>
      </c>
      <c r="AT172" s="17" t="s">
        <v>156</v>
      </c>
      <c r="AU172" s="17" t="s">
        <v>81</v>
      </c>
      <c r="AY172" s="17" t="s">
        <v>154</v>
      </c>
      <c r="BE172" s="193">
        <f>IF(N172="základní",J172,0)</f>
        <v>0</v>
      </c>
      <c r="BF172" s="193">
        <f>IF(N172="snížená",J172,0)</f>
        <v>0</v>
      </c>
      <c r="BG172" s="193">
        <f>IF(N172="zákl. přenesená",J172,0)</f>
        <v>0</v>
      </c>
      <c r="BH172" s="193">
        <f>IF(N172="sníž. přenesená",J172,0)</f>
        <v>0</v>
      </c>
      <c r="BI172" s="193">
        <f>IF(N172="nulová",J172,0)</f>
        <v>0</v>
      </c>
      <c r="BJ172" s="17" t="s">
        <v>22</v>
      </c>
      <c r="BK172" s="193">
        <f>ROUND(I172*H172,2)</f>
        <v>0</v>
      </c>
      <c r="BL172" s="17" t="s">
        <v>161</v>
      </c>
      <c r="BM172" s="17" t="s">
        <v>2559</v>
      </c>
    </row>
    <row r="173" spans="2:47" s="1" customFormat="1" ht="40.5">
      <c r="B173" s="34"/>
      <c r="C173" s="56"/>
      <c r="D173" s="199" t="s">
        <v>163</v>
      </c>
      <c r="E173" s="56"/>
      <c r="F173" s="234" t="s">
        <v>2560</v>
      </c>
      <c r="G173" s="56"/>
      <c r="H173" s="56"/>
      <c r="I173" s="152"/>
      <c r="J173" s="56"/>
      <c r="K173" s="56"/>
      <c r="L173" s="54"/>
      <c r="M173" s="71"/>
      <c r="N173" s="35"/>
      <c r="O173" s="35"/>
      <c r="P173" s="35"/>
      <c r="Q173" s="35"/>
      <c r="R173" s="35"/>
      <c r="S173" s="35"/>
      <c r="T173" s="72"/>
      <c r="AT173" s="17" t="s">
        <v>163</v>
      </c>
      <c r="AU173" s="17" t="s">
        <v>81</v>
      </c>
    </row>
    <row r="174" spans="2:65" s="1" customFormat="1" ht="22.5" customHeight="1">
      <c r="B174" s="34"/>
      <c r="C174" s="224" t="s">
        <v>325</v>
      </c>
      <c r="D174" s="224" t="s">
        <v>261</v>
      </c>
      <c r="E174" s="225" t="s">
        <v>2561</v>
      </c>
      <c r="F174" s="226" t="s">
        <v>2562</v>
      </c>
      <c r="G174" s="227" t="s">
        <v>239</v>
      </c>
      <c r="H174" s="228">
        <v>24.157</v>
      </c>
      <c r="I174" s="229"/>
      <c r="J174" s="230">
        <f>ROUND(I174*H174,2)</f>
        <v>0</v>
      </c>
      <c r="K174" s="226" t="s">
        <v>160</v>
      </c>
      <c r="L174" s="231"/>
      <c r="M174" s="232" t="s">
        <v>20</v>
      </c>
      <c r="N174" s="233" t="s">
        <v>44</v>
      </c>
      <c r="O174" s="35"/>
      <c r="P174" s="191">
        <f>O174*H174</f>
        <v>0</v>
      </c>
      <c r="Q174" s="191">
        <v>1</v>
      </c>
      <c r="R174" s="191">
        <f>Q174*H174</f>
        <v>24.157</v>
      </c>
      <c r="S174" s="191">
        <v>0</v>
      </c>
      <c r="T174" s="192">
        <f>S174*H174</f>
        <v>0</v>
      </c>
      <c r="AR174" s="17" t="s">
        <v>213</v>
      </c>
      <c r="AT174" s="17" t="s">
        <v>261</v>
      </c>
      <c r="AU174" s="17" t="s">
        <v>81</v>
      </c>
      <c r="AY174" s="17" t="s">
        <v>154</v>
      </c>
      <c r="BE174" s="193">
        <f>IF(N174="základní",J174,0)</f>
        <v>0</v>
      </c>
      <c r="BF174" s="193">
        <f>IF(N174="snížená",J174,0)</f>
        <v>0</v>
      </c>
      <c r="BG174" s="193">
        <f>IF(N174="zákl. přenesená",J174,0)</f>
        <v>0</v>
      </c>
      <c r="BH174" s="193">
        <f>IF(N174="sníž. přenesená",J174,0)</f>
        <v>0</v>
      </c>
      <c r="BI174" s="193">
        <f>IF(N174="nulová",J174,0)</f>
        <v>0</v>
      </c>
      <c r="BJ174" s="17" t="s">
        <v>22</v>
      </c>
      <c r="BK174" s="193">
        <f>ROUND(I174*H174,2)</f>
        <v>0</v>
      </c>
      <c r="BL174" s="17" t="s">
        <v>161</v>
      </c>
      <c r="BM174" s="17" t="s">
        <v>2563</v>
      </c>
    </row>
    <row r="175" spans="2:51" s="11" customFormat="1" ht="13.5">
      <c r="B175" s="197"/>
      <c r="C175" s="198"/>
      <c r="D175" s="199" t="s">
        <v>167</v>
      </c>
      <c r="E175" s="200" t="s">
        <v>20</v>
      </c>
      <c r="F175" s="201" t="s">
        <v>2564</v>
      </c>
      <c r="G175" s="198"/>
      <c r="H175" s="202">
        <v>24.1571295</v>
      </c>
      <c r="I175" s="203"/>
      <c r="J175" s="198"/>
      <c r="K175" s="198"/>
      <c r="L175" s="204"/>
      <c r="M175" s="205"/>
      <c r="N175" s="206"/>
      <c r="O175" s="206"/>
      <c r="P175" s="206"/>
      <c r="Q175" s="206"/>
      <c r="R175" s="206"/>
      <c r="S175" s="206"/>
      <c r="T175" s="207"/>
      <c r="AT175" s="208" t="s">
        <v>167</v>
      </c>
      <c r="AU175" s="208" t="s">
        <v>81</v>
      </c>
      <c r="AV175" s="11" t="s">
        <v>81</v>
      </c>
      <c r="AW175" s="11" t="s">
        <v>169</v>
      </c>
      <c r="AX175" s="11" t="s">
        <v>73</v>
      </c>
      <c r="AY175" s="208" t="s">
        <v>154</v>
      </c>
    </row>
    <row r="176" spans="2:65" s="1" customFormat="1" ht="22.5" customHeight="1">
      <c r="B176" s="34"/>
      <c r="C176" s="182" t="s">
        <v>335</v>
      </c>
      <c r="D176" s="182" t="s">
        <v>156</v>
      </c>
      <c r="E176" s="183" t="s">
        <v>2565</v>
      </c>
      <c r="F176" s="184" t="s">
        <v>2566</v>
      </c>
      <c r="G176" s="185" t="s">
        <v>159</v>
      </c>
      <c r="H176" s="186">
        <v>7.284</v>
      </c>
      <c r="I176" s="187"/>
      <c r="J176" s="188">
        <f>ROUND(I176*H176,2)</f>
        <v>0</v>
      </c>
      <c r="K176" s="184" t="s">
        <v>160</v>
      </c>
      <c r="L176" s="54"/>
      <c r="M176" s="189" t="s">
        <v>20</v>
      </c>
      <c r="N176" s="190" t="s">
        <v>44</v>
      </c>
      <c r="O176" s="35"/>
      <c r="P176" s="191">
        <f>O176*H176</f>
        <v>0</v>
      </c>
      <c r="Q176" s="191">
        <v>0</v>
      </c>
      <c r="R176" s="191">
        <f>Q176*H176</f>
        <v>0</v>
      </c>
      <c r="S176" s="191">
        <v>0</v>
      </c>
      <c r="T176" s="192">
        <f>S176*H176</f>
        <v>0</v>
      </c>
      <c r="AR176" s="17" t="s">
        <v>161</v>
      </c>
      <c r="AT176" s="17" t="s">
        <v>156</v>
      </c>
      <c r="AU176" s="17" t="s">
        <v>81</v>
      </c>
      <c r="AY176" s="17" t="s">
        <v>154</v>
      </c>
      <c r="BE176" s="193">
        <f>IF(N176="základní",J176,0)</f>
        <v>0</v>
      </c>
      <c r="BF176" s="193">
        <f>IF(N176="snížená",J176,0)</f>
        <v>0</v>
      </c>
      <c r="BG176" s="193">
        <f>IF(N176="zákl. přenesená",J176,0)</f>
        <v>0</v>
      </c>
      <c r="BH176" s="193">
        <f>IF(N176="sníž. přenesená",J176,0)</f>
        <v>0</v>
      </c>
      <c r="BI176" s="193">
        <f>IF(N176="nulová",J176,0)</f>
        <v>0</v>
      </c>
      <c r="BJ176" s="17" t="s">
        <v>22</v>
      </c>
      <c r="BK176" s="193">
        <f>ROUND(I176*H176,2)</f>
        <v>0</v>
      </c>
      <c r="BL176" s="17" t="s">
        <v>161</v>
      </c>
      <c r="BM176" s="17" t="s">
        <v>2567</v>
      </c>
    </row>
    <row r="177" spans="2:51" s="12" customFormat="1" ht="13.5">
      <c r="B177" s="213"/>
      <c r="C177" s="214"/>
      <c r="D177" s="194" t="s">
        <v>167</v>
      </c>
      <c r="E177" s="215" t="s">
        <v>20</v>
      </c>
      <c r="F177" s="216" t="s">
        <v>2568</v>
      </c>
      <c r="G177" s="214"/>
      <c r="H177" s="217" t="s">
        <v>20</v>
      </c>
      <c r="I177" s="218"/>
      <c r="J177" s="214"/>
      <c r="K177" s="214"/>
      <c r="L177" s="219"/>
      <c r="M177" s="220"/>
      <c r="N177" s="221"/>
      <c r="O177" s="221"/>
      <c r="P177" s="221"/>
      <c r="Q177" s="221"/>
      <c r="R177" s="221"/>
      <c r="S177" s="221"/>
      <c r="T177" s="222"/>
      <c r="AT177" s="223" t="s">
        <v>167</v>
      </c>
      <c r="AU177" s="223" t="s">
        <v>81</v>
      </c>
      <c r="AV177" s="12" t="s">
        <v>22</v>
      </c>
      <c r="AW177" s="12" t="s">
        <v>169</v>
      </c>
      <c r="AX177" s="12" t="s">
        <v>73</v>
      </c>
      <c r="AY177" s="223" t="s">
        <v>154</v>
      </c>
    </row>
    <row r="178" spans="2:51" s="11" customFormat="1" ht="13.5">
      <c r="B178" s="197"/>
      <c r="C178" s="198"/>
      <c r="D178" s="199" t="s">
        <v>167</v>
      </c>
      <c r="E178" s="200" t="s">
        <v>20</v>
      </c>
      <c r="F178" s="201" t="s">
        <v>2569</v>
      </c>
      <c r="G178" s="198"/>
      <c r="H178" s="202">
        <v>7.284</v>
      </c>
      <c r="I178" s="203"/>
      <c r="J178" s="198"/>
      <c r="K178" s="198"/>
      <c r="L178" s="204"/>
      <c r="M178" s="205"/>
      <c r="N178" s="206"/>
      <c r="O178" s="206"/>
      <c r="P178" s="206"/>
      <c r="Q178" s="206"/>
      <c r="R178" s="206"/>
      <c r="S178" s="206"/>
      <c r="T178" s="207"/>
      <c r="AT178" s="208" t="s">
        <v>167</v>
      </c>
      <c r="AU178" s="208" t="s">
        <v>81</v>
      </c>
      <c r="AV178" s="11" t="s">
        <v>81</v>
      </c>
      <c r="AW178" s="11" t="s">
        <v>169</v>
      </c>
      <c r="AX178" s="11" t="s">
        <v>73</v>
      </c>
      <c r="AY178" s="208" t="s">
        <v>154</v>
      </c>
    </row>
    <row r="179" spans="2:65" s="1" customFormat="1" ht="22.5" customHeight="1">
      <c r="B179" s="34"/>
      <c r="C179" s="182" t="s">
        <v>342</v>
      </c>
      <c r="D179" s="182" t="s">
        <v>156</v>
      </c>
      <c r="E179" s="183" t="s">
        <v>2570</v>
      </c>
      <c r="F179" s="184" t="s">
        <v>2571</v>
      </c>
      <c r="G179" s="185" t="s">
        <v>159</v>
      </c>
      <c r="H179" s="186">
        <v>7.284</v>
      </c>
      <c r="I179" s="187"/>
      <c r="J179" s="188">
        <f>ROUND(I179*H179,2)</f>
        <v>0</v>
      </c>
      <c r="K179" s="184" t="s">
        <v>160</v>
      </c>
      <c r="L179" s="54"/>
      <c r="M179" s="189" t="s">
        <v>20</v>
      </c>
      <c r="N179" s="190" t="s">
        <v>44</v>
      </c>
      <c r="O179" s="35"/>
      <c r="P179" s="191">
        <f>O179*H179</f>
        <v>0</v>
      </c>
      <c r="Q179" s="191">
        <v>0</v>
      </c>
      <c r="R179" s="191">
        <f>Q179*H179</f>
        <v>0</v>
      </c>
      <c r="S179" s="191">
        <v>0</v>
      </c>
      <c r="T179" s="192">
        <f>S179*H179</f>
        <v>0</v>
      </c>
      <c r="AR179" s="17" t="s">
        <v>161</v>
      </c>
      <c r="AT179" s="17" t="s">
        <v>156</v>
      </c>
      <c r="AU179" s="17" t="s">
        <v>81</v>
      </c>
      <c r="AY179" s="17" t="s">
        <v>154</v>
      </c>
      <c r="BE179" s="193">
        <f>IF(N179="základní",J179,0)</f>
        <v>0</v>
      </c>
      <c r="BF179" s="193">
        <f>IF(N179="snížená",J179,0)</f>
        <v>0</v>
      </c>
      <c r="BG179" s="193">
        <f>IF(N179="zákl. přenesená",J179,0)</f>
        <v>0</v>
      </c>
      <c r="BH179" s="193">
        <f>IF(N179="sníž. přenesená",J179,0)</f>
        <v>0</v>
      </c>
      <c r="BI179" s="193">
        <f>IF(N179="nulová",J179,0)</f>
        <v>0</v>
      </c>
      <c r="BJ179" s="17" t="s">
        <v>22</v>
      </c>
      <c r="BK179" s="193">
        <f>ROUND(I179*H179,2)</f>
        <v>0</v>
      </c>
      <c r="BL179" s="17" t="s">
        <v>161</v>
      </c>
      <c r="BM179" s="17" t="s">
        <v>2572</v>
      </c>
    </row>
    <row r="180" spans="2:47" s="1" customFormat="1" ht="27">
      <c r="B180" s="34"/>
      <c r="C180" s="56"/>
      <c r="D180" s="194" t="s">
        <v>163</v>
      </c>
      <c r="E180" s="56"/>
      <c r="F180" s="195" t="s">
        <v>2573</v>
      </c>
      <c r="G180" s="56"/>
      <c r="H180" s="56"/>
      <c r="I180" s="152"/>
      <c r="J180" s="56"/>
      <c r="K180" s="56"/>
      <c r="L180" s="54"/>
      <c r="M180" s="71"/>
      <c r="N180" s="35"/>
      <c r="O180" s="35"/>
      <c r="P180" s="35"/>
      <c r="Q180" s="35"/>
      <c r="R180" s="35"/>
      <c r="S180" s="35"/>
      <c r="T180" s="72"/>
      <c r="AT180" s="17" t="s">
        <v>163</v>
      </c>
      <c r="AU180" s="17" t="s">
        <v>81</v>
      </c>
    </row>
    <row r="181" spans="2:51" s="12" customFormat="1" ht="13.5">
      <c r="B181" s="213"/>
      <c r="C181" s="214"/>
      <c r="D181" s="194" t="s">
        <v>167</v>
      </c>
      <c r="E181" s="215" t="s">
        <v>20</v>
      </c>
      <c r="F181" s="216" t="s">
        <v>2473</v>
      </c>
      <c r="G181" s="214"/>
      <c r="H181" s="217" t="s">
        <v>20</v>
      </c>
      <c r="I181" s="218"/>
      <c r="J181" s="214"/>
      <c r="K181" s="214"/>
      <c r="L181" s="219"/>
      <c r="M181" s="220"/>
      <c r="N181" s="221"/>
      <c r="O181" s="221"/>
      <c r="P181" s="221"/>
      <c r="Q181" s="221"/>
      <c r="R181" s="221"/>
      <c r="S181" s="221"/>
      <c r="T181" s="222"/>
      <c r="AT181" s="223" t="s">
        <v>167</v>
      </c>
      <c r="AU181" s="223" t="s">
        <v>81</v>
      </c>
      <c r="AV181" s="12" t="s">
        <v>22</v>
      </c>
      <c r="AW181" s="12" t="s">
        <v>169</v>
      </c>
      <c r="AX181" s="12" t="s">
        <v>73</v>
      </c>
      <c r="AY181" s="223" t="s">
        <v>154</v>
      </c>
    </row>
    <row r="182" spans="2:51" s="12" customFormat="1" ht="13.5">
      <c r="B182" s="213"/>
      <c r="C182" s="214"/>
      <c r="D182" s="194" t="s">
        <v>167</v>
      </c>
      <c r="E182" s="215" t="s">
        <v>20</v>
      </c>
      <c r="F182" s="216" t="s">
        <v>2474</v>
      </c>
      <c r="G182" s="214"/>
      <c r="H182" s="217" t="s">
        <v>20</v>
      </c>
      <c r="I182" s="218"/>
      <c r="J182" s="214"/>
      <c r="K182" s="214"/>
      <c r="L182" s="219"/>
      <c r="M182" s="220"/>
      <c r="N182" s="221"/>
      <c r="O182" s="221"/>
      <c r="P182" s="221"/>
      <c r="Q182" s="221"/>
      <c r="R182" s="221"/>
      <c r="S182" s="221"/>
      <c r="T182" s="222"/>
      <c r="AT182" s="223" t="s">
        <v>167</v>
      </c>
      <c r="AU182" s="223" t="s">
        <v>81</v>
      </c>
      <c r="AV182" s="12" t="s">
        <v>22</v>
      </c>
      <c r="AW182" s="12" t="s">
        <v>169</v>
      </c>
      <c r="AX182" s="12" t="s">
        <v>73</v>
      </c>
      <c r="AY182" s="223" t="s">
        <v>154</v>
      </c>
    </row>
    <row r="183" spans="2:51" s="11" customFormat="1" ht="13.5">
      <c r="B183" s="197"/>
      <c r="C183" s="198"/>
      <c r="D183" s="199" t="s">
        <v>167</v>
      </c>
      <c r="E183" s="200" t="s">
        <v>20</v>
      </c>
      <c r="F183" s="201" t="s">
        <v>2569</v>
      </c>
      <c r="G183" s="198"/>
      <c r="H183" s="202">
        <v>7.284</v>
      </c>
      <c r="I183" s="203"/>
      <c r="J183" s="198"/>
      <c r="K183" s="198"/>
      <c r="L183" s="204"/>
      <c r="M183" s="205"/>
      <c r="N183" s="206"/>
      <c r="O183" s="206"/>
      <c r="P183" s="206"/>
      <c r="Q183" s="206"/>
      <c r="R183" s="206"/>
      <c r="S183" s="206"/>
      <c r="T183" s="207"/>
      <c r="AT183" s="208" t="s">
        <v>167</v>
      </c>
      <c r="AU183" s="208" t="s">
        <v>81</v>
      </c>
      <c r="AV183" s="11" t="s">
        <v>81</v>
      </c>
      <c r="AW183" s="11" t="s">
        <v>169</v>
      </c>
      <c r="AX183" s="11" t="s">
        <v>73</v>
      </c>
      <c r="AY183" s="208" t="s">
        <v>154</v>
      </c>
    </row>
    <row r="184" spans="2:65" s="1" customFormat="1" ht="22.5" customHeight="1">
      <c r="B184" s="34"/>
      <c r="C184" s="224" t="s">
        <v>348</v>
      </c>
      <c r="D184" s="224" t="s">
        <v>261</v>
      </c>
      <c r="E184" s="225" t="s">
        <v>2574</v>
      </c>
      <c r="F184" s="226" t="s">
        <v>2575</v>
      </c>
      <c r="G184" s="227" t="s">
        <v>1940</v>
      </c>
      <c r="H184" s="228">
        <v>0.63</v>
      </c>
      <c r="I184" s="229"/>
      <c r="J184" s="230">
        <f>ROUND(I184*H184,2)</f>
        <v>0</v>
      </c>
      <c r="K184" s="226" t="s">
        <v>160</v>
      </c>
      <c r="L184" s="231"/>
      <c r="M184" s="232" t="s">
        <v>20</v>
      </c>
      <c r="N184" s="233" t="s">
        <v>44</v>
      </c>
      <c r="O184" s="35"/>
      <c r="P184" s="191">
        <f>O184*H184</f>
        <v>0</v>
      </c>
      <c r="Q184" s="191">
        <v>0.001</v>
      </c>
      <c r="R184" s="191">
        <f>Q184*H184</f>
        <v>0.00063</v>
      </c>
      <c r="S184" s="191">
        <v>0</v>
      </c>
      <c r="T184" s="192">
        <f>S184*H184</f>
        <v>0</v>
      </c>
      <c r="AR184" s="17" t="s">
        <v>213</v>
      </c>
      <c r="AT184" s="17" t="s">
        <v>261</v>
      </c>
      <c r="AU184" s="17" t="s">
        <v>81</v>
      </c>
      <c r="AY184" s="17" t="s">
        <v>154</v>
      </c>
      <c r="BE184" s="193">
        <f>IF(N184="základní",J184,0)</f>
        <v>0</v>
      </c>
      <c r="BF184" s="193">
        <f>IF(N184="snížená",J184,0)</f>
        <v>0</v>
      </c>
      <c r="BG184" s="193">
        <f>IF(N184="zákl. přenesená",J184,0)</f>
        <v>0</v>
      </c>
      <c r="BH184" s="193">
        <f>IF(N184="sníž. přenesená",J184,0)</f>
        <v>0</v>
      </c>
      <c r="BI184" s="193">
        <f>IF(N184="nulová",J184,0)</f>
        <v>0</v>
      </c>
      <c r="BJ184" s="17" t="s">
        <v>22</v>
      </c>
      <c r="BK184" s="193">
        <f>ROUND(I184*H184,2)</f>
        <v>0</v>
      </c>
      <c r="BL184" s="17" t="s">
        <v>161</v>
      </c>
      <c r="BM184" s="17" t="s">
        <v>2576</v>
      </c>
    </row>
    <row r="185" spans="2:63" s="10" customFormat="1" ht="29.85" customHeight="1">
      <c r="B185" s="165"/>
      <c r="C185" s="166"/>
      <c r="D185" s="179" t="s">
        <v>72</v>
      </c>
      <c r="E185" s="180" t="s">
        <v>177</v>
      </c>
      <c r="F185" s="180" t="s">
        <v>373</v>
      </c>
      <c r="G185" s="166"/>
      <c r="H185" s="166"/>
      <c r="I185" s="169"/>
      <c r="J185" s="181">
        <f>BK185</f>
        <v>0</v>
      </c>
      <c r="K185" s="166"/>
      <c r="L185" s="171"/>
      <c r="M185" s="172"/>
      <c r="N185" s="173"/>
      <c r="O185" s="173"/>
      <c r="P185" s="174">
        <f>SUM(P186:P187)</f>
        <v>0</v>
      </c>
      <c r="Q185" s="173"/>
      <c r="R185" s="174">
        <f>SUM(R186:R187)</f>
        <v>0</v>
      </c>
      <c r="S185" s="173"/>
      <c r="T185" s="175">
        <f>SUM(T186:T187)</f>
        <v>0</v>
      </c>
      <c r="AR185" s="176" t="s">
        <v>22</v>
      </c>
      <c r="AT185" s="177" t="s">
        <v>72</v>
      </c>
      <c r="AU185" s="177" t="s">
        <v>22</v>
      </c>
      <c r="AY185" s="176" t="s">
        <v>154</v>
      </c>
      <c r="BK185" s="178">
        <f>SUM(BK186:BK187)</f>
        <v>0</v>
      </c>
    </row>
    <row r="186" spans="2:65" s="1" customFormat="1" ht="31.5" customHeight="1">
      <c r="B186" s="34"/>
      <c r="C186" s="182" t="s">
        <v>356</v>
      </c>
      <c r="D186" s="182" t="s">
        <v>156</v>
      </c>
      <c r="E186" s="183" t="s">
        <v>2577</v>
      </c>
      <c r="F186" s="184" t="s">
        <v>2578</v>
      </c>
      <c r="G186" s="185" t="s">
        <v>292</v>
      </c>
      <c r="H186" s="186">
        <v>3.35</v>
      </c>
      <c r="I186" s="187"/>
      <c r="J186" s="188">
        <f>ROUND(I186*H186,2)</f>
        <v>0</v>
      </c>
      <c r="K186" s="184" t="s">
        <v>160</v>
      </c>
      <c r="L186" s="54"/>
      <c r="M186" s="189" t="s">
        <v>20</v>
      </c>
      <c r="N186" s="190" t="s">
        <v>44</v>
      </c>
      <c r="O186" s="35"/>
      <c r="P186" s="191">
        <f>O186*H186</f>
        <v>0</v>
      </c>
      <c r="Q186" s="191">
        <v>0</v>
      </c>
      <c r="R186" s="191">
        <f>Q186*H186</f>
        <v>0</v>
      </c>
      <c r="S186" s="191">
        <v>0</v>
      </c>
      <c r="T186" s="192">
        <f>S186*H186</f>
        <v>0</v>
      </c>
      <c r="AR186" s="17" t="s">
        <v>161</v>
      </c>
      <c r="AT186" s="17" t="s">
        <v>156</v>
      </c>
      <c r="AU186" s="17" t="s">
        <v>81</v>
      </c>
      <c r="AY186" s="17" t="s">
        <v>154</v>
      </c>
      <c r="BE186" s="193">
        <f>IF(N186="základní",J186,0)</f>
        <v>0</v>
      </c>
      <c r="BF186" s="193">
        <f>IF(N186="snížená",J186,0)</f>
        <v>0</v>
      </c>
      <c r="BG186" s="193">
        <f>IF(N186="zákl. přenesená",J186,0)</f>
        <v>0</v>
      </c>
      <c r="BH186" s="193">
        <f>IF(N186="sníž. přenesená",J186,0)</f>
        <v>0</v>
      </c>
      <c r="BI186" s="193">
        <f>IF(N186="nulová",J186,0)</f>
        <v>0</v>
      </c>
      <c r="BJ186" s="17" t="s">
        <v>22</v>
      </c>
      <c r="BK186" s="193">
        <f>ROUND(I186*H186,2)</f>
        <v>0</v>
      </c>
      <c r="BL186" s="17" t="s">
        <v>161</v>
      </c>
      <c r="BM186" s="17" t="s">
        <v>2579</v>
      </c>
    </row>
    <row r="187" spans="2:51" s="11" customFormat="1" ht="13.5">
      <c r="B187" s="197"/>
      <c r="C187" s="198"/>
      <c r="D187" s="194" t="s">
        <v>167</v>
      </c>
      <c r="E187" s="209" t="s">
        <v>20</v>
      </c>
      <c r="F187" s="210" t="s">
        <v>2580</v>
      </c>
      <c r="G187" s="198"/>
      <c r="H187" s="211">
        <v>3.35</v>
      </c>
      <c r="I187" s="203"/>
      <c r="J187" s="198"/>
      <c r="K187" s="198"/>
      <c r="L187" s="204"/>
      <c r="M187" s="205"/>
      <c r="N187" s="206"/>
      <c r="O187" s="206"/>
      <c r="P187" s="206"/>
      <c r="Q187" s="206"/>
      <c r="R187" s="206"/>
      <c r="S187" s="206"/>
      <c r="T187" s="207"/>
      <c r="AT187" s="208" t="s">
        <v>167</v>
      </c>
      <c r="AU187" s="208" t="s">
        <v>81</v>
      </c>
      <c r="AV187" s="11" t="s">
        <v>81</v>
      </c>
      <c r="AW187" s="11" t="s">
        <v>169</v>
      </c>
      <c r="AX187" s="11" t="s">
        <v>73</v>
      </c>
      <c r="AY187" s="208" t="s">
        <v>154</v>
      </c>
    </row>
    <row r="188" spans="2:63" s="10" customFormat="1" ht="29.85" customHeight="1">
      <c r="B188" s="165"/>
      <c r="C188" s="166"/>
      <c r="D188" s="179" t="s">
        <v>72</v>
      </c>
      <c r="E188" s="180" t="s">
        <v>161</v>
      </c>
      <c r="F188" s="180" t="s">
        <v>628</v>
      </c>
      <c r="G188" s="166"/>
      <c r="H188" s="166"/>
      <c r="I188" s="169"/>
      <c r="J188" s="181">
        <f>BK188</f>
        <v>0</v>
      </c>
      <c r="K188" s="166"/>
      <c r="L188" s="171"/>
      <c r="M188" s="172"/>
      <c r="N188" s="173"/>
      <c r="O188" s="173"/>
      <c r="P188" s="174">
        <f>SUM(P189:P198)</f>
        <v>0</v>
      </c>
      <c r="Q188" s="173"/>
      <c r="R188" s="174">
        <f>SUM(R189:R198)</f>
        <v>6.7500489</v>
      </c>
      <c r="S188" s="173"/>
      <c r="T188" s="175">
        <f>SUM(T189:T198)</f>
        <v>0</v>
      </c>
      <c r="AR188" s="176" t="s">
        <v>22</v>
      </c>
      <c r="AT188" s="177" t="s">
        <v>72</v>
      </c>
      <c r="AU188" s="177" t="s">
        <v>22</v>
      </c>
      <c r="AY188" s="176" t="s">
        <v>154</v>
      </c>
      <c r="BK188" s="178">
        <f>SUM(BK189:BK198)</f>
        <v>0</v>
      </c>
    </row>
    <row r="189" spans="2:65" s="1" customFormat="1" ht="22.5" customHeight="1">
      <c r="B189" s="34"/>
      <c r="C189" s="182" t="s">
        <v>361</v>
      </c>
      <c r="D189" s="182" t="s">
        <v>156</v>
      </c>
      <c r="E189" s="183" t="s">
        <v>2581</v>
      </c>
      <c r="F189" s="184" t="s">
        <v>2582</v>
      </c>
      <c r="G189" s="185" t="s">
        <v>172</v>
      </c>
      <c r="H189" s="186">
        <v>3.57</v>
      </c>
      <c r="I189" s="187"/>
      <c r="J189" s="188">
        <f>ROUND(I189*H189,2)</f>
        <v>0</v>
      </c>
      <c r="K189" s="184" t="s">
        <v>160</v>
      </c>
      <c r="L189" s="54"/>
      <c r="M189" s="189" t="s">
        <v>20</v>
      </c>
      <c r="N189" s="190" t="s">
        <v>44</v>
      </c>
      <c r="O189" s="35"/>
      <c r="P189" s="191">
        <f>O189*H189</f>
        <v>0</v>
      </c>
      <c r="Q189" s="191">
        <v>1.89077</v>
      </c>
      <c r="R189" s="191">
        <f>Q189*H189</f>
        <v>6.7500489</v>
      </c>
      <c r="S189" s="191">
        <v>0</v>
      </c>
      <c r="T189" s="192">
        <f>S189*H189</f>
        <v>0</v>
      </c>
      <c r="AR189" s="17" t="s">
        <v>161</v>
      </c>
      <c r="AT189" s="17" t="s">
        <v>156</v>
      </c>
      <c r="AU189" s="17" t="s">
        <v>81</v>
      </c>
      <c r="AY189" s="17" t="s">
        <v>154</v>
      </c>
      <c r="BE189" s="193">
        <f>IF(N189="základní",J189,0)</f>
        <v>0</v>
      </c>
      <c r="BF189" s="193">
        <f>IF(N189="snížená",J189,0)</f>
        <v>0</v>
      </c>
      <c r="BG189" s="193">
        <f>IF(N189="zákl. přenesená",J189,0)</f>
        <v>0</v>
      </c>
      <c r="BH189" s="193">
        <f>IF(N189="sníž. přenesená",J189,0)</f>
        <v>0</v>
      </c>
      <c r="BI189" s="193">
        <f>IF(N189="nulová",J189,0)</f>
        <v>0</v>
      </c>
      <c r="BJ189" s="17" t="s">
        <v>22</v>
      </c>
      <c r="BK189" s="193">
        <f>ROUND(I189*H189,2)</f>
        <v>0</v>
      </c>
      <c r="BL189" s="17" t="s">
        <v>161</v>
      </c>
      <c r="BM189" s="17" t="s">
        <v>2583</v>
      </c>
    </row>
    <row r="190" spans="2:51" s="12" customFormat="1" ht="13.5">
      <c r="B190" s="213"/>
      <c r="C190" s="214"/>
      <c r="D190" s="194" t="s">
        <v>167</v>
      </c>
      <c r="E190" s="215" t="s">
        <v>20</v>
      </c>
      <c r="F190" s="216" t="s">
        <v>2482</v>
      </c>
      <c r="G190" s="214"/>
      <c r="H190" s="217" t="s">
        <v>20</v>
      </c>
      <c r="I190" s="218"/>
      <c r="J190" s="214"/>
      <c r="K190" s="214"/>
      <c r="L190" s="219"/>
      <c r="M190" s="220"/>
      <c r="N190" s="221"/>
      <c r="O190" s="221"/>
      <c r="P190" s="221"/>
      <c r="Q190" s="221"/>
      <c r="R190" s="221"/>
      <c r="S190" s="221"/>
      <c r="T190" s="222"/>
      <c r="AT190" s="223" t="s">
        <v>167</v>
      </c>
      <c r="AU190" s="223" t="s">
        <v>81</v>
      </c>
      <c r="AV190" s="12" t="s">
        <v>22</v>
      </c>
      <c r="AW190" s="12" t="s">
        <v>169</v>
      </c>
      <c r="AX190" s="12" t="s">
        <v>73</v>
      </c>
      <c r="AY190" s="223" t="s">
        <v>154</v>
      </c>
    </row>
    <row r="191" spans="2:51" s="11" customFormat="1" ht="13.5">
      <c r="B191" s="197"/>
      <c r="C191" s="198"/>
      <c r="D191" s="194" t="s">
        <v>167</v>
      </c>
      <c r="E191" s="209" t="s">
        <v>20</v>
      </c>
      <c r="F191" s="210" t="s">
        <v>2584</v>
      </c>
      <c r="G191" s="198"/>
      <c r="H191" s="211">
        <v>0.4</v>
      </c>
      <c r="I191" s="203"/>
      <c r="J191" s="198"/>
      <c r="K191" s="198"/>
      <c r="L191" s="204"/>
      <c r="M191" s="205"/>
      <c r="N191" s="206"/>
      <c r="O191" s="206"/>
      <c r="P191" s="206"/>
      <c r="Q191" s="206"/>
      <c r="R191" s="206"/>
      <c r="S191" s="206"/>
      <c r="T191" s="207"/>
      <c r="AT191" s="208" t="s">
        <v>167</v>
      </c>
      <c r="AU191" s="208" t="s">
        <v>81</v>
      </c>
      <c r="AV191" s="11" t="s">
        <v>81</v>
      </c>
      <c r="AW191" s="11" t="s">
        <v>169</v>
      </c>
      <c r="AX191" s="11" t="s">
        <v>73</v>
      </c>
      <c r="AY191" s="208" t="s">
        <v>154</v>
      </c>
    </row>
    <row r="192" spans="2:51" s="12" customFormat="1" ht="13.5">
      <c r="B192" s="213"/>
      <c r="C192" s="214"/>
      <c r="D192" s="194" t="s">
        <v>167</v>
      </c>
      <c r="E192" s="215" t="s">
        <v>20</v>
      </c>
      <c r="F192" s="216" t="s">
        <v>2484</v>
      </c>
      <c r="G192" s="214"/>
      <c r="H192" s="217" t="s">
        <v>20</v>
      </c>
      <c r="I192" s="218"/>
      <c r="J192" s="214"/>
      <c r="K192" s="214"/>
      <c r="L192" s="219"/>
      <c r="M192" s="220"/>
      <c r="N192" s="221"/>
      <c r="O192" s="221"/>
      <c r="P192" s="221"/>
      <c r="Q192" s="221"/>
      <c r="R192" s="221"/>
      <c r="S192" s="221"/>
      <c r="T192" s="222"/>
      <c r="AT192" s="223" t="s">
        <v>167</v>
      </c>
      <c r="AU192" s="223" t="s">
        <v>81</v>
      </c>
      <c r="AV192" s="12" t="s">
        <v>22</v>
      </c>
      <c r="AW192" s="12" t="s">
        <v>169</v>
      </c>
      <c r="AX192" s="12" t="s">
        <v>73</v>
      </c>
      <c r="AY192" s="223" t="s">
        <v>154</v>
      </c>
    </row>
    <row r="193" spans="2:51" s="11" customFormat="1" ht="13.5">
      <c r="B193" s="197"/>
      <c r="C193" s="198"/>
      <c r="D193" s="194" t="s">
        <v>167</v>
      </c>
      <c r="E193" s="209" t="s">
        <v>20</v>
      </c>
      <c r="F193" s="210" t="s">
        <v>2584</v>
      </c>
      <c r="G193" s="198"/>
      <c r="H193" s="211">
        <v>0.4</v>
      </c>
      <c r="I193" s="203"/>
      <c r="J193" s="198"/>
      <c r="K193" s="198"/>
      <c r="L193" s="204"/>
      <c r="M193" s="205"/>
      <c r="N193" s="206"/>
      <c r="O193" s="206"/>
      <c r="P193" s="206"/>
      <c r="Q193" s="206"/>
      <c r="R193" s="206"/>
      <c r="S193" s="206"/>
      <c r="T193" s="207"/>
      <c r="AT193" s="208" t="s">
        <v>167</v>
      </c>
      <c r="AU193" s="208" t="s">
        <v>81</v>
      </c>
      <c r="AV193" s="11" t="s">
        <v>81</v>
      </c>
      <c r="AW193" s="11" t="s">
        <v>169</v>
      </c>
      <c r="AX193" s="11" t="s">
        <v>73</v>
      </c>
      <c r="AY193" s="208" t="s">
        <v>154</v>
      </c>
    </row>
    <row r="194" spans="2:51" s="12" customFormat="1" ht="13.5">
      <c r="B194" s="213"/>
      <c r="C194" s="214"/>
      <c r="D194" s="194" t="s">
        <v>167</v>
      </c>
      <c r="E194" s="215" t="s">
        <v>20</v>
      </c>
      <c r="F194" s="216" t="s">
        <v>2474</v>
      </c>
      <c r="G194" s="214"/>
      <c r="H194" s="217" t="s">
        <v>20</v>
      </c>
      <c r="I194" s="218"/>
      <c r="J194" s="214"/>
      <c r="K194" s="214"/>
      <c r="L194" s="219"/>
      <c r="M194" s="220"/>
      <c r="N194" s="221"/>
      <c r="O194" s="221"/>
      <c r="P194" s="221"/>
      <c r="Q194" s="221"/>
      <c r="R194" s="221"/>
      <c r="S194" s="221"/>
      <c r="T194" s="222"/>
      <c r="AT194" s="223" t="s">
        <v>167</v>
      </c>
      <c r="AU194" s="223" t="s">
        <v>81</v>
      </c>
      <c r="AV194" s="12" t="s">
        <v>22</v>
      </c>
      <c r="AW194" s="12" t="s">
        <v>169</v>
      </c>
      <c r="AX194" s="12" t="s">
        <v>73</v>
      </c>
      <c r="AY194" s="223" t="s">
        <v>154</v>
      </c>
    </row>
    <row r="195" spans="2:51" s="11" customFormat="1" ht="13.5">
      <c r="B195" s="197"/>
      <c r="C195" s="198"/>
      <c r="D195" s="194" t="s">
        <v>167</v>
      </c>
      <c r="E195" s="209" t="s">
        <v>20</v>
      </c>
      <c r="F195" s="210" t="s">
        <v>2585</v>
      </c>
      <c r="G195" s="198"/>
      <c r="H195" s="211">
        <v>0.211</v>
      </c>
      <c r="I195" s="203"/>
      <c r="J195" s="198"/>
      <c r="K195" s="198"/>
      <c r="L195" s="204"/>
      <c r="M195" s="205"/>
      <c r="N195" s="206"/>
      <c r="O195" s="206"/>
      <c r="P195" s="206"/>
      <c r="Q195" s="206"/>
      <c r="R195" s="206"/>
      <c r="S195" s="206"/>
      <c r="T195" s="207"/>
      <c r="AT195" s="208" t="s">
        <v>167</v>
      </c>
      <c r="AU195" s="208" t="s">
        <v>81</v>
      </c>
      <c r="AV195" s="11" t="s">
        <v>81</v>
      </c>
      <c r="AW195" s="11" t="s">
        <v>169</v>
      </c>
      <c r="AX195" s="11" t="s">
        <v>73</v>
      </c>
      <c r="AY195" s="208" t="s">
        <v>154</v>
      </c>
    </row>
    <row r="196" spans="2:51" s="11" customFormat="1" ht="13.5">
      <c r="B196" s="197"/>
      <c r="C196" s="198"/>
      <c r="D196" s="194" t="s">
        <v>167</v>
      </c>
      <c r="E196" s="209" t="s">
        <v>20</v>
      </c>
      <c r="F196" s="210" t="s">
        <v>2586</v>
      </c>
      <c r="G196" s="198"/>
      <c r="H196" s="211">
        <v>0.799</v>
      </c>
      <c r="I196" s="203"/>
      <c r="J196" s="198"/>
      <c r="K196" s="198"/>
      <c r="L196" s="204"/>
      <c r="M196" s="205"/>
      <c r="N196" s="206"/>
      <c r="O196" s="206"/>
      <c r="P196" s="206"/>
      <c r="Q196" s="206"/>
      <c r="R196" s="206"/>
      <c r="S196" s="206"/>
      <c r="T196" s="207"/>
      <c r="AT196" s="208" t="s">
        <v>167</v>
      </c>
      <c r="AU196" s="208" t="s">
        <v>81</v>
      </c>
      <c r="AV196" s="11" t="s">
        <v>81</v>
      </c>
      <c r="AW196" s="11" t="s">
        <v>169</v>
      </c>
      <c r="AX196" s="11" t="s">
        <v>73</v>
      </c>
      <c r="AY196" s="208" t="s">
        <v>154</v>
      </c>
    </row>
    <row r="197" spans="2:51" s="12" customFormat="1" ht="13.5">
      <c r="B197" s="213"/>
      <c r="C197" s="214"/>
      <c r="D197" s="194" t="s">
        <v>167</v>
      </c>
      <c r="E197" s="215" t="s">
        <v>20</v>
      </c>
      <c r="F197" s="216" t="s">
        <v>2502</v>
      </c>
      <c r="G197" s="214"/>
      <c r="H197" s="217" t="s">
        <v>20</v>
      </c>
      <c r="I197" s="218"/>
      <c r="J197" s="214"/>
      <c r="K197" s="214"/>
      <c r="L197" s="219"/>
      <c r="M197" s="220"/>
      <c r="N197" s="221"/>
      <c r="O197" s="221"/>
      <c r="P197" s="221"/>
      <c r="Q197" s="221"/>
      <c r="R197" s="221"/>
      <c r="S197" s="221"/>
      <c r="T197" s="222"/>
      <c r="AT197" s="223" t="s">
        <v>167</v>
      </c>
      <c r="AU197" s="223" t="s">
        <v>81</v>
      </c>
      <c r="AV197" s="12" t="s">
        <v>22</v>
      </c>
      <c r="AW197" s="12" t="s">
        <v>169</v>
      </c>
      <c r="AX197" s="12" t="s">
        <v>73</v>
      </c>
      <c r="AY197" s="223" t="s">
        <v>154</v>
      </c>
    </row>
    <row r="198" spans="2:51" s="11" customFormat="1" ht="13.5">
      <c r="B198" s="197"/>
      <c r="C198" s="198"/>
      <c r="D198" s="194" t="s">
        <v>167</v>
      </c>
      <c r="E198" s="209" t="s">
        <v>20</v>
      </c>
      <c r="F198" s="210" t="s">
        <v>2587</v>
      </c>
      <c r="G198" s="198"/>
      <c r="H198" s="211">
        <v>1.76</v>
      </c>
      <c r="I198" s="203"/>
      <c r="J198" s="198"/>
      <c r="K198" s="198"/>
      <c r="L198" s="204"/>
      <c r="M198" s="205"/>
      <c r="N198" s="206"/>
      <c r="O198" s="206"/>
      <c r="P198" s="206"/>
      <c r="Q198" s="206"/>
      <c r="R198" s="206"/>
      <c r="S198" s="206"/>
      <c r="T198" s="207"/>
      <c r="AT198" s="208" t="s">
        <v>167</v>
      </c>
      <c r="AU198" s="208" t="s">
        <v>81</v>
      </c>
      <c r="AV198" s="11" t="s">
        <v>81</v>
      </c>
      <c r="AW198" s="11" t="s">
        <v>169</v>
      </c>
      <c r="AX198" s="11" t="s">
        <v>73</v>
      </c>
      <c r="AY198" s="208" t="s">
        <v>154</v>
      </c>
    </row>
    <row r="199" spans="2:63" s="10" customFormat="1" ht="29.85" customHeight="1">
      <c r="B199" s="165"/>
      <c r="C199" s="166"/>
      <c r="D199" s="179" t="s">
        <v>72</v>
      </c>
      <c r="E199" s="180" t="s">
        <v>193</v>
      </c>
      <c r="F199" s="180" t="s">
        <v>761</v>
      </c>
      <c r="G199" s="166"/>
      <c r="H199" s="166"/>
      <c r="I199" s="169"/>
      <c r="J199" s="181">
        <f>BK199</f>
        <v>0</v>
      </c>
      <c r="K199" s="166"/>
      <c r="L199" s="171"/>
      <c r="M199" s="172"/>
      <c r="N199" s="173"/>
      <c r="O199" s="173"/>
      <c r="P199" s="174">
        <f>SUM(P200:P215)</f>
        <v>0</v>
      </c>
      <c r="Q199" s="173"/>
      <c r="R199" s="174">
        <f>SUM(R200:R215)</f>
        <v>2.64062184</v>
      </c>
      <c r="S199" s="173"/>
      <c r="T199" s="175">
        <f>SUM(T200:T215)</f>
        <v>0</v>
      </c>
      <c r="AR199" s="176" t="s">
        <v>22</v>
      </c>
      <c r="AT199" s="177" t="s">
        <v>72</v>
      </c>
      <c r="AU199" s="177" t="s">
        <v>22</v>
      </c>
      <c r="AY199" s="176" t="s">
        <v>154</v>
      </c>
      <c r="BK199" s="178">
        <f>SUM(BK200:BK215)</f>
        <v>0</v>
      </c>
    </row>
    <row r="200" spans="2:65" s="1" customFormat="1" ht="22.5" customHeight="1">
      <c r="B200" s="34"/>
      <c r="C200" s="182" t="s">
        <v>367</v>
      </c>
      <c r="D200" s="182" t="s">
        <v>156</v>
      </c>
      <c r="E200" s="183" t="s">
        <v>2588</v>
      </c>
      <c r="F200" s="184" t="s">
        <v>2589</v>
      </c>
      <c r="G200" s="185" t="s">
        <v>159</v>
      </c>
      <c r="H200" s="186">
        <v>6.11</v>
      </c>
      <c r="I200" s="187"/>
      <c r="J200" s="188">
        <f>ROUND(I200*H200,2)</f>
        <v>0</v>
      </c>
      <c r="K200" s="184" t="s">
        <v>160</v>
      </c>
      <c r="L200" s="54"/>
      <c r="M200" s="189" t="s">
        <v>20</v>
      </c>
      <c r="N200" s="190" t="s">
        <v>44</v>
      </c>
      <c r="O200" s="35"/>
      <c r="P200" s="191">
        <f>O200*H200</f>
        <v>0</v>
      </c>
      <c r="Q200" s="191">
        <v>0.27994</v>
      </c>
      <c r="R200" s="191">
        <f>Q200*H200</f>
        <v>1.7104334000000003</v>
      </c>
      <c r="S200" s="191">
        <v>0</v>
      </c>
      <c r="T200" s="192">
        <f>S200*H200</f>
        <v>0</v>
      </c>
      <c r="AR200" s="17" t="s">
        <v>161</v>
      </c>
      <c r="AT200" s="17" t="s">
        <v>156</v>
      </c>
      <c r="AU200" s="17" t="s">
        <v>81</v>
      </c>
      <c r="AY200" s="17" t="s">
        <v>154</v>
      </c>
      <c r="BE200" s="193">
        <f>IF(N200="základní",J200,0)</f>
        <v>0</v>
      </c>
      <c r="BF200" s="193">
        <f>IF(N200="snížená",J200,0)</f>
        <v>0</v>
      </c>
      <c r="BG200" s="193">
        <f>IF(N200="zákl. přenesená",J200,0)</f>
        <v>0</v>
      </c>
      <c r="BH200" s="193">
        <f>IF(N200="sníž. přenesená",J200,0)</f>
        <v>0</v>
      </c>
      <c r="BI200" s="193">
        <f>IF(N200="nulová",J200,0)</f>
        <v>0</v>
      </c>
      <c r="BJ200" s="17" t="s">
        <v>22</v>
      </c>
      <c r="BK200" s="193">
        <f>ROUND(I200*H200,2)</f>
        <v>0</v>
      </c>
      <c r="BL200" s="17" t="s">
        <v>161</v>
      </c>
      <c r="BM200" s="17" t="s">
        <v>2590</v>
      </c>
    </row>
    <row r="201" spans="2:51" s="12" customFormat="1" ht="13.5">
      <c r="B201" s="213"/>
      <c r="C201" s="214"/>
      <c r="D201" s="194" t="s">
        <v>167</v>
      </c>
      <c r="E201" s="215" t="s">
        <v>20</v>
      </c>
      <c r="F201" s="216" t="s">
        <v>2482</v>
      </c>
      <c r="G201" s="214"/>
      <c r="H201" s="217" t="s">
        <v>20</v>
      </c>
      <c r="I201" s="218"/>
      <c r="J201" s="214"/>
      <c r="K201" s="214"/>
      <c r="L201" s="219"/>
      <c r="M201" s="220"/>
      <c r="N201" s="221"/>
      <c r="O201" s="221"/>
      <c r="P201" s="221"/>
      <c r="Q201" s="221"/>
      <c r="R201" s="221"/>
      <c r="S201" s="221"/>
      <c r="T201" s="222"/>
      <c r="AT201" s="223" t="s">
        <v>167</v>
      </c>
      <c r="AU201" s="223" t="s">
        <v>81</v>
      </c>
      <c r="AV201" s="12" t="s">
        <v>22</v>
      </c>
      <c r="AW201" s="12" t="s">
        <v>169</v>
      </c>
      <c r="AX201" s="12" t="s">
        <v>73</v>
      </c>
      <c r="AY201" s="223" t="s">
        <v>154</v>
      </c>
    </row>
    <row r="202" spans="2:51" s="11" customFormat="1" ht="13.5">
      <c r="B202" s="197"/>
      <c r="C202" s="198"/>
      <c r="D202" s="194" t="s">
        <v>167</v>
      </c>
      <c r="E202" s="209" t="s">
        <v>20</v>
      </c>
      <c r="F202" s="210" t="s">
        <v>2591</v>
      </c>
      <c r="G202" s="198"/>
      <c r="H202" s="211">
        <v>4</v>
      </c>
      <c r="I202" s="203"/>
      <c r="J202" s="198"/>
      <c r="K202" s="198"/>
      <c r="L202" s="204"/>
      <c r="M202" s="205"/>
      <c r="N202" s="206"/>
      <c r="O202" s="206"/>
      <c r="P202" s="206"/>
      <c r="Q202" s="206"/>
      <c r="R202" s="206"/>
      <c r="S202" s="206"/>
      <c r="T202" s="207"/>
      <c r="AT202" s="208" t="s">
        <v>167</v>
      </c>
      <c r="AU202" s="208" t="s">
        <v>81</v>
      </c>
      <c r="AV202" s="11" t="s">
        <v>81</v>
      </c>
      <c r="AW202" s="11" t="s">
        <v>169</v>
      </c>
      <c r="AX202" s="11" t="s">
        <v>73</v>
      </c>
      <c r="AY202" s="208" t="s">
        <v>154</v>
      </c>
    </row>
    <row r="203" spans="2:51" s="11" customFormat="1" ht="13.5">
      <c r="B203" s="197"/>
      <c r="C203" s="198"/>
      <c r="D203" s="199" t="s">
        <v>167</v>
      </c>
      <c r="E203" s="200" t="s">
        <v>20</v>
      </c>
      <c r="F203" s="201" t="s">
        <v>2592</v>
      </c>
      <c r="G203" s="198"/>
      <c r="H203" s="202">
        <v>2.11</v>
      </c>
      <c r="I203" s="203"/>
      <c r="J203" s="198"/>
      <c r="K203" s="198"/>
      <c r="L203" s="204"/>
      <c r="M203" s="205"/>
      <c r="N203" s="206"/>
      <c r="O203" s="206"/>
      <c r="P203" s="206"/>
      <c r="Q203" s="206"/>
      <c r="R203" s="206"/>
      <c r="S203" s="206"/>
      <c r="T203" s="207"/>
      <c r="AT203" s="208" t="s">
        <v>167</v>
      </c>
      <c r="AU203" s="208" t="s">
        <v>81</v>
      </c>
      <c r="AV203" s="11" t="s">
        <v>81</v>
      </c>
      <c r="AW203" s="11" t="s">
        <v>169</v>
      </c>
      <c r="AX203" s="11" t="s">
        <v>73</v>
      </c>
      <c r="AY203" s="208" t="s">
        <v>154</v>
      </c>
    </row>
    <row r="204" spans="2:65" s="1" customFormat="1" ht="22.5" customHeight="1">
      <c r="B204" s="34"/>
      <c r="C204" s="182" t="s">
        <v>374</v>
      </c>
      <c r="D204" s="182" t="s">
        <v>156</v>
      </c>
      <c r="E204" s="183" t="s">
        <v>2593</v>
      </c>
      <c r="F204" s="184" t="s">
        <v>2594</v>
      </c>
      <c r="G204" s="185" t="s">
        <v>159</v>
      </c>
      <c r="H204" s="186">
        <v>6.532</v>
      </c>
      <c r="I204" s="187"/>
      <c r="J204" s="188">
        <f>ROUND(I204*H204,2)</f>
        <v>0</v>
      </c>
      <c r="K204" s="184" t="s">
        <v>160</v>
      </c>
      <c r="L204" s="54"/>
      <c r="M204" s="189" t="s">
        <v>20</v>
      </c>
      <c r="N204" s="190" t="s">
        <v>44</v>
      </c>
      <c r="O204" s="35"/>
      <c r="P204" s="191">
        <f>O204*H204</f>
        <v>0</v>
      </c>
      <c r="Q204" s="191">
        <v>0.00601</v>
      </c>
      <c r="R204" s="191">
        <f>Q204*H204</f>
        <v>0.03925732</v>
      </c>
      <c r="S204" s="191">
        <v>0</v>
      </c>
      <c r="T204" s="192">
        <f>S204*H204</f>
        <v>0</v>
      </c>
      <c r="AR204" s="17" t="s">
        <v>161</v>
      </c>
      <c r="AT204" s="17" t="s">
        <v>156</v>
      </c>
      <c r="AU204" s="17" t="s">
        <v>81</v>
      </c>
      <c r="AY204" s="17" t="s">
        <v>154</v>
      </c>
      <c r="BE204" s="193">
        <f>IF(N204="základní",J204,0)</f>
        <v>0</v>
      </c>
      <c r="BF204" s="193">
        <f>IF(N204="snížená",J204,0)</f>
        <v>0</v>
      </c>
      <c r="BG204" s="193">
        <f>IF(N204="zákl. přenesená",J204,0)</f>
        <v>0</v>
      </c>
      <c r="BH204" s="193">
        <f>IF(N204="sníž. přenesená",J204,0)</f>
        <v>0</v>
      </c>
      <c r="BI204" s="193">
        <f>IF(N204="nulová",J204,0)</f>
        <v>0</v>
      </c>
      <c r="BJ204" s="17" t="s">
        <v>22</v>
      </c>
      <c r="BK204" s="193">
        <f>ROUND(I204*H204,2)</f>
        <v>0</v>
      </c>
      <c r="BL204" s="17" t="s">
        <v>161</v>
      </c>
      <c r="BM204" s="17" t="s">
        <v>2595</v>
      </c>
    </row>
    <row r="205" spans="2:51" s="12" customFormat="1" ht="13.5">
      <c r="B205" s="213"/>
      <c r="C205" s="214"/>
      <c r="D205" s="194" t="s">
        <v>167</v>
      </c>
      <c r="E205" s="215" t="s">
        <v>20</v>
      </c>
      <c r="F205" s="216" t="s">
        <v>2482</v>
      </c>
      <c r="G205" s="214"/>
      <c r="H205" s="217" t="s">
        <v>20</v>
      </c>
      <c r="I205" s="218"/>
      <c r="J205" s="214"/>
      <c r="K205" s="214"/>
      <c r="L205" s="219"/>
      <c r="M205" s="220"/>
      <c r="N205" s="221"/>
      <c r="O205" s="221"/>
      <c r="P205" s="221"/>
      <c r="Q205" s="221"/>
      <c r="R205" s="221"/>
      <c r="S205" s="221"/>
      <c r="T205" s="222"/>
      <c r="AT205" s="223" t="s">
        <v>167</v>
      </c>
      <c r="AU205" s="223" t="s">
        <v>81</v>
      </c>
      <c r="AV205" s="12" t="s">
        <v>22</v>
      </c>
      <c r="AW205" s="12" t="s">
        <v>169</v>
      </c>
      <c r="AX205" s="12" t="s">
        <v>73</v>
      </c>
      <c r="AY205" s="223" t="s">
        <v>154</v>
      </c>
    </row>
    <row r="206" spans="2:51" s="11" customFormat="1" ht="13.5">
      <c r="B206" s="197"/>
      <c r="C206" s="198"/>
      <c r="D206" s="194" t="s">
        <v>167</v>
      </c>
      <c r="E206" s="209" t="s">
        <v>20</v>
      </c>
      <c r="F206" s="210" t="s">
        <v>2591</v>
      </c>
      <c r="G206" s="198"/>
      <c r="H206" s="211">
        <v>4</v>
      </c>
      <c r="I206" s="203"/>
      <c r="J206" s="198"/>
      <c r="K206" s="198"/>
      <c r="L206" s="204"/>
      <c r="M206" s="205"/>
      <c r="N206" s="206"/>
      <c r="O206" s="206"/>
      <c r="P206" s="206"/>
      <c r="Q206" s="206"/>
      <c r="R206" s="206"/>
      <c r="S206" s="206"/>
      <c r="T206" s="207"/>
      <c r="AT206" s="208" t="s">
        <v>167</v>
      </c>
      <c r="AU206" s="208" t="s">
        <v>81</v>
      </c>
      <c r="AV206" s="11" t="s">
        <v>81</v>
      </c>
      <c r="AW206" s="11" t="s">
        <v>169</v>
      </c>
      <c r="AX206" s="11" t="s">
        <v>73</v>
      </c>
      <c r="AY206" s="208" t="s">
        <v>154</v>
      </c>
    </row>
    <row r="207" spans="2:51" s="11" customFormat="1" ht="13.5">
      <c r="B207" s="197"/>
      <c r="C207" s="198"/>
      <c r="D207" s="199" t="s">
        <v>167</v>
      </c>
      <c r="E207" s="200" t="s">
        <v>20</v>
      </c>
      <c r="F207" s="201" t="s">
        <v>2596</v>
      </c>
      <c r="G207" s="198"/>
      <c r="H207" s="202">
        <v>2.532</v>
      </c>
      <c r="I207" s="203"/>
      <c r="J207" s="198"/>
      <c r="K207" s="198"/>
      <c r="L207" s="204"/>
      <c r="M207" s="205"/>
      <c r="N207" s="206"/>
      <c r="O207" s="206"/>
      <c r="P207" s="206"/>
      <c r="Q207" s="206"/>
      <c r="R207" s="206"/>
      <c r="S207" s="206"/>
      <c r="T207" s="207"/>
      <c r="AT207" s="208" t="s">
        <v>167</v>
      </c>
      <c r="AU207" s="208" t="s">
        <v>81</v>
      </c>
      <c r="AV207" s="11" t="s">
        <v>81</v>
      </c>
      <c r="AW207" s="11" t="s">
        <v>169</v>
      </c>
      <c r="AX207" s="11" t="s">
        <v>73</v>
      </c>
      <c r="AY207" s="208" t="s">
        <v>154</v>
      </c>
    </row>
    <row r="208" spans="2:65" s="1" customFormat="1" ht="31.5" customHeight="1">
      <c r="B208" s="34"/>
      <c r="C208" s="182" t="s">
        <v>382</v>
      </c>
      <c r="D208" s="182" t="s">
        <v>156</v>
      </c>
      <c r="E208" s="183" t="s">
        <v>2597</v>
      </c>
      <c r="F208" s="184" t="s">
        <v>2598</v>
      </c>
      <c r="G208" s="185" t="s">
        <v>159</v>
      </c>
      <c r="H208" s="186">
        <v>6.532</v>
      </c>
      <c r="I208" s="187"/>
      <c r="J208" s="188">
        <f>ROUND(I208*H208,2)</f>
        <v>0</v>
      </c>
      <c r="K208" s="184" t="s">
        <v>160</v>
      </c>
      <c r="L208" s="54"/>
      <c r="M208" s="189" t="s">
        <v>20</v>
      </c>
      <c r="N208" s="190" t="s">
        <v>44</v>
      </c>
      <c r="O208" s="35"/>
      <c r="P208" s="191">
        <f>O208*H208</f>
        <v>0</v>
      </c>
      <c r="Q208" s="191">
        <v>0.12966</v>
      </c>
      <c r="R208" s="191">
        <f>Q208*H208</f>
        <v>0.8469391199999999</v>
      </c>
      <c r="S208" s="191">
        <v>0</v>
      </c>
      <c r="T208" s="192">
        <f>S208*H208</f>
        <v>0</v>
      </c>
      <c r="AR208" s="17" t="s">
        <v>161</v>
      </c>
      <c r="AT208" s="17" t="s">
        <v>156</v>
      </c>
      <c r="AU208" s="17" t="s">
        <v>81</v>
      </c>
      <c r="AY208" s="17" t="s">
        <v>154</v>
      </c>
      <c r="BE208" s="193">
        <f>IF(N208="základní",J208,0)</f>
        <v>0</v>
      </c>
      <c r="BF208" s="193">
        <f>IF(N208="snížená",J208,0)</f>
        <v>0</v>
      </c>
      <c r="BG208" s="193">
        <f>IF(N208="zákl. přenesená",J208,0)</f>
        <v>0</v>
      </c>
      <c r="BH208" s="193">
        <f>IF(N208="sníž. přenesená",J208,0)</f>
        <v>0</v>
      </c>
      <c r="BI208" s="193">
        <f>IF(N208="nulová",J208,0)</f>
        <v>0</v>
      </c>
      <c r="BJ208" s="17" t="s">
        <v>22</v>
      </c>
      <c r="BK208" s="193">
        <f>ROUND(I208*H208,2)</f>
        <v>0</v>
      </c>
      <c r="BL208" s="17" t="s">
        <v>161</v>
      </c>
      <c r="BM208" s="17" t="s">
        <v>2599</v>
      </c>
    </row>
    <row r="209" spans="2:51" s="12" customFormat="1" ht="13.5">
      <c r="B209" s="213"/>
      <c r="C209" s="214"/>
      <c r="D209" s="194" t="s">
        <v>167</v>
      </c>
      <c r="E209" s="215" t="s">
        <v>20</v>
      </c>
      <c r="F209" s="216" t="s">
        <v>2482</v>
      </c>
      <c r="G209" s="214"/>
      <c r="H209" s="217" t="s">
        <v>20</v>
      </c>
      <c r="I209" s="218"/>
      <c r="J209" s="214"/>
      <c r="K209" s="214"/>
      <c r="L209" s="219"/>
      <c r="M209" s="220"/>
      <c r="N209" s="221"/>
      <c r="O209" s="221"/>
      <c r="P209" s="221"/>
      <c r="Q209" s="221"/>
      <c r="R209" s="221"/>
      <c r="S209" s="221"/>
      <c r="T209" s="222"/>
      <c r="AT209" s="223" t="s">
        <v>167</v>
      </c>
      <c r="AU209" s="223" t="s">
        <v>81</v>
      </c>
      <c r="AV209" s="12" t="s">
        <v>22</v>
      </c>
      <c r="AW209" s="12" t="s">
        <v>169</v>
      </c>
      <c r="AX209" s="12" t="s">
        <v>73</v>
      </c>
      <c r="AY209" s="223" t="s">
        <v>154</v>
      </c>
    </row>
    <row r="210" spans="2:51" s="11" customFormat="1" ht="13.5">
      <c r="B210" s="197"/>
      <c r="C210" s="198"/>
      <c r="D210" s="194" t="s">
        <v>167</v>
      </c>
      <c r="E210" s="209" t="s">
        <v>20</v>
      </c>
      <c r="F210" s="210" t="s">
        <v>2591</v>
      </c>
      <c r="G210" s="198"/>
      <c r="H210" s="211">
        <v>4</v>
      </c>
      <c r="I210" s="203"/>
      <c r="J210" s="198"/>
      <c r="K210" s="198"/>
      <c r="L210" s="204"/>
      <c r="M210" s="205"/>
      <c r="N210" s="206"/>
      <c r="O210" s="206"/>
      <c r="P210" s="206"/>
      <c r="Q210" s="206"/>
      <c r="R210" s="206"/>
      <c r="S210" s="206"/>
      <c r="T210" s="207"/>
      <c r="AT210" s="208" t="s">
        <v>167</v>
      </c>
      <c r="AU210" s="208" t="s">
        <v>81</v>
      </c>
      <c r="AV210" s="11" t="s">
        <v>81</v>
      </c>
      <c r="AW210" s="11" t="s">
        <v>169</v>
      </c>
      <c r="AX210" s="11" t="s">
        <v>73</v>
      </c>
      <c r="AY210" s="208" t="s">
        <v>154</v>
      </c>
    </row>
    <row r="211" spans="2:51" s="11" customFormat="1" ht="13.5">
      <c r="B211" s="197"/>
      <c r="C211" s="198"/>
      <c r="D211" s="199" t="s">
        <v>167</v>
      </c>
      <c r="E211" s="200" t="s">
        <v>20</v>
      </c>
      <c r="F211" s="201" t="s">
        <v>2596</v>
      </c>
      <c r="G211" s="198"/>
      <c r="H211" s="202">
        <v>2.532</v>
      </c>
      <c r="I211" s="203"/>
      <c r="J211" s="198"/>
      <c r="K211" s="198"/>
      <c r="L211" s="204"/>
      <c r="M211" s="205"/>
      <c r="N211" s="206"/>
      <c r="O211" s="206"/>
      <c r="P211" s="206"/>
      <c r="Q211" s="206"/>
      <c r="R211" s="206"/>
      <c r="S211" s="206"/>
      <c r="T211" s="207"/>
      <c r="AT211" s="208" t="s">
        <v>167</v>
      </c>
      <c r="AU211" s="208" t="s">
        <v>81</v>
      </c>
      <c r="AV211" s="11" t="s">
        <v>81</v>
      </c>
      <c r="AW211" s="11" t="s">
        <v>169</v>
      </c>
      <c r="AX211" s="11" t="s">
        <v>73</v>
      </c>
      <c r="AY211" s="208" t="s">
        <v>154</v>
      </c>
    </row>
    <row r="212" spans="2:65" s="1" customFormat="1" ht="22.5" customHeight="1">
      <c r="B212" s="34"/>
      <c r="C212" s="182" t="s">
        <v>391</v>
      </c>
      <c r="D212" s="182" t="s">
        <v>156</v>
      </c>
      <c r="E212" s="183" t="s">
        <v>2600</v>
      </c>
      <c r="F212" s="184" t="s">
        <v>2601</v>
      </c>
      <c r="G212" s="185" t="s">
        <v>292</v>
      </c>
      <c r="H212" s="186">
        <v>12.22</v>
      </c>
      <c r="I212" s="187"/>
      <c r="J212" s="188">
        <f>ROUND(I212*H212,2)</f>
        <v>0</v>
      </c>
      <c r="K212" s="184" t="s">
        <v>160</v>
      </c>
      <c r="L212" s="54"/>
      <c r="M212" s="189" t="s">
        <v>20</v>
      </c>
      <c r="N212" s="190" t="s">
        <v>44</v>
      </c>
      <c r="O212" s="35"/>
      <c r="P212" s="191">
        <f>O212*H212</f>
        <v>0</v>
      </c>
      <c r="Q212" s="191">
        <v>0.0036</v>
      </c>
      <c r="R212" s="191">
        <f>Q212*H212</f>
        <v>0.043992</v>
      </c>
      <c r="S212" s="191">
        <v>0</v>
      </c>
      <c r="T212" s="192">
        <f>S212*H212</f>
        <v>0</v>
      </c>
      <c r="AR212" s="17" t="s">
        <v>161</v>
      </c>
      <c r="AT212" s="17" t="s">
        <v>156</v>
      </c>
      <c r="AU212" s="17" t="s">
        <v>81</v>
      </c>
      <c r="AY212" s="17" t="s">
        <v>154</v>
      </c>
      <c r="BE212" s="193">
        <f>IF(N212="základní",J212,0)</f>
        <v>0</v>
      </c>
      <c r="BF212" s="193">
        <f>IF(N212="snížená",J212,0)</f>
        <v>0</v>
      </c>
      <c r="BG212" s="193">
        <f>IF(N212="zákl. přenesená",J212,0)</f>
        <v>0</v>
      </c>
      <c r="BH212" s="193">
        <f>IF(N212="sníž. přenesená",J212,0)</f>
        <v>0</v>
      </c>
      <c r="BI212" s="193">
        <f>IF(N212="nulová",J212,0)</f>
        <v>0</v>
      </c>
      <c r="BJ212" s="17" t="s">
        <v>22</v>
      </c>
      <c r="BK212" s="193">
        <f>ROUND(I212*H212,2)</f>
        <v>0</v>
      </c>
      <c r="BL212" s="17" t="s">
        <v>161</v>
      </c>
      <c r="BM212" s="17" t="s">
        <v>2602</v>
      </c>
    </row>
    <row r="213" spans="2:51" s="12" customFormat="1" ht="13.5">
      <c r="B213" s="213"/>
      <c r="C213" s="214"/>
      <c r="D213" s="194" t="s">
        <v>167</v>
      </c>
      <c r="E213" s="215" t="s">
        <v>20</v>
      </c>
      <c r="F213" s="216" t="s">
        <v>2482</v>
      </c>
      <c r="G213" s="214"/>
      <c r="H213" s="217" t="s">
        <v>20</v>
      </c>
      <c r="I213" s="218"/>
      <c r="J213" s="214"/>
      <c r="K213" s="214"/>
      <c r="L213" s="219"/>
      <c r="M213" s="220"/>
      <c r="N213" s="221"/>
      <c r="O213" s="221"/>
      <c r="P213" s="221"/>
      <c r="Q213" s="221"/>
      <c r="R213" s="221"/>
      <c r="S213" s="221"/>
      <c r="T213" s="222"/>
      <c r="AT213" s="223" t="s">
        <v>167</v>
      </c>
      <c r="AU213" s="223" t="s">
        <v>81</v>
      </c>
      <c r="AV213" s="12" t="s">
        <v>22</v>
      </c>
      <c r="AW213" s="12" t="s">
        <v>169</v>
      </c>
      <c r="AX213" s="12" t="s">
        <v>73</v>
      </c>
      <c r="AY213" s="223" t="s">
        <v>154</v>
      </c>
    </row>
    <row r="214" spans="2:51" s="11" customFormat="1" ht="13.5">
      <c r="B214" s="197"/>
      <c r="C214" s="198"/>
      <c r="D214" s="194" t="s">
        <v>167</v>
      </c>
      <c r="E214" s="209" t="s">
        <v>20</v>
      </c>
      <c r="F214" s="210" t="s">
        <v>2603</v>
      </c>
      <c r="G214" s="198"/>
      <c r="H214" s="211">
        <v>8</v>
      </c>
      <c r="I214" s="203"/>
      <c r="J214" s="198"/>
      <c r="K214" s="198"/>
      <c r="L214" s="204"/>
      <c r="M214" s="205"/>
      <c r="N214" s="206"/>
      <c r="O214" s="206"/>
      <c r="P214" s="206"/>
      <c r="Q214" s="206"/>
      <c r="R214" s="206"/>
      <c r="S214" s="206"/>
      <c r="T214" s="207"/>
      <c r="AT214" s="208" t="s">
        <v>167</v>
      </c>
      <c r="AU214" s="208" t="s">
        <v>81</v>
      </c>
      <c r="AV214" s="11" t="s">
        <v>81</v>
      </c>
      <c r="AW214" s="11" t="s">
        <v>169</v>
      </c>
      <c r="AX214" s="11" t="s">
        <v>73</v>
      </c>
      <c r="AY214" s="208" t="s">
        <v>154</v>
      </c>
    </row>
    <row r="215" spans="2:51" s="11" customFormat="1" ht="13.5">
      <c r="B215" s="197"/>
      <c r="C215" s="198"/>
      <c r="D215" s="194" t="s">
        <v>167</v>
      </c>
      <c r="E215" s="209" t="s">
        <v>20</v>
      </c>
      <c r="F215" s="210" t="s">
        <v>2604</v>
      </c>
      <c r="G215" s="198"/>
      <c r="H215" s="211">
        <v>4.22</v>
      </c>
      <c r="I215" s="203"/>
      <c r="J215" s="198"/>
      <c r="K215" s="198"/>
      <c r="L215" s="204"/>
      <c r="M215" s="205"/>
      <c r="N215" s="206"/>
      <c r="O215" s="206"/>
      <c r="P215" s="206"/>
      <c r="Q215" s="206"/>
      <c r="R215" s="206"/>
      <c r="S215" s="206"/>
      <c r="T215" s="207"/>
      <c r="AT215" s="208" t="s">
        <v>167</v>
      </c>
      <c r="AU215" s="208" t="s">
        <v>81</v>
      </c>
      <c r="AV215" s="11" t="s">
        <v>81</v>
      </c>
      <c r="AW215" s="11" t="s">
        <v>169</v>
      </c>
      <c r="AX215" s="11" t="s">
        <v>73</v>
      </c>
      <c r="AY215" s="208" t="s">
        <v>154</v>
      </c>
    </row>
    <row r="216" spans="2:63" s="10" customFormat="1" ht="29.85" customHeight="1">
      <c r="B216" s="165"/>
      <c r="C216" s="166"/>
      <c r="D216" s="179" t="s">
        <v>72</v>
      </c>
      <c r="E216" s="180" t="s">
        <v>213</v>
      </c>
      <c r="F216" s="180" t="s">
        <v>2605</v>
      </c>
      <c r="G216" s="166"/>
      <c r="H216" s="166"/>
      <c r="I216" s="169"/>
      <c r="J216" s="181">
        <f>BK216</f>
        <v>0</v>
      </c>
      <c r="K216" s="166"/>
      <c r="L216" s="171"/>
      <c r="M216" s="172"/>
      <c r="N216" s="173"/>
      <c r="O216" s="173"/>
      <c r="P216" s="174">
        <f>SUM(P217:P235)</f>
        <v>0</v>
      </c>
      <c r="Q216" s="173"/>
      <c r="R216" s="174">
        <f>SUM(R217:R235)</f>
        <v>0.06513905000000002</v>
      </c>
      <c r="S216" s="173"/>
      <c r="T216" s="175">
        <f>SUM(T217:T235)</f>
        <v>0</v>
      </c>
      <c r="AR216" s="176" t="s">
        <v>22</v>
      </c>
      <c r="AT216" s="177" t="s">
        <v>72</v>
      </c>
      <c r="AU216" s="177" t="s">
        <v>22</v>
      </c>
      <c r="AY216" s="176" t="s">
        <v>154</v>
      </c>
      <c r="BK216" s="178">
        <f>SUM(BK217:BK235)</f>
        <v>0</v>
      </c>
    </row>
    <row r="217" spans="2:65" s="1" customFormat="1" ht="22.5" customHeight="1">
      <c r="B217" s="34"/>
      <c r="C217" s="182" t="s">
        <v>397</v>
      </c>
      <c r="D217" s="182" t="s">
        <v>156</v>
      </c>
      <c r="E217" s="183" t="s">
        <v>2606</v>
      </c>
      <c r="F217" s="184" t="s">
        <v>2607</v>
      </c>
      <c r="G217" s="185" t="s">
        <v>413</v>
      </c>
      <c r="H217" s="186">
        <v>1</v>
      </c>
      <c r="I217" s="187"/>
      <c r="J217" s="188">
        <f>ROUND(I217*H217,2)</f>
        <v>0</v>
      </c>
      <c r="K217" s="184" t="s">
        <v>20</v>
      </c>
      <c r="L217" s="54"/>
      <c r="M217" s="189" t="s">
        <v>20</v>
      </c>
      <c r="N217" s="190" t="s">
        <v>44</v>
      </c>
      <c r="O217" s="35"/>
      <c r="P217" s="191">
        <f>O217*H217</f>
        <v>0</v>
      </c>
      <c r="Q217" s="191">
        <v>0</v>
      </c>
      <c r="R217" s="191">
        <f>Q217*H217</f>
        <v>0</v>
      </c>
      <c r="S217" s="191">
        <v>0</v>
      </c>
      <c r="T217" s="192">
        <f>S217*H217</f>
        <v>0</v>
      </c>
      <c r="AR217" s="17" t="s">
        <v>161</v>
      </c>
      <c r="AT217" s="17" t="s">
        <v>156</v>
      </c>
      <c r="AU217" s="17" t="s">
        <v>81</v>
      </c>
      <c r="AY217" s="17" t="s">
        <v>154</v>
      </c>
      <c r="BE217" s="193">
        <f>IF(N217="základní",J217,0)</f>
        <v>0</v>
      </c>
      <c r="BF217" s="193">
        <f>IF(N217="snížená",J217,0)</f>
        <v>0</v>
      </c>
      <c r="BG217" s="193">
        <f>IF(N217="zákl. přenesená",J217,0)</f>
        <v>0</v>
      </c>
      <c r="BH217" s="193">
        <f>IF(N217="sníž. přenesená",J217,0)</f>
        <v>0</v>
      </c>
      <c r="BI217" s="193">
        <f>IF(N217="nulová",J217,0)</f>
        <v>0</v>
      </c>
      <c r="BJ217" s="17" t="s">
        <v>22</v>
      </c>
      <c r="BK217" s="193">
        <f>ROUND(I217*H217,2)</f>
        <v>0</v>
      </c>
      <c r="BL217" s="17" t="s">
        <v>161</v>
      </c>
      <c r="BM217" s="17" t="s">
        <v>2608</v>
      </c>
    </row>
    <row r="218" spans="2:65" s="1" customFormat="1" ht="22.5" customHeight="1">
      <c r="B218" s="34"/>
      <c r="C218" s="182" t="s">
        <v>410</v>
      </c>
      <c r="D218" s="182" t="s">
        <v>156</v>
      </c>
      <c r="E218" s="183" t="s">
        <v>2609</v>
      </c>
      <c r="F218" s="184" t="s">
        <v>2610</v>
      </c>
      <c r="G218" s="185" t="s">
        <v>292</v>
      </c>
      <c r="H218" s="186">
        <v>0.5</v>
      </c>
      <c r="I218" s="187"/>
      <c r="J218" s="188">
        <f>ROUND(I218*H218,2)</f>
        <v>0</v>
      </c>
      <c r="K218" s="184" t="s">
        <v>160</v>
      </c>
      <c r="L218" s="54"/>
      <c r="M218" s="189" t="s">
        <v>20</v>
      </c>
      <c r="N218" s="190" t="s">
        <v>44</v>
      </c>
      <c r="O218" s="35"/>
      <c r="P218" s="191">
        <f>O218*H218</f>
        <v>0</v>
      </c>
      <c r="Q218" s="191">
        <v>0.0012706</v>
      </c>
      <c r="R218" s="191">
        <f>Q218*H218</f>
        <v>0.0006353</v>
      </c>
      <c r="S218" s="191">
        <v>0</v>
      </c>
      <c r="T218" s="192">
        <f>S218*H218</f>
        <v>0</v>
      </c>
      <c r="AR218" s="17" t="s">
        <v>161</v>
      </c>
      <c r="AT218" s="17" t="s">
        <v>156</v>
      </c>
      <c r="AU218" s="17" t="s">
        <v>81</v>
      </c>
      <c r="AY218" s="17" t="s">
        <v>154</v>
      </c>
      <c r="BE218" s="193">
        <f>IF(N218="základní",J218,0)</f>
        <v>0</v>
      </c>
      <c r="BF218" s="193">
        <f>IF(N218="snížená",J218,0)</f>
        <v>0</v>
      </c>
      <c r="BG218" s="193">
        <f>IF(N218="zákl. přenesená",J218,0)</f>
        <v>0</v>
      </c>
      <c r="BH218" s="193">
        <f>IF(N218="sníž. přenesená",J218,0)</f>
        <v>0</v>
      </c>
      <c r="BI218" s="193">
        <f>IF(N218="nulová",J218,0)</f>
        <v>0</v>
      </c>
      <c r="BJ218" s="17" t="s">
        <v>22</v>
      </c>
      <c r="BK218" s="193">
        <f>ROUND(I218*H218,2)</f>
        <v>0</v>
      </c>
      <c r="BL218" s="17" t="s">
        <v>161</v>
      </c>
      <c r="BM218" s="17" t="s">
        <v>2611</v>
      </c>
    </row>
    <row r="219" spans="2:65" s="1" customFormat="1" ht="22.5" customHeight="1">
      <c r="B219" s="34"/>
      <c r="C219" s="182" t="s">
        <v>417</v>
      </c>
      <c r="D219" s="182" t="s">
        <v>156</v>
      </c>
      <c r="E219" s="183" t="s">
        <v>2612</v>
      </c>
      <c r="F219" s="184" t="s">
        <v>2613</v>
      </c>
      <c r="G219" s="185" t="s">
        <v>292</v>
      </c>
      <c r="H219" s="186">
        <v>10</v>
      </c>
      <c r="I219" s="187"/>
      <c r="J219" s="188">
        <f>ROUND(I219*H219,2)</f>
        <v>0</v>
      </c>
      <c r="K219" s="184" t="s">
        <v>160</v>
      </c>
      <c r="L219" s="54"/>
      <c r="M219" s="189" t="s">
        <v>20</v>
      </c>
      <c r="N219" s="190" t="s">
        <v>44</v>
      </c>
      <c r="O219" s="35"/>
      <c r="P219" s="191">
        <f>O219*H219</f>
        <v>0</v>
      </c>
      <c r="Q219" s="191">
        <v>0.00273325</v>
      </c>
      <c r="R219" s="191">
        <f>Q219*H219</f>
        <v>0.0273325</v>
      </c>
      <c r="S219" s="191">
        <v>0</v>
      </c>
      <c r="T219" s="192">
        <f>S219*H219</f>
        <v>0</v>
      </c>
      <c r="AR219" s="17" t="s">
        <v>161</v>
      </c>
      <c r="AT219" s="17" t="s">
        <v>156</v>
      </c>
      <c r="AU219" s="17" t="s">
        <v>81</v>
      </c>
      <c r="AY219" s="17" t="s">
        <v>154</v>
      </c>
      <c r="BE219" s="193">
        <f>IF(N219="základní",J219,0)</f>
        <v>0</v>
      </c>
      <c r="BF219" s="193">
        <f>IF(N219="snížená",J219,0)</f>
        <v>0</v>
      </c>
      <c r="BG219" s="193">
        <f>IF(N219="zákl. přenesená",J219,0)</f>
        <v>0</v>
      </c>
      <c r="BH219" s="193">
        <f>IF(N219="sníž. přenesená",J219,0)</f>
        <v>0</v>
      </c>
      <c r="BI219" s="193">
        <f>IF(N219="nulová",J219,0)</f>
        <v>0</v>
      </c>
      <c r="BJ219" s="17" t="s">
        <v>22</v>
      </c>
      <c r="BK219" s="193">
        <f>ROUND(I219*H219,2)</f>
        <v>0</v>
      </c>
      <c r="BL219" s="17" t="s">
        <v>161</v>
      </c>
      <c r="BM219" s="17" t="s">
        <v>2614</v>
      </c>
    </row>
    <row r="220" spans="2:51" s="11" customFormat="1" ht="13.5">
      <c r="B220" s="197"/>
      <c r="C220" s="198"/>
      <c r="D220" s="199" t="s">
        <v>167</v>
      </c>
      <c r="E220" s="200" t="s">
        <v>20</v>
      </c>
      <c r="F220" s="201" t="s">
        <v>27</v>
      </c>
      <c r="G220" s="198"/>
      <c r="H220" s="202">
        <v>10</v>
      </c>
      <c r="I220" s="203"/>
      <c r="J220" s="198"/>
      <c r="K220" s="198"/>
      <c r="L220" s="204"/>
      <c r="M220" s="205"/>
      <c r="N220" s="206"/>
      <c r="O220" s="206"/>
      <c r="P220" s="206"/>
      <c r="Q220" s="206"/>
      <c r="R220" s="206"/>
      <c r="S220" s="206"/>
      <c r="T220" s="207"/>
      <c r="AT220" s="208" t="s">
        <v>167</v>
      </c>
      <c r="AU220" s="208" t="s">
        <v>81</v>
      </c>
      <c r="AV220" s="11" t="s">
        <v>81</v>
      </c>
      <c r="AW220" s="11" t="s">
        <v>169</v>
      </c>
      <c r="AX220" s="11" t="s">
        <v>73</v>
      </c>
      <c r="AY220" s="208" t="s">
        <v>154</v>
      </c>
    </row>
    <row r="221" spans="2:65" s="1" customFormat="1" ht="22.5" customHeight="1">
      <c r="B221" s="34"/>
      <c r="C221" s="182" t="s">
        <v>423</v>
      </c>
      <c r="D221" s="182" t="s">
        <v>156</v>
      </c>
      <c r="E221" s="183" t="s">
        <v>2615</v>
      </c>
      <c r="F221" s="184" t="s">
        <v>2616</v>
      </c>
      <c r="G221" s="185" t="s">
        <v>292</v>
      </c>
      <c r="H221" s="186">
        <v>1</v>
      </c>
      <c r="I221" s="187"/>
      <c r="J221" s="188">
        <f>ROUND(I221*H221,2)</f>
        <v>0</v>
      </c>
      <c r="K221" s="184" t="s">
        <v>20</v>
      </c>
      <c r="L221" s="54"/>
      <c r="M221" s="189" t="s">
        <v>20</v>
      </c>
      <c r="N221" s="190" t="s">
        <v>44</v>
      </c>
      <c r="O221" s="35"/>
      <c r="P221" s="191">
        <f>O221*H221</f>
        <v>0</v>
      </c>
      <c r="Q221" s="191">
        <v>0.00273</v>
      </c>
      <c r="R221" s="191">
        <f>Q221*H221</f>
        <v>0.00273</v>
      </c>
      <c r="S221" s="191">
        <v>0</v>
      </c>
      <c r="T221" s="192">
        <f>S221*H221</f>
        <v>0</v>
      </c>
      <c r="AR221" s="17" t="s">
        <v>161</v>
      </c>
      <c r="AT221" s="17" t="s">
        <v>156</v>
      </c>
      <c r="AU221" s="17" t="s">
        <v>81</v>
      </c>
      <c r="AY221" s="17" t="s">
        <v>154</v>
      </c>
      <c r="BE221" s="193">
        <f>IF(N221="základní",J221,0)</f>
        <v>0</v>
      </c>
      <c r="BF221" s="193">
        <f>IF(N221="snížená",J221,0)</f>
        <v>0</v>
      </c>
      <c r="BG221" s="193">
        <f>IF(N221="zákl. přenesená",J221,0)</f>
        <v>0</v>
      </c>
      <c r="BH221" s="193">
        <f>IF(N221="sníž. přenesená",J221,0)</f>
        <v>0</v>
      </c>
      <c r="BI221" s="193">
        <f>IF(N221="nulová",J221,0)</f>
        <v>0</v>
      </c>
      <c r="BJ221" s="17" t="s">
        <v>22</v>
      </c>
      <c r="BK221" s="193">
        <f>ROUND(I221*H221,2)</f>
        <v>0</v>
      </c>
      <c r="BL221" s="17" t="s">
        <v>161</v>
      </c>
      <c r="BM221" s="17" t="s">
        <v>2617</v>
      </c>
    </row>
    <row r="222" spans="2:51" s="11" customFormat="1" ht="13.5">
      <c r="B222" s="197"/>
      <c r="C222" s="198"/>
      <c r="D222" s="199" t="s">
        <v>167</v>
      </c>
      <c r="E222" s="200" t="s">
        <v>20</v>
      </c>
      <c r="F222" s="201" t="s">
        <v>2618</v>
      </c>
      <c r="G222" s="198"/>
      <c r="H222" s="202">
        <v>1</v>
      </c>
      <c r="I222" s="203"/>
      <c r="J222" s="198"/>
      <c r="K222" s="198"/>
      <c r="L222" s="204"/>
      <c r="M222" s="205"/>
      <c r="N222" s="206"/>
      <c r="O222" s="206"/>
      <c r="P222" s="206"/>
      <c r="Q222" s="206"/>
      <c r="R222" s="206"/>
      <c r="S222" s="206"/>
      <c r="T222" s="207"/>
      <c r="AT222" s="208" t="s">
        <v>167</v>
      </c>
      <c r="AU222" s="208" t="s">
        <v>81</v>
      </c>
      <c r="AV222" s="11" t="s">
        <v>81</v>
      </c>
      <c r="AW222" s="11" t="s">
        <v>169</v>
      </c>
      <c r="AX222" s="11" t="s">
        <v>73</v>
      </c>
      <c r="AY222" s="208" t="s">
        <v>154</v>
      </c>
    </row>
    <row r="223" spans="2:65" s="1" customFormat="1" ht="22.5" customHeight="1">
      <c r="B223" s="34"/>
      <c r="C223" s="182" t="s">
        <v>431</v>
      </c>
      <c r="D223" s="182" t="s">
        <v>156</v>
      </c>
      <c r="E223" s="183" t="s">
        <v>2619</v>
      </c>
      <c r="F223" s="184" t="s">
        <v>2620</v>
      </c>
      <c r="G223" s="185" t="s">
        <v>292</v>
      </c>
      <c r="H223" s="186">
        <v>1.45</v>
      </c>
      <c r="I223" s="187"/>
      <c r="J223" s="188">
        <f>ROUND(I223*H223,2)</f>
        <v>0</v>
      </c>
      <c r="K223" s="184" t="s">
        <v>20</v>
      </c>
      <c r="L223" s="54"/>
      <c r="M223" s="189" t="s">
        <v>20</v>
      </c>
      <c r="N223" s="190" t="s">
        <v>44</v>
      </c>
      <c r="O223" s="35"/>
      <c r="P223" s="191">
        <f>O223*H223</f>
        <v>0</v>
      </c>
      <c r="Q223" s="191">
        <v>0.00427</v>
      </c>
      <c r="R223" s="191">
        <f>Q223*H223</f>
        <v>0.0061915</v>
      </c>
      <c r="S223" s="191">
        <v>0</v>
      </c>
      <c r="T223" s="192">
        <f>S223*H223</f>
        <v>0</v>
      </c>
      <c r="AR223" s="17" t="s">
        <v>161</v>
      </c>
      <c r="AT223" s="17" t="s">
        <v>156</v>
      </c>
      <c r="AU223" s="17" t="s">
        <v>81</v>
      </c>
      <c r="AY223" s="17" t="s">
        <v>154</v>
      </c>
      <c r="BE223" s="193">
        <f>IF(N223="základní",J223,0)</f>
        <v>0</v>
      </c>
      <c r="BF223" s="193">
        <f>IF(N223="snížená",J223,0)</f>
        <v>0</v>
      </c>
      <c r="BG223" s="193">
        <f>IF(N223="zákl. přenesená",J223,0)</f>
        <v>0</v>
      </c>
      <c r="BH223" s="193">
        <f>IF(N223="sníž. přenesená",J223,0)</f>
        <v>0</v>
      </c>
      <c r="BI223" s="193">
        <f>IF(N223="nulová",J223,0)</f>
        <v>0</v>
      </c>
      <c r="BJ223" s="17" t="s">
        <v>22</v>
      </c>
      <c r="BK223" s="193">
        <f>ROUND(I223*H223,2)</f>
        <v>0</v>
      </c>
      <c r="BL223" s="17" t="s">
        <v>161</v>
      </c>
      <c r="BM223" s="17" t="s">
        <v>2621</v>
      </c>
    </row>
    <row r="224" spans="2:51" s="11" customFormat="1" ht="13.5">
      <c r="B224" s="197"/>
      <c r="C224" s="198"/>
      <c r="D224" s="199" t="s">
        <v>167</v>
      </c>
      <c r="E224" s="200" t="s">
        <v>20</v>
      </c>
      <c r="F224" s="201" t="s">
        <v>2622</v>
      </c>
      <c r="G224" s="198"/>
      <c r="H224" s="202">
        <v>1.45</v>
      </c>
      <c r="I224" s="203"/>
      <c r="J224" s="198"/>
      <c r="K224" s="198"/>
      <c r="L224" s="204"/>
      <c r="M224" s="205"/>
      <c r="N224" s="206"/>
      <c r="O224" s="206"/>
      <c r="P224" s="206"/>
      <c r="Q224" s="206"/>
      <c r="R224" s="206"/>
      <c r="S224" s="206"/>
      <c r="T224" s="207"/>
      <c r="AT224" s="208" t="s">
        <v>167</v>
      </c>
      <c r="AU224" s="208" t="s">
        <v>81</v>
      </c>
      <c r="AV224" s="11" t="s">
        <v>81</v>
      </c>
      <c r="AW224" s="11" t="s">
        <v>169</v>
      </c>
      <c r="AX224" s="11" t="s">
        <v>73</v>
      </c>
      <c r="AY224" s="208" t="s">
        <v>154</v>
      </c>
    </row>
    <row r="225" spans="2:65" s="1" customFormat="1" ht="22.5" customHeight="1">
      <c r="B225" s="34"/>
      <c r="C225" s="182" t="s">
        <v>441</v>
      </c>
      <c r="D225" s="182" t="s">
        <v>156</v>
      </c>
      <c r="E225" s="183" t="s">
        <v>2623</v>
      </c>
      <c r="F225" s="184" t="s">
        <v>2624</v>
      </c>
      <c r="G225" s="185" t="s">
        <v>292</v>
      </c>
      <c r="H225" s="186">
        <v>0.45</v>
      </c>
      <c r="I225" s="187"/>
      <c r="J225" s="188">
        <f aca="true" t="shared" si="0" ref="J225:J232">ROUND(I225*H225,2)</f>
        <v>0</v>
      </c>
      <c r="K225" s="184" t="s">
        <v>20</v>
      </c>
      <c r="L225" s="54"/>
      <c r="M225" s="189" t="s">
        <v>20</v>
      </c>
      <c r="N225" s="190" t="s">
        <v>44</v>
      </c>
      <c r="O225" s="35"/>
      <c r="P225" s="191">
        <f aca="true" t="shared" si="1" ref="P225:P232">O225*H225</f>
        <v>0</v>
      </c>
      <c r="Q225" s="191">
        <v>0.00724</v>
      </c>
      <c r="R225" s="191">
        <f aca="true" t="shared" si="2" ref="R225:R232">Q225*H225</f>
        <v>0.003258</v>
      </c>
      <c r="S225" s="191">
        <v>0</v>
      </c>
      <c r="T225" s="192">
        <f aca="true" t="shared" si="3" ref="T225:T232">S225*H225</f>
        <v>0</v>
      </c>
      <c r="AR225" s="17" t="s">
        <v>161</v>
      </c>
      <c r="AT225" s="17" t="s">
        <v>156</v>
      </c>
      <c r="AU225" s="17" t="s">
        <v>81</v>
      </c>
      <c r="AY225" s="17" t="s">
        <v>154</v>
      </c>
      <c r="BE225" s="193">
        <f aca="true" t="shared" si="4" ref="BE225:BE232">IF(N225="základní",J225,0)</f>
        <v>0</v>
      </c>
      <c r="BF225" s="193">
        <f aca="true" t="shared" si="5" ref="BF225:BF232">IF(N225="snížená",J225,0)</f>
        <v>0</v>
      </c>
      <c r="BG225" s="193">
        <f aca="true" t="shared" si="6" ref="BG225:BG232">IF(N225="zákl. přenesená",J225,0)</f>
        <v>0</v>
      </c>
      <c r="BH225" s="193">
        <f aca="true" t="shared" si="7" ref="BH225:BH232">IF(N225="sníž. přenesená",J225,0)</f>
        <v>0</v>
      </c>
      <c r="BI225" s="193">
        <f aca="true" t="shared" si="8" ref="BI225:BI232">IF(N225="nulová",J225,0)</f>
        <v>0</v>
      </c>
      <c r="BJ225" s="17" t="s">
        <v>22</v>
      </c>
      <c r="BK225" s="193">
        <f aca="true" t="shared" si="9" ref="BK225:BK232">ROUND(I225*H225,2)</f>
        <v>0</v>
      </c>
      <c r="BL225" s="17" t="s">
        <v>161</v>
      </c>
      <c r="BM225" s="17" t="s">
        <v>2625</v>
      </c>
    </row>
    <row r="226" spans="2:65" s="1" customFormat="1" ht="22.5" customHeight="1">
      <c r="B226" s="34"/>
      <c r="C226" s="182" t="s">
        <v>449</v>
      </c>
      <c r="D226" s="182" t="s">
        <v>156</v>
      </c>
      <c r="E226" s="183" t="s">
        <v>2626</v>
      </c>
      <c r="F226" s="184" t="s">
        <v>2627</v>
      </c>
      <c r="G226" s="185" t="s">
        <v>292</v>
      </c>
      <c r="H226" s="186">
        <v>0.45</v>
      </c>
      <c r="I226" s="187"/>
      <c r="J226" s="188">
        <f t="shared" si="0"/>
        <v>0</v>
      </c>
      <c r="K226" s="184" t="s">
        <v>20</v>
      </c>
      <c r="L226" s="54"/>
      <c r="M226" s="189" t="s">
        <v>20</v>
      </c>
      <c r="N226" s="190" t="s">
        <v>44</v>
      </c>
      <c r="O226" s="35"/>
      <c r="P226" s="191">
        <f t="shared" si="1"/>
        <v>0</v>
      </c>
      <c r="Q226" s="191">
        <v>0.01148</v>
      </c>
      <c r="R226" s="191">
        <f t="shared" si="2"/>
        <v>0.0051660000000000005</v>
      </c>
      <c r="S226" s="191">
        <v>0</v>
      </c>
      <c r="T226" s="192">
        <f t="shared" si="3"/>
        <v>0</v>
      </c>
      <c r="AR226" s="17" t="s">
        <v>161</v>
      </c>
      <c r="AT226" s="17" t="s">
        <v>156</v>
      </c>
      <c r="AU226" s="17" t="s">
        <v>81</v>
      </c>
      <c r="AY226" s="17" t="s">
        <v>154</v>
      </c>
      <c r="BE226" s="193">
        <f t="shared" si="4"/>
        <v>0</v>
      </c>
      <c r="BF226" s="193">
        <f t="shared" si="5"/>
        <v>0</v>
      </c>
      <c r="BG226" s="193">
        <f t="shared" si="6"/>
        <v>0</v>
      </c>
      <c r="BH226" s="193">
        <f t="shared" si="7"/>
        <v>0</v>
      </c>
      <c r="BI226" s="193">
        <f t="shared" si="8"/>
        <v>0</v>
      </c>
      <c r="BJ226" s="17" t="s">
        <v>22</v>
      </c>
      <c r="BK226" s="193">
        <f t="shared" si="9"/>
        <v>0</v>
      </c>
      <c r="BL226" s="17" t="s">
        <v>161</v>
      </c>
      <c r="BM226" s="17" t="s">
        <v>2628</v>
      </c>
    </row>
    <row r="227" spans="2:65" s="1" customFormat="1" ht="22.5" customHeight="1">
      <c r="B227" s="34"/>
      <c r="C227" s="182" t="s">
        <v>455</v>
      </c>
      <c r="D227" s="182" t="s">
        <v>156</v>
      </c>
      <c r="E227" s="183" t="s">
        <v>2629</v>
      </c>
      <c r="F227" s="184" t="s">
        <v>2630</v>
      </c>
      <c r="G227" s="185" t="s">
        <v>292</v>
      </c>
      <c r="H227" s="186">
        <v>1.5</v>
      </c>
      <c r="I227" s="187"/>
      <c r="J227" s="188">
        <f t="shared" si="0"/>
        <v>0</v>
      </c>
      <c r="K227" s="184" t="s">
        <v>20</v>
      </c>
      <c r="L227" s="54"/>
      <c r="M227" s="189" t="s">
        <v>20</v>
      </c>
      <c r="N227" s="190" t="s">
        <v>44</v>
      </c>
      <c r="O227" s="35"/>
      <c r="P227" s="191">
        <f t="shared" si="1"/>
        <v>0</v>
      </c>
      <c r="Q227" s="191">
        <v>1E-05</v>
      </c>
      <c r="R227" s="191">
        <f t="shared" si="2"/>
        <v>1.5000000000000002E-05</v>
      </c>
      <c r="S227" s="191">
        <v>0</v>
      </c>
      <c r="T227" s="192">
        <f t="shared" si="3"/>
        <v>0</v>
      </c>
      <c r="AR227" s="17" t="s">
        <v>161</v>
      </c>
      <c r="AT227" s="17" t="s">
        <v>156</v>
      </c>
      <c r="AU227" s="17" t="s">
        <v>81</v>
      </c>
      <c r="AY227" s="17" t="s">
        <v>154</v>
      </c>
      <c r="BE227" s="193">
        <f t="shared" si="4"/>
        <v>0</v>
      </c>
      <c r="BF227" s="193">
        <f t="shared" si="5"/>
        <v>0</v>
      </c>
      <c r="BG227" s="193">
        <f t="shared" si="6"/>
        <v>0</v>
      </c>
      <c r="BH227" s="193">
        <f t="shared" si="7"/>
        <v>0</v>
      </c>
      <c r="BI227" s="193">
        <f t="shared" si="8"/>
        <v>0</v>
      </c>
      <c r="BJ227" s="17" t="s">
        <v>22</v>
      </c>
      <c r="BK227" s="193">
        <f t="shared" si="9"/>
        <v>0</v>
      </c>
      <c r="BL227" s="17" t="s">
        <v>161</v>
      </c>
      <c r="BM227" s="17" t="s">
        <v>2631</v>
      </c>
    </row>
    <row r="228" spans="2:65" s="1" customFormat="1" ht="22.5" customHeight="1">
      <c r="B228" s="34"/>
      <c r="C228" s="182" t="s">
        <v>461</v>
      </c>
      <c r="D228" s="182" t="s">
        <v>156</v>
      </c>
      <c r="E228" s="183" t="s">
        <v>2632</v>
      </c>
      <c r="F228" s="184" t="s">
        <v>2633</v>
      </c>
      <c r="G228" s="185" t="s">
        <v>292</v>
      </c>
      <c r="H228" s="186">
        <v>0.6</v>
      </c>
      <c r="I228" s="187"/>
      <c r="J228" s="188">
        <f t="shared" si="0"/>
        <v>0</v>
      </c>
      <c r="K228" s="184" t="s">
        <v>20</v>
      </c>
      <c r="L228" s="54"/>
      <c r="M228" s="189" t="s">
        <v>20</v>
      </c>
      <c r="N228" s="190" t="s">
        <v>44</v>
      </c>
      <c r="O228" s="35"/>
      <c r="P228" s="191">
        <f t="shared" si="1"/>
        <v>0</v>
      </c>
      <c r="Q228" s="191">
        <v>1E-05</v>
      </c>
      <c r="R228" s="191">
        <f t="shared" si="2"/>
        <v>6E-06</v>
      </c>
      <c r="S228" s="191">
        <v>0</v>
      </c>
      <c r="T228" s="192">
        <f t="shared" si="3"/>
        <v>0</v>
      </c>
      <c r="AR228" s="17" t="s">
        <v>161</v>
      </c>
      <c r="AT228" s="17" t="s">
        <v>156</v>
      </c>
      <c r="AU228" s="17" t="s">
        <v>81</v>
      </c>
      <c r="AY228" s="17" t="s">
        <v>154</v>
      </c>
      <c r="BE228" s="193">
        <f t="shared" si="4"/>
        <v>0</v>
      </c>
      <c r="BF228" s="193">
        <f t="shared" si="5"/>
        <v>0</v>
      </c>
      <c r="BG228" s="193">
        <f t="shared" si="6"/>
        <v>0</v>
      </c>
      <c r="BH228" s="193">
        <f t="shared" si="7"/>
        <v>0</v>
      </c>
      <c r="BI228" s="193">
        <f t="shared" si="8"/>
        <v>0</v>
      </c>
      <c r="BJ228" s="17" t="s">
        <v>22</v>
      </c>
      <c r="BK228" s="193">
        <f t="shared" si="9"/>
        <v>0</v>
      </c>
      <c r="BL228" s="17" t="s">
        <v>161</v>
      </c>
      <c r="BM228" s="17" t="s">
        <v>2634</v>
      </c>
    </row>
    <row r="229" spans="2:65" s="1" customFormat="1" ht="22.5" customHeight="1">
      <c r="B229" s="34"/>
      <c r="C229" s="224" t="s">
        <v>469</v>
      </c>
      <c r="D229" s="224" t="s">
        <v>261</v>
      </c>
      <c r="E229" s="225" t="s">
        <v>2635</v>
      </c>
      <c r="F229" s="226" t="s">
        <v>2636</v>
      </c>
      <c r="G229" s="227" t="s">
        <v>292</v>
      </c>
      <c r="H229" s="228">
        <v>0.6</v>
      </c>
      <c r="I229" s="229"/>
      <c r="J229" s="230">
        <f t="shared" si="0"/>
        <v>0</v>
      </c>
      <c r="K229" s="226" t="s">
        <v>20</v>
      </c>
      <c r="L229" s="231"/>
      <c r="M229" s="232" t="s">
        <v>20</v>
      </c>
      <c r="N229" s="233" t="s">
        <v>44</v>
      </c>
      <c r="O229" s="35"/>
      <c r="P229" s="191">
        <f t="shared" si="1"/>
        <v>0</v>
      </c>
      <c r="Q229" s="191">
        <v>0.00869</v>
      </c>
      <c r="R229" s="191">
        <f t="shared" si="2"/>
        <v>0.005214</v>
      </c>
      <c r="S229" s="191">
        <v>0</v>
      </c>
      <c r="T229" s="192">
        <f t="shared" si="3"/>
        <v>0</v>
      </c>
      <c r="AR229" s="17" t="s">
        <v>213</v>
      </c>
      <c r="AT229" s="17" t="s">
        <v>261</v>
      </c>
      <c r="AU229" s="17" t="s">
        <v>81</v>
      </c>
      <c r="AY229" s="17" t="s">
        <v>154</v>
      </c>
      <c r="BE229" s="193">
        <f t="shared" si="4"/>
        <v>0</v>
      </c>
      <c r="BF229" s="193">
        <f t="shared" si="5"/>
        <v>0</v>
      </c>
      <c r="BG229" s="193">
        <f t="shared" si="6"/>
        <v>0</v>
      </c>
      <c r="BH229" s="193">
        <f t="shared" si="7"/>
        <v>0</v>
      </c>
      <c r="BI229" s="193">
        <f t="shared" si="8"/>
        <v>0</v>
      </c>
      <c r="BJ229" s="17" t="s">
        <v>22</v>
      </c>
      <c r="BK229" s="193">
        <f t="shared" si="9"/>
        <v>0</v>
      </c>
      <c r="BL229" s="17" t="s">
        <v>161</v>
      </c>
      <c r="BM229" s="17" t="s">
        <v>2637</v>
      </c>
    </row>
    <row r="230" spans="2:65" s="1" customFormat="1" ht="22.5" customHeight="1">
      <c r="B230" s="34"/>
      <c r="C230" s="224" t="s">
        <v>477</v>
      </c>
      <c r="D230" s="224" t="s">
        <v>261</v>
      </c>
      <c r="E230" s="225" t="s">
        <v>2638</v>
      </c>
      <c r="F230" s="226" t="s">
        <v>2639</v>
      </c>
      <c r="G230" s="227" t="s">
        <v>292</v>
      </c>
      <c r="H230" s="228">
        <v>1.5</v>
      </c>
      <c r="I230" s="229"/>
      <c r="J230" s="230">
        <f t="shared" si="0"/>
        <v>0</v>
      </c>
      <c r="K230" s="226" t="s">
        <v>20</v>
      </c>
      <c r="L230" s="231"/>
      <c r="M230" s="232" t="s">
        <v>20</v>
      </c>
      <c r="N230" s="233" t="s">
        <v>44</v>
      </c>
      <c r="O230" s="35"/>
      <c r="P230" s="191">
        <f t="shared" si="1"/>
        <v>0</v>
      </c>
      <c r="Q230" s="191">
        <v>0.00869</v>
      </c>
      <c r="R230" s="191">
        <f t="shared" si="2"/>
        <v>0.013035</v>
      </c>
      <c r="S230" s="191">
        <v>0</v>
      </c>
      <c r="T230" s="192">
        <f t="shared" si="3"/>
        <v>0</v>
      </c>
      <c r="AR230" s="17" t="s">
        <v>213</v>
      </c>
      <c r="AT230" s="17" t="s">
        <v>261</v>
      </c>
      <c r="AU230" s="17" t="s">
        <v>81</v>
      </c>
      <c r="AY230" s="17" t="s">
        <v>154</v>
      </c>
      <c r="BE230" s="193">
        <f t="shared" si="4"/>
        <v>0</v>
      </c>
      <c r="BF230" s="193">
        <f t="shared" si="5"/>
        <v>0</v>
      </c>
      <c r="BG230" s="193">
        <f t="shared" si="6"/>
        <v>0</v>
      </c>
      <c r="BH230" s="193">
        <f t="shared" si="7"/>
        <v>0</v>
      </c>
      <c r="BI230" s="193">
        <f t="shared" si="8"/>
        <v>0</v>
      </c>
      <c r="BJ230" s="17" t="s">
        <v>22</v>
      </c>
      <c r="BK230" s="193">
        <f t="shared" si="9"/>
        <v>0</v>
      </c>
      <c r="BL230" s="17" t="s">
        <v>161</v>
      </c>
      <c r="BM230" s="17" t="s">
        <v>2640</v>
      </c>
    </row>
    <row r="231" spans="2:65" s="1" customFormat="1" ht="22.5" customHeight="1">
      <c r="B231" s="34"/>
      <c r="C231" s="182" t="s">
        <v>486</v>
      </c>
      <c r="D231" s="182" t="s">
        <v>156</v>
      </c>
      <c r="E231" s="183" t="s">
        <v>2641</v>
      </c>
      <c r="F231" s="184" t="s">
        <v>2642</v>
      </c>
      <c r="G231" s="185" t="s">
        <v>413</v>
      </c>
      <c r="H231" s="186">
        <v>1</v>
      </c>
      <c r="I231" s="187"/>
      <c r="J231" s="188">
        <f t="shared" si="0"/>
        <v>0</v>
      </c>
      <c r="K231" s="184" t="s">
        <v>160</v>
      </c>
      <c r="L231" s="54"/>
      <c r="M231" s="189" t="s">
        <v>20</v>
      </c>
      <c r="N231" s="190" t="s">
        <v>44</v>
      </c>
      <c r="O231" s="35"/>
      <c r="P231" s="191">
        <f t="shared" si="1"/>
        <v>0</v>
      </c>
      <c r="Q231" s="191">
        <v>1.75E-06</v>
      </c>
      <c r="R231" s="191">
        <f t="shared" si="2"/>
        <v>1.75E-06</v>
      </c>
      <c r="S231" s="191">
        <v>0</v>
      </c>
      <c r="T231" s="192">
        <f t="shared" si="3"/>
        <v>0</v>
      </c>
      <c r="AR231" s="17" t="s">
        <v>161</v>
      </c>
      <c r="AT231" s="17" t="s">
        <v>156</v>
      </c>
      <c r="AU231" s="17" t="s">
        <v>81</v>
      </c>
      <c r="AY231" s="17" t="s">
        <v>154</v>
      </c>
      <c r="BE231" s="193">
        <f t="shared" si="4"/>
        <v>0</v>
      </c>
      <c r="BF231" s="193">
        <f t="shared" si="5"/>
        <v>0</v>
      </c>
      <c r="BG231" s="193">
        <f t="shared" si="6"/>
        <v>0</v>
      </c>
      <c r="BH231" s="193">
        <f t="shared" si="7"/>
        <v>0</v>
      </c>
      <c r="BI231" s="193">
        <f t="shared" si="8"/>
        <v>0</v>
      </c>
      <c r="BJ231" s="17" t="s">
        <v>22</v>
      </c>
      <c r="BK231" s="193">
        <f t="shared" si="9"/>
        <v>0</v>
      </c>
      <c r="BL231" s="17" t="s">
        <v>161</v>
      </c>
      <c r="BM231" s="17" t="s">
        <v>2643</v>
      </c>
    </row>
    <row r="232" spans="2:65" s="1" customFormat="1" ht="22.5" customHeight="1">
      <c r="B232" s="34"/>
      <c r="C232" s="182" t="s">
        <v>496</v>
      </c>
      <c r="D232" s="182" t="s">
        <v>156</v>
      </c>
      <c r="E232" s="183" t="s">
        <v>2644</v>
      </c>
      <c r="F232" s="184" t="s">
        <v>2645</v>
      </c>
      <c r="G232" s="185" t="s">
        <v>413</v>
      </c>
      <c r="H232" s="186">
        <v>1</v>
      </c>
      <c r="I232" s="187"/>
      <c r="J232" s="188">
        <f t="shared" si="0"/>
        <v>0</v>
      </c>
      <c r="K232" s="184" t="s">
        <v>160</v>
      </c>
      <c r="L232" s="54"/>
      <c r="M232" s="189" t="s">
        <v>20</v>
      </c>
      <c r="N232" s="190" t="s">
        <v>44</v>
      </c>
      <c r="O232" s="35"/>
      <c r="P232" s="191">
        <f t="shared" si="1"/>
        <v>0</v>
      </c>
      <c r="Q232" s="191">
        <v>7.4E-05</v>
      </c>
      <c r="R232" s="191">
        <f t="shared" si="2"/>
        <v>7.4E-05</v>
      </c>
      <c r="S232" s="191">
        <v>0</v>
      </c>
      <c r="T232" s="192">
        <f t="shared" si="3"/>
        <v>0</v>
      </c>
      <c r="AR232" s="17" t="s">
        <v>161</v>
      </c>
      <c r="AT232" s="17" t="s">
        <v>156</v>
      </c>
      <c r="AU232" s="17" t="s">
        <v>81</v>
      </c>
      <c r="AY232" s="17" t="s">
        <v>154</v>
      </c>
      <c r="BE232" s="193">
        <f t="shared" si="4"/>
        <v>0</v>
      </c>
      <c r="BF232" s="193">
        <f t="shared" si="5"/>
        <v>0</v>
      </c>
      <c r="BG232" s="193">
        <f t="shared" si="6"/>
        <v>0</v>
      </c>
      <c r="BH232" s="193">
        <f t="shared" si="7"/>
        <v>0</v>
      </c>
      <c r="BI232" s="193">
        <f t="shared" si="8"/>
        <v>0</v>
      </c>
      <c r="BJ232" s="17" t="s">
        <v>22</v>
      </c>
      <c r="BK232" s="193">
        <f t="shared" si="9"/>
        <v>0</v>
      </c>
      <c r="BL232" s="17" t="s">
        <v>161</v>
      </c>
      <c r="BM232" s="17" t="s">
        <v>2646</v>
      </c>
    </row>
    <row r="233" spans="2:51" s="11" customFormat="1" ht="13.5">
      <c r="B233" s="197"/>
      <c r="C233" s="198"/>
      <c r="D233" s="199" t="s">
        <v>167</v>
      </c>
      <c r="E233" s="200" t="s">
        <v>20</v>
      </c>
      <c r="F233" s="201" t="s">
        <v>77</v>
      </c>
      <c r="G233" s="198"/>
      <c r="H233" s="202">
        <v>1</v>
      </c>
      <c r="I233" s="203"/>
      <c r="J233" s="198"/>
      <c r="K233" s="198"/>
      <c r="L233" s="204"/>
      <c r="M233" s="205"/>
      <c r="N233" s="206"/>
      <c r="O233" s="206"/>
      <c r="P233" s="206"/>
      <c r="Q233" s="206"/>
      <c r="R233" s="206"/>
      <c r="S233" s="206"/>
      <c r="T233" s="207"/>
      <c r="AT233" s="208" t="s">
        <v>167</v>
      </c>
      <c r="AU233" s="208" t="s">
        <v>81</v>
      </c>
      <c r="AV233" s="11" t="s">
        <v>81</v>
      </c>
      <c r="AW233" s="11" t="s">
        <v>169</v>
      </c>
      <c r="AX233" s="11" t="s">
        <v>73</v>
      </c>
      <c r="AY233" s="208" t="s">
        <v>154</v>
      </c>
    </row>
    <row r="234" spans="2:65" s="1" customFormat="1" ht="22.5" customHeight="1">
      <c r="B234" s="34"/>
      <c r="C234" s="224" t="s">
        <v>503</v>
      </c>
      <c r="D234" s="224" t="s">
        <v>261</v>
      </c>
      <c r="E234" s="225" t="s">
        <v>2647</v>
      </c>
      <c r="F234" s="226" t="s">
        <v>2648</v>
      </c>
      <c r="G234" s="227" t="s">
        <v>413</v>
      </c>
      <c r="H234" s="228">
        <v>1</v>
      </c>
      <c r="I234" s="229"/>
      <c r="J234" s="230">
        <f>ROUND(I234*H234,2)</f>
        <v>0</v>
      </c>
      <c r="K234" s="226" t="s">
        <v>160</v>
      </c>
      <c r="L234" s="231"/>
      <c r="M234" s="232" t="s">
        <v>20</v>
      </c>
      <c r="N234" s="233" t="s">
        <v>44</v>
      </c>
      <c r="O234" s="35"/>
      <c r="P234" s="191">
        <f>O234*H234</f>
        <v>0</v>
      </c>
      <c r="Q234" s="191">
        <v>0.00088</v>
      </c>
      <c r="R234" s="191">
        <f>Q234*H234</f>
        <v>0.00088</v>
      </c>
      <c r="S234" s="191">
        <v>0</v>
      </c>
      <c r="T234" s="192">
        <f>S234*H234</f>
        <v>0</v>
      </c>
      <c r="AR234" s="17" t="s">
        <v>213</v>
      </c>
      <c r="AT234" s="17" t="s">
        <v>261</v>
      </c>
      <c r="AU234" s="17" t="s">
        <v>81</v>
      </c>
      <c r="AY234" s="17" t="s">
        <v>154</v>
      </c>
      <c r="BE234" s="193">
        <f>IF(N234="základní",J234,0)</f>
        <v>0</v>
      </c>
      <c r="BF234" s="193">
        <f>IF(N234="snížená",J234,0)</f>
        <v>0</v>
      </c>
      <c r="BG234" s="193">
        <f>IF(N234="zákl. přenesená",J234,0)</f>
        <v>0</v>
      </c>
      <c r="BH234" s="193">
        <f>IF(N234="sníž. přenesená",J234,0)</f>
        <v>0</v>
      </c>
      <c r="BI234" s="193">
        <f>IF(N234="nulová",J234,0)</f>
        <v>0</v>
      </c>
      <c r="BJ234" s="17" t="s">
        <v>22</v>
      </c>
      <c r="BK234" s="193">
        <f>ROUND(I234*H234,2)</f>
        <v>0</v>
      </c>
      <c r="BL234" s="17" t="s">
        <v>161</v>
      </c>
      <c r="BM234" s="17" t="s">
        <v>2649</v>
      </c>
    </row>
    <row r="235" spans="2:65" s="1" customFormat="1" ht="22.5" customHeight="1">
      <c r="B235" s="34"/>
      <c r="C235" s="224" t="s">
        <v>508</v>
      </c>
      <c r="D235" s="224" t="s">
        <v>261</v>
      </c>
      <c r="E235" s="225" t="s">
        <v>2650</v>
      </c>
      <c r="F235" s="226" t="s">
        <v>2651</v>
      </c>
      <c r="G235" s="227" t="s">
        <v>413</v>
      </c>
      <c r="H235" s="228">
        <v>1</v>
      </c>
      <c r="I235" s="229"/>
      <c r="J235" s="230">
        <f>ROUND(I235*H235,2)</f>
        <v>0</v>
      </c>
      <c r="K235" s="226" t="s">
        <v>160</v>
      </c>
      <c r="L235" s="231"/>
      <c r="M235" s="232" t="s">
        <v>20</v>
      </c>
      <c r="N235" s="233" t="s">
        <v>44</v>
      </c>
      <c r="O235" s="35"/>
      <c r="P235" s="191">
        <f>O235*H235</f>
        <v>0</v>
      </c>
      <c r="Q235" s="191">
        <v>0.0006</v>
      </c>
      <c r="R235" s="191">
        <f>Q235*H235</f>
        <v>0.0006</v>
      </c>
      <c r="S235" s="191">
        <v>0</v>
      </c>
      <c r="T235" s="192">
        <f>S235*H235</f>
        <v>0</v>
      </c>
      <c r="AR235" s="17" t="s">
        <v>213</v>
      </c>
      <c r="AT235" s="17" t="s">
        <v>261</v>
      </c>
      <c r="AU235" s="17" t="s">
        <v>81</v>
      </c>
      <c r="AY235" s="17" t="s">
        <v>154</v>
      </c>
      <c r="BE235" s="193">
        <f>IF(N235="základní",J235,0)</f>
        <v>0</v>
      </c>
      <c r="BF235" s="193">
        <f>IF(N235="snížená",J235,0)</f>
        <v>0</v>
      </c>
      <c r="BG235" s="193">
        <f>IF(N235="zákl. přenesená",J235,0)</f>
        <v>0</v>
      </c>
      <c r="BH235" s="193">
        <f>IF(N235="sníž. přenesená",J235,0)</f>
        <v>0</v>
      </c>
      <c r="BI235" s="193">
        <f>IF(N235="nulová",J235,0)</f>
        <v>0</v>
      </c>
      <c r="BJ235" s="17" t="s">
        <v>22</v>
      </c>
      <c r="BK235" s="193">
        <f>ROUND(I235*H235,2)</f>
        <v>0</v>
      </c>
      <c r="BL235" s="17" t="s">
        <v>161</v>
      </c>
      <c r="BM235" s="17" t="s">
        <v>2652</v>
      </c>
    </row>
    <row r="236" spans="2:63" s="10" customFormat="1" ht="29.85" customHeight="1">
      <c r="B236" s="165"/>
      <c r="C236" s="166"/>
      <c r="D236" s="167" t="s">
        <v>72</v>
      </c>
      <c r="E236" s="235" t="s">
        <v>218</v>
      </c>
      <c r="F236" s="235" t="s">
        <v>1128</v>
      </c>
      <c r="G236" s="166"/>
      <c r="H236" s="166"/>
      <c r="I236" s="169"/>
      <c r="J236" s="236">
        <f>BK236</f>
        <v>0</v>
      </c>
      <c r="K236" s="166"/>
      <c r="L236" s="171"/>
      <c r="M236" s="172"/>
      <c r="N236" s="173"/>
      <c r="O236" s="173"/>
      <c r="P236" s="174">
        <f>P237+P243</f>
        <v>0</v>
      </c>
      <c r="Q236" s="173"/>
      <c r="R236" s="174">
        <f>R237+R243</f>
        <v>1.58249E-05</v>
      </c>
      <c r="S236" s="173"/>
      <c r="T236" s="175">
        <f>T237+T243</f>
        <v>2.097116</v>
      </c>
      <c r="AR236" s="176" t="s">
        <v>22</v>
      </c>
      <c r="AT236" s="177" t="s">
        <v>72</v>
      </c>
      <c r="AU236" s="177" t="s">
        <v>22</v>
      </c>
      <c r="AY236" s="176" t="s">
        <v>154</v>
      </c>
      <c r="BK236" s="178">
        <f>BK237+BK243</f>
        <v>0</v>
      </c>
    </row>
    <row r="237" spans="2:63" s="10" customFormat="1" ht="14.85" customHeight="1">
      <c r="B237" s="165"/>
      <c r="C237" s="166"/>
      <c r="D237" s="179" t="s">
        <v>72</v>
      </c>
      <c r="E237" s="180" t="s">
        <v>790</v>
      </c>
      <c r="F237" s="180" t="s">
        <v>2653</v>
      </c>
      <c r="G237" s="166"/>
      <c r="H237" s="166"/>
      <c r="I237" s="169"/>
      <c r="J237" s="181">
        <f>BK237</f>
        <v>0</v>
      </c>
      <c r="K237" s="166"/>
      <c r="L237" s="171"/>
      <c r="M237" s="172"/>
      <c r="N237" s="173"/>
      <c r="O237" s="173"/>
      <c r="P237" s="174">
        <f>SUM(P238:P242)</f>
        <v>0</v>
      </c>
      <c r="Q237" s="173"/>
      <c r="R237" s="174">
        <f>SUM(R238:R242)</f>
        <v>1.58249E-05</v>
      </c>
      <c r="S237" s="173"/>
      <c r="T237" s="175">
        <f>SUM(T238:T242)</f>
        <v>0</v>
      </c>
      <c r="AR237" s="176" t="s">
        <v>22</v>
      </c>
      <c r="AT237" s="177" t="s">
        <v>72</v>
      </c>
      <c r="AU237" s="177" t="s">
        <v>81</v>
      </c>
      <c r="AY237" s="176" t="s">
        <v>154</v>
      </c>
      <c r="BK237" s="178">
        <f>SUM(BK238:BK242)</f>
        <v>0</v>
      </c>
    </row>
    <row r="238" spans="2:65" s="1" customFormat="1" ht="22.5" customHeight="1">
      <c r="B238" s="34"/>
      <c r="C238" s="182" t="s">
        <v>514</v>
      </c>
      <c r="D238" s="182" t="s">
        <v>156</v>
      </c>
      <c r="E238" s="183" t="s">
        <v>2654</v>
      </c>
      <c r="F238" s="184" t="s">
        <v>2655</v>
      </c>
      <c r="G238" s="185" t="s">
        <v>2656</v>
      </c>
      <c r="H238" s="186">
        <v>1</v>
      </c>
      <c r="I238" s="187"/>
      <c r="J238" s="188">
        <f>ROUND(I238*H238,2)</f>
        <v>0</v>
      </c>
      <c r="K238" s="184" t="s">
        <v>20</v>
      </c>
      <c r="L238" s="54"/>
      <c r="M238" s="189" t="s">
        <v>20</v>
      </c>
      <c r="N238" s="190" t="s">
        <v>44</v>
      </c>
      <c r="O238" s="35"/>
      <c r="P238" s="191">
        <f>O238*H238</f>
        <v>0</v>
      </c>
      <c r="Q238" s="191">
        <v>0</v>
      </c>
      <c r="R238" s="191">
        <f>Q238*H238</f>
        <v>0</v>
      </c>
      <c r="S238" s="191">
        <v>0</v>
      </c>
      <c r="T238" s="192">
        <f>S238*H238</f>
        <v>0</v>
      </c>
      <c r="AR238" s="17" t="s">
        <v>161</v>
      </c>
      <c r="AT238" s="17" t="s">
        <v>156</v>
      </c>
      <c r="AU238" s="17" t="s">
        <v>177</v>
      </c>
      <c r="AY238" s="17" t="s">
        <v>154</v>
      </c>
      <c r="BE238" s="193">
        <f>IF(N238="základní",J238,0)</f>
        <v>0</v>
      </c>
      <c r="BF238" s="193">
        <f>IF(N238="snížená",J238,0)</f>
        <v>0</v>
      </c>
      <c r="BG238" s="193">
        <f>IF(N238="zákl. přenesená",J238,0)</f>
        <v>0</v>
      </c>
      <c r="BH238" s="193">
        <f>IF(N238="sníž. přenesená",J238,0)</f>
        <v>0</v>
      </c>
      <c r="BI238" s="193">
        <f>IF(N238="nulová",J238,0)</f>
        <v>0</v>
      </c>
      <c r="BJ238" s="17" t="s">
        <v>22</v>
      </c>
      <c r="BK238" s="193">
        <f>ROUND(I238*H238,2)</f>
        <v>0</v>
      </c>
      <c r="BL238" s="17" t="s">
        <v>161</v>
      </c>
      <c r="BM238" s="17" t="s">
        <v>2657</v>
      </c>
    </row>
    <row r="239" spans="2:65" s="1" customFormat="1" ht="22.5" customHeight="1">
      <c r="B239" s="34"/>
      <c r="C239" s="182" t="s">
        <v>519</v>
      </c>
      <c r="D239" s="182" t="s">
        <v>156</v>
      </c>
      <c r="E239" s="183" t="s">
        <v>2658</v>
      </c>
      <c r="F239" s="184" t="s">
        <v>2659</v>
      </c>
      <c r="G239" s="185" t="s">
        <v>292</v>
      </c>
      <c r="H239" s="186">
        <v>12.22</v>
      </c>
      <c r="I239" s="187"/>
      <c r="J239" s="188">
        <f>ROUND(I239*H239,2)</f>
        <v>0</v>
      </c>
      <c r="K239" s="184" t="s">
        <v>160</v>
      </c>
      <c r="L239" s="54"/>
      <c r="M239" s="189" t="s">
        <v>20</v>
      </c>
      <c r="N239" s="190" t="s">
        <v>44</v>
      </c>
      <c r="O239" s="35"/>
      <c r="P239" s="191">
        <f>O239*H239</f>
        <v>0</v>
      </c>
      <c r="Q239" s="191">
        <v>1.295E-06</v>
      </c>
      <c r="R239" s="191">
        <f>Q239*H239</f>
        <v>1.58249E-05</v>
      </c>
      <c r="S239" s="191">
        <v>0</v>
      </c>
      <c r="T239" s="192">
        <f>S239*H239</f>
        <v>0</v>
      </c>
      <c r="AR239" s="17" t="s">
        <v>161</v>
      </c>
      <c r="AT239" s="17" t="s">
        <v>156</v>
      </c>
      <c r="AU239" s="17" t="s">
        <v>177</v>
      </c>
      <c r="AY239" s="17" t="s">
        <v>154</v>
      </c>
      <c r="BE239" s="193">
        <f>IF(N239="základní",J239,0)</f>
        <v>0</v>
      </c>
      <c r="BF239" s="193">
        <f>IF(N239="snížená",J239,0)</f>
        <v>0</v>
      </c>
      <c r="BG239" s="193">
        <f>IF(N239="zákl. přenesená",J239,0)</f>
        <v>0</v>
      </c>
      <c r="BH239" s="193">
        <f>IF(N239="sníž. přenesená",J239,0)</f>
        <v>0</v>
      </c>
      <c r="BI239" s="193">
        <f>IF(N239="nulová",J239,0)</f>
        <v>0</v>
      </c>
      <c r="BJ239" s="17" t="s">
        <v>22</v>
      </c>
      <c r="BK239" s="193">
        <f>ROUND(I239*H239,2)</f>
        <v>0</v>
      </c>
      <c r="BL239" s="17" t="s">
        <v>161</v>
      </c>
      <c r="BM239" s="17" t="s">
        <v>2660</v>
      </c>
    </row>
    <row r="240" spans="2:51" s="12" customFormat="1" ht="13.5">
      <c r="B240" s="213"/>
      <c r="C240" s="214"/>
      <c r="D240" s="194" t="s">
        <v>167</v>
      </c>
      <c r="E240" s="215" t="s">
        <v>20</v>
      </c>
      <c r="F240" s="216" t="s">
        <v>2482</v>
      </c>
      <c r="G240" s="214"/>
      <c r="H240" s="217" t="s">
        <v>20</v>
      </c>
      <c r="I240" s="218"/>
      <c r="J240" s="214"/>
      <c r="K240" s="214"/>
      <c r="L240" s="219"/>
      <c r="M240" s="220"/>
      <c r="N240" s="221"/>
      <c r="O240" s="221"/>
      <c r="P240" s="221"/>
      <c r="Q240" s="221"/>
      <c r="R240" s="221"/>
      <c r="S240" s="221"/>
      <c r="T240" s="222"/>
      <c r="AT240" s="223" t="s">
        <v>167</v>
      </c>
      <c r="AU240" s="223" t="s">
        <v>177</v>
      </c>
      <c r="AV240" s="12" t="s">
        <v>22</v>
      </c>
      <c r="AW240" s="12" t="s">
        <v>169</v>
      </c>
      <c r="AX240" s="12" t="s">
        <v>73</v>
      </c>
      <c r="AY240" s="223" t="s">
        <v>154</v>
      </c>
    </row>
    <row r="241" spans="2:51" s="11" customFormat="1" ht="13.5">
      <c r="B241" s="197"/>
      <c r="C241" s="198"/>
      <c r="D241" s="194" t="s">
        <v>167</v>
      </c>
      <c r="E241" s="209" t="s">
        <v>20</v>
      </c>
      <c r="F241" s="210" t="s">
        <v>2603</v>
      </c>
      <c r="G241" s="198"/>
      <c r="H241" s="211">
        <v>8</v>
      </c>
      <c r="I241" s="203"/>
      <c r="J241" s="198"/>
      <c r="K241" s="198"/>
      <c r="L241" s="204"/>
      <c r="M241" s="205"/>
      <c r="N241" s="206"/>
      <c r="O241" s="206"/>
      <c r="P241" s="206"/>
      <c r="Q241" s="206"/>
      <c r="R241" s="206"/>
      <c r="S241" s="206"/>
      <c r="T241" s="207"/>
      <c r="AT241" s="208" t="s">
        <v>167</v>
      </c>
      <c r="AU241" s="208" t="s">
        <v>177</v>
      </c>
      <c r="AV241" s="11" t="s">
        <v>81</v>
      </c>
      <c r="AW241" s="11" t="s">
        <v>169</v>
      </c>
      <c r="AX241" s="11" t="s">
        <v>73</v>
      </c>
      <c r="AY241" s="208" t="s">
        <v>154</v>
      </c>
    </row>
    <row r="242" spans="2:51" s="11" customFormat="1" ht="13.5">
      <c r="B242" s="197"/>
      <c r="C242" s="198"/>
      <c r="D242" s="194" t="s">
        <v>167</v>
      </c>
      <c r="E242" s="209" t="s">
        <v>20</v>
      </c>
      <c r="F242" s="210" t="s">
        <v>2604</v>
      </c>
      <c r="G242" s="198"/>
      <c r="H242" s="211">
        <v>4.22</v>
      </c>
      <c r="I242" s="203"/>
      <c r="J242" s="198"/>
      <c r="K242" s="198"/>
      <c r="L242" s="204"/>
      <c r="M242" s="205"/>
      <c r="N242" s="206"/>
      <c r="O242" s="206"/>
      <c r="P242" s="206"/>
      <c r="Q242" s="206"/>
      <c r="R242" s="206"/>
      <c r="S242" s="206"/>
      <c r="T242" s="207"/>
      <c r="AT242" s="208" t="s">
        <v>167</v>
      </c>
      <c r="AU242" s="208" t="s">
        <v>177</v>
      </c>
      <c r="AV242" s="11" t="s">
        <v>81</v>
      </c>
      <c r="AW242" s="11" t="s">
        <v>169</v>
      </c>
      <c r="AX242" s="11" t="s">
        <v>73</v>
      </c>
      <c r="AY242" s="208" t="s">
        <v>154</v>
      </c>
    </row>
    <row r="243" spans="2:63" s="10" customFormat="1" ht="22.35" customHeight="1">
      <c r="B243" s="165"/>
      <c r="C243" s="166"/>
      <c r="D243" s="179" t="s">
        <v>72</v>
      </c>
      <c r="E243" s="180" t="s">
        <v>824</v>
      </c>
      <c r="F243" s="180" t="s">
        <v>1277</v>
      </c>
      <c r="G243" s="166"/>
      <c r="H243" s="166"/>
      <c r="I243" s="169"/>
      <c r="J243" s="181">
        <f>BK243</f>
        <v>0</v>
      </c>
      <c r="K243" s="166"/>
      <c r="L243" s="171"/>
      <c r="M243" s="172"/>
      <c r="N243" s="173"/>
      <c r="O243" s="173"/>
      <c r="P243" s="174">
        <f>SUM(P244:P252)</f>
        <v>0</v>
      </c>
      <c r="Q243" s="173"/>
      <c r="R243" s="174">
        <f>SUM(R244:R252)</f>
        <v>0</v>
      </c>
      <c r="S243" s="173"/>
      <c r="T243" s="175">
        <f>SUM(T244:T252)</f>
        <v>2.097116</v>
      </c>
      <c r="AR243" s="176" t="s">
        <v>22</v>
      </c>
      <c r="AT243" s="177" t="s">
        <v>72</v>
      </c>
      <c r="AU243" s="177" t="s">
        <v>81</v>
      </c>
      <c r="AY243" s="176" t="s">
        <v>154</v>
      </c>
      <c r="BK243" s="178">
        <f>SUM(BK244:BK252)</f>
        <v>0</v>
      </c>
    </row>
    <row r="244" spans="2:65" s="1" customFormat="1" ht="22.5" customHeight="1">
      <c r="B244" s="34"/>
      <c r="C244" s="182" t="s">
        <v>525</v>
      </c>
      <c r="D244" s="182" t="s">
        <v>156</v>
      </c>
      <c r="E244" s="183" t="s">
        <v>2661</v>
      </c>
      <c r="F244" s="184" t="s">
        <v>2662</v>
      </c>
      <c r="G244" s="185" t="s">
        <v>159</v>
      </c>
      <c r="H244" s="186">
        <v>6.11</v>
      </c>
      <c r="I244" s="187"/>
      <c r="J244" s="188">
        <f>ROUND(I244*H244,2)</f>
        <v>0</v>
      </c>
      <c r="K244" s="184" t="s">
        <v>160</v>
      </c>
      <c r="L244" s="54"/>
      <c r="M244" s="189" t="s">
        <v>20</v>
      </c>
      <c r="N244" s="190" t="s">
        <v>44</v>
      </c>
      <c r="O244" s="35"/>
      <c r="P244" s="191">
        <f>O244*H244</f>
        <v>0</v>
      </c>
      <c r="Q244" s="191">
        <v>0</v>
      </c>
      <c r="R244" s="191">
        <f>Q244*H244</f>
        <v>0</v>
      </c>
      <c r="S244" s="191">
        <v>0.235</v>
      </c>
      <c r="T244" s="192">
        <f>S244*H244</f>
        <v>1.43585</v>
      </c>
      <c r="AR244" s="17" t="s">
        <v>161</v>
      </c>
      <c r="AT244" s="17" t="s">
        <v>156</v>
      </c>
      <c r="AU244" s="17" t="s">
        <v>177</v>
      </c>
      <c r="AY244" s="17" t="s">
        <v>154</v>
      </c>
      <c r="BE244" s="193">
        <f>IF(N244="základní",J244,0)</f>
        <v>0</v>
      </c>
      <c r="BF244" s="193">
        <f>IF(N244="snížená",J244,0)</f>
        <v>0</v>
      </c>
      <c r="BG244" s="193">
        <f>IF(N244="zákl. přenesená",J244,0)</f>
        <v>0</v>
      </c>
      <c r="BH244" s="193">
        <f>IF(N244="sníž. přenesená",J244,0)</f>
        <v>0</v>
      </c>
      <c r="BI244" s="193">
        <f>IF(N244="nulová",J244,0)</f>
        <v>0</v>
      </c>
      <c r="BJ244" s="17" t="s">
        <v>22</v>
      </c>
      <c r="BK244" s="193">
        <f>ROUND(I244*H244,2)</f>
        <v>0</v>
      </c>
      <c r="BL244" s="17" t="s">
        <v>161</v>
      </c>
      <c r="BM244" s="17" t="s">
        <v>2663</v>
      </c>
    </row>
    <row r="245" spans="2:51" s="12" customFormat="1" ht="13.5">
      <c r="B245" s="213"/>
      <c r="C245" s="214"/>
      <c r="D245" s="194" t="s">
        <v>167</v>
      </c>
      <c r="E245" s="215" t="s">
        <v>20</v>
      </c>
      <c r="F245" s="216" t="s">
        <v>2482</v>
      </c>
      <c r="G245" s="214"/>
      <c r="H245" s="217" t="s">
        <v>20</v>
      </c>
      <c r="I245" s="218"/>
      <c r="J245" s="214"/>
      <c r="K245" s="214"/>
      <c r="L245" s="219"/>
      <c r="M245" s="220"/>
      <c r="N245" s="221"/>
      <c r="O245" s="221"/>
      <c r="P245" s="221"/>
      <c r="Q245" s="221"/>
      <c r="R245" s="221"/>
      <c r="S245" s="221"/>
      <c r="T245" s="222"/>
      <c r="AT245" s="223" t="s">
        <v>167</v>
      </c>
      <c r="AU245" s="223" t="s">
        <v>177</v>
      </c>
      <c r="AV245" s="12" t="s">
        <v>22</v>
      </c>
      <c r="AW245" s="12" t="s">
        <v>169</v>
      </c>
      <c r="AX245" s="12" t="s">
        <v>73</v>
      </c>
      <c r="AY245" s="223" t="s">
        <v>154</v>
      </c>
    </row>
    <row r="246" spans="2:51" s="11" customFormat="1" ht="13.5">
      <c r="B246" s="197"/>
      <c r="C246" s="198"/>
      <c r="D246" s="194" t="s">
        <v>167</v>
      </c>
      <c r="E246" s="209" t="s">
        <v>20</v>
      </c>
      <c r="F246" s="210" t="s">
        <v>2591</v>
      </c>
      <c r="G246" s="198"/>
      <c r="H246" s="211">
        <v>4</v>
      </c>
      <c r="I246" s="203"/>
      <c r="J246" s="198"/>
      <c r="K246" s="198"/>
      <c r="L246" s="204"/>
      <c r="M246" s="205"/>
      <c r="N246" s="206"/>
      <c r="O246" s="206"/>
      <c r="P246" s="206"/>
      <c r="Q246" s="206"/>
      <c r="R246" s="206"/>
      <c r="S246" s="206"/>
      <c r="T246" s="207"/>
      <c r="AT246" s="208" t="s">
        <v>167</v>
      </c>
      <c r="AU246" s="208" t="s">
        <v>177</v>
      </c>
      <c r="AV246" s="11" t="s">
        <v>81</v>
      </c>
      <c r="AW246" s="11" t="s">
        <v>169</v>
      </c>
      <c r="AX246" s="11" t="s">
        <v>73</v>
      </c>
      <c r="AY246" s="208" t="s">
        <v>154</v>
      </c>
    </row>
    <row r="247" spans="2:51" s="11" customFormat="1" ht="13.5">
      <c r="B247" s="197"/>
      <c r="C247" s="198"/>
      <c r="D247" s="199" t="s">
        <v>167</v>
      </c>
      <c r="E247" s="200" t="s">
        <v>20</v>
      </c>
      <c r="F247" s="201" t="s">
        <v>2592</v>
      </c>
      <c r="G247" s="198"/>
      <c r="H247" s="202">
        <v>2.11</v>
      </c>
      <c r="I247" s="203"/>
      <c r="J247" s="198"/>
      <c r="K247" s="198"/>
      <c r="L247" s="204"/>
      <c r="M247" s="205"/>
      <c r="N247" s="206"/>
      <c r="O247" s="206"/>
      <c r="P247" s="206"/>
      <c r="Q247" s="206"/>
      <c r="R247" s="206"/>
      <c r="S247" s="206"/>
      <c r="T247" s="207"/>
      <c r="AT247" s="208" t="s">
        <v>167</v>
      </c>
      <c r="AU247" s="208" t="s">
        <v>177</v>
      </c>
      <c r="AV247" s="11" t="s">
        <v>81</v>
      </c>
      <c r="AW247" s="11" t="s">
        <v>169</v>
      </c>
      <c r="AX247" s="11" t="s">
        <v>73</v>
      </c>
      <c r="AY247" s="208" t="s">
        <v>154</v>
      </c>
    </row>
    <row r="248" spans="2:65" s="1" customFormat="1" ht="22.5" customHeight="1">
      <c r="B248" s="34"/>
      <c r="C248" s="182" t="s">
        <v>530</v>
      </c>
      <c r="D248" s="182" t="s">
        <v>156</v>
      </c>
      <c r="E248" s="183" t="s">
        <v>2664</v>
      </c>
      <c r="F248" s="184" t="s">
        <v>2665</v>
      </c>
      <c r="G248" s="185" t="s">
        <v>159</v>
      </c>
      <c r="H248" s="186">
        <v>6.532</v>
      </c>
      <c r="I248" s="187"/>
      <c r="J248" s="188">
        <f>ROUND(I248*H248,2)</f>
        <v>0</v>
      </c>
      <c r="K248" s="184" t="s">
        <v>160</v>
      </c>
      <c r="L248" s="54"/>
      <c r="M248" s="189" t="s">
        <v>20</v>
      </c>
      <c r="N248" s="190" t="s">
        <v>44</v>
      </c>
      <c r="O248" s="35"/>
      <c r="P248" s="191">
        <f>O248*H248</f>
        <v>0</v>
      </c>
      <c r="Q248" s="191">
        <v>0</v>
      </c>
      <c r="R248" s="191">
        <f>Q248*H248</f>
        <v>0</v>
      </c>
      <c r="S248" s="191">
        <v>0.098</v>
      </c>
      <c r="T248" s="192">
        <f>S248*H248</f>
        <v>0.640136</v>
      </c>
      <c r="AR248" s="17" t="s">
        <v>161</v>
      </c>
      <c r="AT248" s="17" t="s">
        <v>156</v>
      </c>
      <c r="AU248" s="17" t="s">
        <v>177</v>
      </c>
      <c r="AY248" s="17" t="s">
        <v>154</v>
      </c>
      <c r="BE248" s="193">
        <f>IF(N248="základní",J248,0)</f>
        <v>0</v>
      </c>
      <c r="BF248" s="193">
        <f>IF(N248="snížená",J248,0)</f>
        <v>0</v>
      </c>
      <c r="BG248" s="193">
        <f>IF(N248="zákl. přenesená",J248,0)</f>
        <v>0</v>
      </c>
      <c r="BH248" s="193">
        <f>IF(N248="sníž. přenesená",J248,0)</f>
        <v>0</v>
      </c>
      <c r="BI248" s="193">
        <f>IF(N248="nulová",J248,0)</f>
        <v>0</v>
      </c>
      <c r="BJ248" s="17" t="s">
        <v>22</v>
      </c>
      <c r="BK248" s="193">
        <f>ROUND(I248*H248,2)</f>
        <v>0</v>
      </c>
      <c r="BL248" s="17" t="s">
        <v>161</v>
      </c>
      <c r="BM248" s="17" t="s">
        <v>2666</v>
      </c>
    </row>
    <row r="249" spans="2:51" s="12" customFormat="1" ht="13.5">
      <c r="B249" s="213"/>
      <c r="C249" s="214"/>
      <c r="D249" s="194" t="s">
        <v>167</v>
      </c>
      <c r="E249" s="215" t="s">
        <v>20</v>
      </c>
      <c r="F249" s="216" t="s">
        <v>2482</v>
      </c>
      <c r="G249" s="214"/>
      <c r="H249" s="217" t="s">
        <v>20</v>
      </c>
      <c r="I249" s="218"/>
      <c r="J249" s="214"/>
      <c r="K249" s="214"/>
      <c r="L249" s="219"/>
      <c r="M249" s="220"/>
      <c r="N249" s="221"/>
      <c r="O249" s="221"/>
      <c r="P249" s="221"/>
      <c r="Q249" s="221"/>
      <c r="R249" s="221"/>
      <c r="S249" s="221"/>
      <c r="T249" s="222"/>
      <c r="AT249" s="223" t="s">
        <v>167</v>
      </c>
      <c r="AU249" s="223" t="s">
        <v>177</v>
      </c>
      <c r="AV249" s="12" t="s">
        <v>22</v>
      </c>
      <c r="AW249" s="12" t="s">
        <v>169</v>
      </c>
      <c r="AX249" s="12" t="s">
        <v>73</v>
      </c>
      <c r="AY249" s="223" t="s">
        <v>154</v>
      </c>
    </row>
    <row r="250" spans="2:51" s="11" customFormat="1" ht="13.5">
      <c r="B250" s="197"/>
      <c r="C250" s="198"/>
      <c r="D250" s="194" t="s">
        <v>167</v>
      </c>
      <c r="E250" s="209" t="s">
        <v>20</v>
      </c>
      <c r="F250" s="210" t="s">
        <v>2591</v>
      </c>
      <c r="G250" s="198"/>
      <c r="H250" s="211">
        <v>4</v>
      </c>
      <c r="I250" s="203"/>
      <c r="J250" s="198"/>
      <c r="K250" s="198"/>
      <c r="L250" s="204"/>
      <c r="M250" s="205"/>
      <c r="N250" s="206"/>
      <c r="O250" s="206"/>
      <c r="P250" s="206"/>
      <c r="Q250" s="206"/>
      <c r="R250" s="206"/>
      <c r="S250" s="206"/>
      <c r="T250" s="207"/>
      <c r="AT250" s="208" t="s">
        <v>167</v>
      </c>
      <c r="AU250" s="208" t="s">
        <v>177</v>
      </c>
      <c r="AV250" s="11" t="s">
        <v>81</v>
      </c>
      <c r="AW250" s="11" t="s">
        <v>169</v>
      </c>
      <c r="AX250" s="11" t="s">
        <v>73</v>
      </c>
      <c r="AY250" s="208" t="s">
        <v>154</v>
      </c>
    </row>
    <row r="251" spans="2:51" s="11" customFormat="1" ht="13.5">
      <c r="B251" s="197"/>
      <c r="C251" s="198"/>
      <c r="D251" s="199" t="s">
        <v>167</v>
      </c>
      <c r="E251" s="200" t="s">
        <v>20</v>
      </c>
      <c r="F251" s="201" t="s">
        <v>2596</v>
      </c>
      <c r="G251" s="198"/>
      <c r="H251" s="202">
        <v>2.532</v>
      </c>
      <c r="I251" s="203"/>
      <c r="J251" s="198"/>
      <c r="K251" s="198"/>
      <c r="L251" s="204"/>
      <c r="M251" s="205"/>
      <c r="N251" s="206"/>
      <c r="O251" s="206"/>
      <c r="P251" s="206"/>
      <c r="Q251" s="206"/>
      <c r="R251" s="206"/>
      <c r="S251" s="206"/>
      <c r="T251" s="207"/>
      <c r="AT251" s="208" t="s">
        <v>167</v>
      </c>
      <c r="AU251" s="208" t="s">
        <v>177</v>
      </c>
      <c r="AV251" s="11" t="s">
        <v>81</v>
      </c>
      <c r="AW251" s="11" t="s">
        <v>169</v>
      </c>
      <c r="AX251" s="11" t="s">
        <v>73</v>
      </c>
      <c r="AY251" s="208" t="s">
        <v>154</v>
      </c>
    </row>
    <row r="252" spans="2:65" s="1" customFormat="1" ht="22.5" customHeight="1">
      <c r="B252" s="34"/>
      <c r="C252" s="182" t="s">
        <v>644</v>
      </c>
      <c r="D252" s="182" t="s">
        <v>156</v>
      </c>
      <c r="E252" s="183" t="s">
        <v>2667</v>
      </c>
      <c r="F252" s="184" t="s">
        <v>2668</v>
      </c>
      <c r="G252" s="185" t="s">
        <v>413</v>
      </c>
      <c r="H252" s="186">
        <v>1</v>
      </c>
      <c r="I252" s="187"/>
      <c r="J252" s="188">
        <f>ROUND(I252*H252,2)</f>
        <v>0</v>
      </c>
      <c r="K252" s="184" t="s">
        <v>160</v>
      </c>
      <c r="L252" s="54"/>
      <c r="M252" s="189" t="s">
        <v>20</v>
      </c>
      <c r="N252" s="190" t="s">
        <v>44</v>
      </c>
      <c r="O252" s="35"/>
      <c r="P252" s="191">
        <f>O252*H252</f>
        <v>0</v>
      </c>
      <c r="Q252" s="191">
        <v>0</v>
      </c>
      <c r="R252" s="191">
        <f>Q252*H252</f>
        <v>0</v>
      </c>
      <c r="S252" s="191">
        <v>0.02113</v>
      </c>
      <c r="T252" s="192">
        <f>S252*H252</f>
        <v>0.02113</v>
      </c>
      <c r="AR252" s="17" t="s">
        <v>269</v>
      </c>
      <c r="AT252" s="17" t="s">
        <v>156</v>
      </c>
      <c r="AU252" s="17" t="s">
        <v>177</v>
      </c>
      <c r="AY252" s="17" t="s">
        <v>154</v>
      </c>
      <c r="BE252" s="193">
        <f>IF(N252="základní",J252,0)</f>
        <v>0</v>
      </c>
      <c r="BF252" s="193">
        <f>IF(N252="snížená",J252,0)</f>
        <v>0</v>
      </c>
      <c r="BG252" s="193">
        <f>IF(N252="zákl. přenesená",J252,0)</f>
        <v>0</v>
      </c>
      <c r="BH252" s="193">
        <f>IF(N252="sníž. přenesená",J252,0)</f>
        <v>0</v>
      </c>
      <c r="BI252" s="193">
        <f>IF(N252="nulová",J252,0)</f>
        <v>0</v>
      </c>
      <c r="BJ252" s="17" t="s">
        <v>22</v>
      </c>
      <c r="BK252" s="193">
        <f>ROUND(I252*H252,2)</f>
        <v>0</v>
      </c>
      <c r="BL252" s="17" t="s">
        <v>269</v>
      </c>
      <c r="BM252" s="17" t="s">
        <v>2669</v>
      </c>
    </row>
    <row r="253" spans="2:63" s="10" customFormat="1" ht="29.85" customHeight="1">
      <c r="B253" s="165"/>
      <c r="C253" s="166"/>
      <c r="D253" s="179" t="s">
        <v>72</v>
      </c>
      <c r="E253" s="180" t="s">
        <v>1419</v>
      </c>
      <c r="F253" s="180" t="s">
        <v>1420</v>
      </c>
      <c r="G253" s="166"/>
      <c r="H253" s="166"/>
      <c r="I253" s="169"/>
      <c r="J253" s="181">
        <f>BK253</f>
        <v>0</v>
      </c>
      <c r="K253" s="166"/>
      <c r="L253" s="171"/>
      <c r="M253" s="172"/>
      <c r="N253" s="173"/>
      <c r="O253" s="173"/>
      <c r="P253" s="174">
        <f>SUM(P254:P273)</f>
        <v>0</v>
      </c>
      <c r="Q253" s="173"/>
      <c r="R253" s="174">
        <f>SUM(R254:R273)</f>
        <v>0</v>
      </c>
      <c r="S253" s="173"/>
      <c r="T253" s="175">
        <f>SUM(T254:T273)</f>
        <v>0</v>
      </c>
      <c r="AR253" s="176" t="s">
        <v>22</v>
      </c>
      <c r="AT253" s="177" t="s">
        <v>72</v>
      </c>
      <c r="AU253" s="177" t="s">
        <v>22</v>
      </c>
      <c r="AY253" s="176" t="s">
        <v>154</v>
      </c>
      <c r="BK253" s="178">
        <f>SUM(BK254:BK273)</f>
        <v>0</v>
      </c>
    </row>
    <row r="254" spans="2:65" s="1" customFormat="1" ht="22.5" customHeight="1">
      <c r="B254" s="34"/>
      <c r="C254" s="182" t="s">
        <v>535</v>
      </c>
      <c r="D254" s="182" t="s">
        <v>156</v>
      </c>
      <c r="E254" s="183" t="s">
        <v>2670</v>
      </c>
      <c r="F254" s="184" t="s">
        <v>2671</v>
      </c>
      <c r="G254" s="185" t="s">
        <v>239</v>
      </c>
      <c r="H254" s="186">
        <v>1.436</v>
      </c>
      <c r="I254" s="187"/>
      <c r="J254" s="188">
        <f>ROUND(I254*H254,2)</f>
        <v>0</v>
      </c>
      <c r="K254" s="184" t="s">
        <v>160</v>
      </c>
      <c r="L254" s="54"/>
      <c r="M254" s="189" t="s">
        <v>20</v>
      </c>
      <c r="N254" s="190" t="s">
        <v>44</v>
      </c>
      <c r="O254" s="35"/>
      <c r="P254" s="191">
        <f>O254*H254</f>
        <v>0</v>
      </c>
      <c r="Q254" s="191">
        <v>0</v>
      </c>
      <c r="R254" s="191">
        <f>Q254*H254</f>
        <v>0</v>
      </c>
      <c r="S254" s="191">
        <v>0</v>
      </c>
      <c r="T254" s="192">
        <f>S254*H254</f>
        <v>0</v>
      </c>
      <c r="AR254" s="17" t="s">
        <v>161</v>
      </c>
      <c r="AT254" s="17" t="s">
        <v>156</v>
      </c>
      <c r="AU254" s="17" t="s">
        <v>81</v>
      </c>
      <c r="AY254" s="17" t="s">
        <v>154</v>
      </c>
      <c r="BE254" s="193">
        <f>IF(N254="základní",J254,0)</f>
        <v>0</v>
      </c>
      <c r="BF254" s="193">
        <f>IF(N254="snížená",J254,0)</f>
        <v>0</v>
      </c>
      <c r="BG254" s="193">
        <f>IF(N254="zákl. přenesená",J254,0)</f>
        <v>0</v>
      </c>
      <c r="BH254" s="193">
        <f>IF(N254="sníž. přenesená",J254,0)</f>
        <v>0</v>
      </c>
      <c r="BI254" s="193">
        <f>IF(N254="nulová",J254,0)</f>
        <v>0</v>
      </c>
      <c r="BJ254" s="17" t="s">
        <v>22</v>
      </c>
      <c r="BK254" s="193">
        <f>ROUND(I254*H254,2)</f>
        <v>0</v>
      </c>
      <c r="BL254" s="17" t="s">
        <v>161</v>
      </c>
      <c r="BM254" s="17" t="s">
        <v>2672</v>
      </c>
    </row>
    <row r="255" spans="2:47" s="1" customFormat="1" ht="27">
      <c r="B255" s="34"/>
      <c r="C255" s="56"/>
      <c r="D255" s="194" t="s">
        <v>163</v>
      </c>
      <c r="E255" s="56"/>
      <c r="F255" s="195" t="s">
        <v>2673</v>
      </c>
      <c r="G255" s="56"/>
      <c r="H255" s="56"/>
      <c r="I255" s="152"/>
      <c r="J255" s="56"/>
      <c r="K255" s="56"/>
      <c r="L255" s="54"/>
      <c r="M255" s="71"/>
      <c r="N255" s="35"/>
      <c r="O255" s="35"/>
      <c r="P255" s="35"/>
      <c r="Q255" s="35"/>
      <c r="R255" s="35"/>
      <c r="S255" s="35"/>
      <c r="T255" s="72"/>
      <c r="AT255" s="17" t="s">
        <v>163</v>
      </c>
      <c r="AU255" s="17" t="s">
        <v>81</v>
      </c>
    </row>
    <row r="256" spans="2:51" s="11" customFormat="1" ht="13.5">
      <c r="B256" s="197"/>
      <c r="C256" s="198"/>
      <c r="D256" s="199" t="s">
        <v>167</v>
      </c>
      <c r="E256" s="200" t="s">
        <v>20</v>
      </c>
      <c r="F256" s="201" t="s">
        <v>2674</v>
      </c>
      <c r="G256" s="198"/>
      <c r="H256" s="202">
        <v>1.436</v>
      </c>
      <c r="I256" s="203"/>
      <c r="J256" s="198"/>
      <c r="K256" s="198"/>
      <c r="L256" s="204"/>
      <c r="M256" s="205"/>
      <c r="N256" s="206"/>
      <c r="O256" s="206"/>
      <c r="P256" s="206"/>
      <c r="Q256" s="206"/>
      <c r="R256" s="206"/>
      <c r="S256" s="206"/>
      <c r="T256" s="207"/>
      <c r="AT256" s="208" t="s">
        <v>167</v>
      </c>
      <c r="AU256" s="208" t="s">
        <v>81</v>
      </c>
      <c r="AV256" s="11" t="s">
        <v>81</v>
      </c>
      <c r="AW256" s="11" t="s">
        <v>169</v>
      </c>
      <c r="AX256" s="11" t="s">
        <v>73</v>
      </c>
      <c r="AY256" s="208" t="s">
        <v>154</v>
      </c>
    </row>
    <row r="257" spans="2:65" s="1" customFormat="1" ht="22.5" customHeight="1">
      <c r="B257" s="34"/>
      <c r="C257" s="182" t="s">
        <v>545</v>
      </c>
      <c r="D257" s="182" t="s">
        <v>156</v>
      </c>
      <c r="E257" s="183" t="s">
        <v>2675</v>
      </c>
      <c r="F257" s="184" t="s">
        <v>2676</v>
      </c>
      <c r="G257" s="185" t="s">
        <v>239</v>
      </c>
      <c r="H257" s="186">
        <v>27.284</v>
      </c>
      <c r="I257" s="187"/>
      <c r="J257" s="188">
        <f>ROUND(I257*H257,2)</f>
        <v>0</v>
      </c>
      <c r="K257" s="184" t="s">
        <v>160</v>
      </c>
      <c r="L257" s="54"/>
      <c r="M257" s="189" t="s">
        <v>20</v>
      </c>
      <c r="N257" s="190" t="s">
        <v>44</v>
      </c>
      <c r="O257" s="35"/>
      <c r="P257" s="191">
        <f>O257*H257</f>
        <v>0</v>
      </c>
      <c r="Q257" s="191">
        <v>0</v>
      </c>
      <c r="R257" s="191">
        <f>Q257*H257</f>
        <v>0</v>
      </c>
      <c r="S257" s="191">
        <v>0</v>
      </c>
      <c r="T257" s="192">
        <f>S257*H257</f>
        <v>0</v>
      </c>
      <c r="AR257" s="17" t="s">
        <v>161</v>
      </c>
      <c r="AT257" s="17" t="s">
        <v>156</v>
      </c>
      <c r="AU257" s="17" t="s">
        <v>81</v>
      </c>
      <c r="AY257" s="17" t="s">
        <v>154</v>
      </c>
      <c r="BE257" s="193">
        <f>IF(N257="základní",J257,0)</f>
        <v>0</v>
      </c>
      <c r="BF257" s="193">
        <f>IF(N257="snížená",J257,0)</f>
        <v>0</v>
      </c>
      <c r="BG257" s="193">
        <f>IF(N257="zákl. přenesená",J257,0)</f>
        <v>0</v>
      </c>
      <c r="BH257" s="193">
        <f>IF(N257="sníž. přenesená",J257,0)</f>
        <v>0</v>
      </c>
      <c r="BI257" s="193">
        <f>IF(N257="nulová",J257,0)</f>
        <v>0</v>
      </c>
      <c r="BJ257" s="17" t="s">
        <v>22</v>
      </c>
      <c r="BK257" s="193">
        <f>ROUND(I257*H257,2)</f>
        <v>0</v>
      </c>
      <c r="BL257" s="17" t="s">
        <v>161</v>
      </c>
      <c r="BM257" s="17" t="s">
        <v>2677</v>
      </c>
    </row>
    <row r="258" spans="2:47" s="1" customFormat="1" ht="27">
      <c r="B258" s="34"/>
      <c r="C258" s="56"/>
      <c r="D258" s="194" t="s">
        <v>163</v>
      </c>
      <c r="E258" s="56"/>
      <c r="F258" s="195" t="s">
        <v>2678</v>
      </c>
      <c r="G258" s="56"/>
      <c r="H258" s="56"/>
      <c r="I258" s="152"/>
      <c r="J258" s="56"/>
      <c r="K258" s="56"/>
      <c r="L258" s="54"/>
      <c r="M258" s="71"/>
      <c r="N258" s="35"/>
      <c r="O258" s="35"/>
      <c r="P258" s="35"/>
      <c r="Q258" s="35"/>
      <c r="R258" s="35"/>
      <c r="S258" s="35"/>
      <c r="T258" s="72"/>
      <c r="AT258" s="17" t="s">
        <v>163</v>
      </c>
      <c r="AU258" s="17" t="s">
        <v>81</v>
      </c>
    </row>
    <row r="259" spans="2:47" s="1" customFormat="1" ht="27">
      <c r="B259" s="34"/>
      <c r="C259" s="56"/>
      <c r="D259" s="194" t="s">
        <v>615</v>
      </c>
      <c r="E259" s="56"/>
      <c r="F259" s="196" t="s">
        <v>2679</v>
      </c>
      <c r="G259" s="56"/>
      <c r="H259" s="56"/>
      <c r="I259" s="152"/>
      <c r="J259" s="56"/>
      <c r="K259" s="56"/>
      <c r="L259" s="54"/>
      <c r="M259" s="71"/>
      <c r="N259" s="35"/>
      <c r="O259" s="35"/>
      <c r="P259" s="35"/>
      <c r="Q259" s="35"/>
      <c r="R259" s="35"/>
      <c r="S259" s="35"/>
      <c r="T259" s="72"/>
      <c r="AT259" s="17" t="s">
        <v>615</v>
      </c>
      <c r="AU259" s="17" t="s">
        <v>81</v>
      </c>
    </row>
    <row r="260" spans="2:51" s="11" customFormat="1" ht="13.5">
      <c r="B260" s="197"/>
      <c r="C260" s="198"/>
      <c r="D260" s="199" t="s">
        <v>167</v>
      </c>
      <c r="E260" s="198"/>
      <c r="F260" s="201" t="s">
        <v>2680</v>
      </c>
      <c r="G260" s="198"/>
      <c r="H260" s="202">
        <v>27.284</v>
      </c>
      <c r="I260" s="203"/>
      <c r="J260" s="198"/>
      <c r="K260" s="198"/>
      <c r="L260" s="204"/>
      <c r="M260" s="205"/>
      <c r="N260" s="206"/>
      <c r="O260" s="206"/>
      <c r="P260" s="206"/>
      <c r="Q260" s="206"/>
      <c r="R260" s="206"/>
      <c r="S260" s="206"/>
      <c r="T260" s="207"/>
      <c r="AT260" s="208" t="s">
        <v>167</v>
      </c>
      <c r="AU260" s="208" t="s">
        <v>81</v>
      </c>
      <c r="AV260" s="11" t="s">
        <v>81</v>
      </c>
      <c r="AW260" s="11" t="s">
        <v>4</v>
      </c>
      <c r="AX260" s="11" t="s">
        <v>22</v>
      </c>
      <c r="AY260" s="208" t="s">
        <v>154</v>
      </c>
    </row>
    <row r="261" spans="2:65" s="1" customFormat="1" ht="22.5" customHeight="1">
      <c r="B261" s="34"/>
      <c r="C261" s="182" t="s">
        <v>555</v>
      </c>
      <c r="D261" s="182" t="s">
        <v>156</v>
      </c>
      <c r="E261" s="183" t="s">
        <v>2681</v>
      </c>
      <c r="F261" s="184" t="s">
        <v>2682</v>
      </c>
      <c r="G261" s="185" t="s">
        <v>239</v>
      </c>
      <c r="H261" s="186">
        <v>0.661</v>
      </c>
      <c r="I261" s="187"/>
      <c r="J261" s="188">
        <f>ROUND(I261*H261,2)</f>
        <v>0</v>
      </c>
      <c r="K261" s="184" t="s">
        <v>160</v>
      </c>
      <c r="L261" s="54"/>
      <c r="M261" s="189" t="s">
        <v>20</v>
      </c>
      <c r="N261" s="190" t="s">
        <v>44</v>
      </c>
      <c r="O261" s="35"/>
      <c r="P261" s="191">
        <f>O261*H261</f>
        <v>0</v>
      </c>
      <c r="Q261" s="191">
        <v>0</v>
      </c>
      <c r="R261" s="191">
        <f>Q261*H261</f>
        <v>0</v>
      </c>
      <c r="S261" s="191">
        <v>0</v>
      </c>
      <c r="T261" s="192">
        <f>S261*H261</f>
        <v>0</v>
      </c>
      <c r="AR261" s="17" t="s">
        <v>161</v>
      </c>
      <c r="AT261" s="17" t="s">
        <v>156</v>
      </c>
      <c r="AU261" s="17" t="s">
        <v>81</v>
      </c>
      <c r="AY261" s="17" t="s">
        <v>154</v>
      </c>
      <c r="BE261" s="193">
        <f>IF(N261="základní",J261,0)</f>
        <v>0</v>
      </c>
      <c r="BF261" s="193">
        <f>IF(N261="snížená",J261,0)</f>
        <v>0</v>
      </c>
      <c r="BG261" s="193">
        <f>IF(N261="zákl. přenesená",J261,0)</f>
        <v>0</v>
      </c>
      <c r="BH261" s="193">
        <f>IF(N261="sníž. přenesená",J261,0)</f>
        <v>0</v>
      </c>
      <c r="BI261" s="193">
        <f>IF(N261="nulová",J261,0)</f>
        <v>0</v>
      </c>
      <c r="BJ261" s="17" t="s">
        <v>22</v>
      </c>
      <c r="BK261" s="193">
        <f>ROUND(I261*H261,2)</f>
        <v>0</v>
      </c>
      <c r="BL261" s="17" t="s">
        <v>161</v>
      </c>
      <c r="BM261" s="17" t="s">
        <v>2683</v>
      </c>
    </row>
    <row r="262" spans="2:47" s="1" customFormat="1" ht="27">
      <c r="B262" s="34"/>
      <c r="C262" s="56"/>
      <c r="D262" s="194" t="s">
        <v>163</v>
      </c>
      <c r="E262" s="56"/>
      <c r="F262" s="195" t="s">
        <v>2684</v>
      </c>
      <c r="G262" s="56"/>
      <c r="H262" s="56"/>
      <c r="I262" s="152"/>
      <c r="J262" s="56"/>
      <c r="K262" s="56"/>
      <c r="L262" s="54"/>
      <c r="M262" s="71"/>
      <c r="N262" s="35"/>
      <c r="O262" s="35"/>
      <c r="P262" s="35"/>
      <c r="Q262" s="35"/>
      <c r="R262" s="35"/>
      <c r="S262" s="35"/>
      <c r="T262" s="72"/>
      <c r="AT262" s="17" t="s">
        <v>163</v>
      </c>
      <c r="AU262" s="17" t="s">
        <v>81</v>
      </c>
    </row>
    <row r="263" spans="2:51" s="11" customFormat="1" ht="13.5">
      <c r="B263" s="197"/>
      <c r="C263" s="198"/>
      <c r="D263" s="199" t="s">
        <v>167</v>
      </c>
      <c r="E263" s="200" t="s">
        <v>20</v>
      </c>
      <c r="F263" s="201" t="s">
        <v>2685</v>
      </c>
      <c r="G263" s="198"/>
      <c r="H263" s="202">
        <v>0.661</v>
      </c>
      <c r="I263" s="203"/>
      <c r="J263" s="198"/>
      <c r="K263" s="198"/>
      <c r="L263" s="204"/>
      <c r="M263" s="205"/>
      <c r="N263" s="206"/>
      <c r="O263" s="206"/>
      <c r="P263" s="206"/>
      <c r="Q263" s="206"/>
      <c r="R263" s="206"/>
      <c r="S263" s="206"/>
      <c r="T263" s="207"/>
      <c r="AT263" s="208" t="s">
        <v>167</v>
      </c>
      <c r="AU263" s="208" t="s">
        <v>81</v>
      </c>
      <c r="AV263" s="11" t="s">
        <v>81</v>
      </c>
      <c r="AW263" s="11" t="s">
        <v>169</v>
      </c>
      <c r="AX263" s="11" t="s">
        <v>73</v>
      </c>
      <c r="AY263" s="208" t="s">
        <v>154</v>
      </c>
    </row>
    <row r="264" spans="2:65" s="1" customFormat="1" ht="22.5" customHeight="1">
      <c r="B264" s="34"/>
      <c r="C264" s="182" t="s">
        <v>563</v>
      </c>
      <c r="D264" s="182" t="s">
        <v>156</v>
      </c>
      <c r="E264" s="183" t="s">
        <v>2686</v>
      </c>
      <c r="F264" s="184" t="s">
        <v>2687</v>
      </c>
      <c r="G264" s="185" t="s">
        <v>239</v>
      </c>
      <c r="H264" s="186">
        <v>12.559</v>
      </c>
      <c r="I264" s="187"/>
      <c r="J264" s="188">
        <f>ROUND(I264*H264,2)</f>
        <v>0</v>
      </c>
      <c r="K264" s="184" t="s">
        <v>160</v>
      </c>
      <c r="L264" s="54"/>
      <c r="M264" s="189" t="s">
        <v>20</v>
      </c>
      <c r="N264" s="190" t="s">
        <v>44</v>
      </c>
      <c r="O264" s="35"/>
      <c r="P264" s="191">
        <f>O264*H264</f>
        <v>0</v>
      </c>
      <c r="Q264" s="191">
        <v>0</v>
      </c>
      <c r="R264" s="191">
        <f>Q264*H264</f>
        <v>0</v>
      </c>
      <c r="S264" s="191">
        <v>0</v>
      </c>
      <c r="T264" s="192">
        <f>S264*H264</f>
        <v>0</v>
      </c>
      <c r="AR264" s="17" t="s">
        <v>161</v>
      </c>
      <c r="AT264" s="17" t="s">
        <v>156</v>
      </c>
      <c r="AU264" s="17" t="s">
        <v>81</v>
      </c>
      <c r="AY264" s="17" t="s">
        <v>154</v>
      </c>
      <c r="BE264" s="193">
        <f>IF(N264="základní",J264,0)</f>
        <v>0</v>
      </c>
      <c r="BF264" s="193">
        <f>IF(N264="snížená",J264,0)</f>
        <v>0</v>
      </c>
      <c r="BG264" s="193">
        <f>IF(N264="zákl. přenesená",J264,0)</f>
        <v>0</v>
      </c>
      <c r="BH264" s="193">
        <f>IF(N264="sníž. přenesená",J264,0)</f>
        <v>0</v>
      </c>
      <c r="BI264" s="193">
        <f>IF(N264="nulová",J264,0)</f>
        <v>0</v>
      </c>
      <c r="BJ264" s="17" t="s">
        <v>22</v>
      </c>
      <c r="BK264" s="193">
        <f>ROUND(I264*H264,2)</f>
        <v>0</v>
      </c>
      <c r="BL264" s="17" t="s">
        <v>161</v>
      </c>
      <c r="BM264" s="17" t="s">
        <v>2688</v>
      </c>
    </row>
    <row r="265" spans="2:47" s="1" customFormat="1" ht="27">
      <c r="B265" s="34"/>
      <c r="C265" s="56"/>
      <c r="D265" s="194" t="s">
        <v>163</v>
      </c>
      <c r="E265" s="56"/>
      <c r="F265" s="195" t="s">
        <v>2678</v>
      </c>
      <c r="G265" s="56"/>
      <c r="H265" s="56"/>
      <c r="I265" s="152"/>
      <c r="J265" s="56"/>
      <c r="K265" s="56"/>
      <c r="L265" s="54"/>
      <c r="M265" s="71"/>
      <c r="N265" s="35"/>
      <c r="O265" s="35"/>
      <c r="P265" s="35"/>
      <c r="Q265" s="35"/>
      <c r="R265" s="35"/>
      <c r="S265" s="35"/>
      <c r="T265" s="72"/>
      <c r="AT265" s="17" t="s">
        <v>163</v>
      </c>
      <c r="AU265" s="17" t="s">
        <v>81</v>
      </c>
    </row>
    <row r="266" spans="2:47" s="1" customFormat="1" ht="27">
      <c r="B266" s="34"/>
      <c r="C266" s="56"/>
      <c r="D266" s="194" t="s">
        <v>615</v>
      </c>
      <c r="E266" s="56"/>
      <c r="F266" s="196" t="s">
        <v>2689</v>
      </c>
      <c r="G266" s="56"/>
      <c r="H266" s="56"/>
      <c r="I266" s="152"/>
      <c r="J266" s="56"/>
      <c r="K266" s="56"/>
      <c r="L266" s="54"/>
      <c r="M266" s="71"/>
      <c r="N266" s="35"/>
      <c r="O266" s="35"/>
      <c r="P266" s="35"/>
      <c r="Q266" s="35"/>
      <c r="R266" s="35"/>
      <c r="S266" s="35"/>
      <c r="T266" s="72"/>
      <c r="AT266" s="17" t="s">
        <v>615</v>
      </c>
      <c r="AU266" s="17" t="s">
        <v>81</v>
      </c>
    </row>
    <row r="267" spans="2:51" s="11" customFormat="1" ht="13.5">
      <c r="B267" s="197"/>
      <c r="C267" s="198"/>
      <c r="D267" s="199" t="s">
        <v>167</v>
      </c>
      <c r="E267" s="198"/>
      <c r="F267" s="201" t="s">
        <v>2690</v>
      </c>
      <c r="G267" s="198"/>
      <c r="H267" s="202">
        <v>12.559</v>
      </c>
      <c r="I267" s="203"/>
      <c r="J267" s="198"/>
      <c r="K267" s="198"/>
      <c r="L267" s="204"/>
      <c r="M267" s="205"/>
      <c r="N267" s="206"/>
      <c r="O267" s="206"/>
      <c r="P267" s="206"/>
      <c r="Q267" s="206"/>
      <c r="R267" s="206"/>
      <c r="S267" s="206"/>
      <c r="T267" s="207"/>
      <c r="AT267" s="208" t="s">
        <v>167</v>
      </c>
      <c r="AU267" s="208" t="s">
        <v>81</v>
      </c>
      <c r="AV267" s="11" t="s">
        <v>81</v>
      </c>
      <c r="AW267" s="11" t="s">
        <v>4</v>
      </c>
      <c r="AX267" s="11" t="s">
        <v>22</v>
      </c>
      <c r="AY267" s="208" t="s">
        <v>154</v>
      </c>
    </row>
    <row r="268" spans="2:65" s="1" customFormat="1" ht="22.5" customHeight="1">
      <c r="B268" s="34"/>
      <c r="C268" s="182" t="s">
        <v>571</v>
      </c>
      <c r="D268" s="182" t="s">
        <v>156</v>
      </c>
      <c r="E268" s="183" t="s">
        <v>2691</v>
      </c>
      <c r="F268" s="184" t="s">
        <v>2692</v>
      </c>
      <c r="G268" s="185" t="s">
        <v>239</v>
      </c>
      <c r="H268" s="186">
        <v>2.097</v>
      </c>
      <c r="I268" s="187"/>
      <c r="J268" s="188">
        <f>ROUND(I268*H268,2)</f>
        <v>0</v>
      </c>
      <c r="K268" s="184" t="s">
        <v>160</v>
      </c>
      <c r="L268" s="54"/>
      <c r="M268" s="189" t="s">
        <v>20</v>
      </c>
      <c r="N268" s="190" t="s">
        <v>44</v>
      </c>
      <c r="O268" s="35"/>
      <c r="P268" s="191">
        <f>O268*H268</f>
        <v>0</v>
      </c>
      <c r="Q268" s="191">
        <v>0</v>
      </c>
      <c r="R268" s="191">
        <f>Q268*H268</f>
        <v>0</v>
      </c>
      <c r="S268" s="191">
        <v>0</v>
      </c>
      <c r="T268" s="192">
        <f>S268*H268</f>
        <v>0</v>
      </c>
      <c r="AR268" s="17" t="s">
        <v>161</v>
      </c>
      <c r="AT268" s="17" t="s">
        <v>156</v>
      </c>
      <c r="AU268" s="17" t="s">
        <v>81</v>
      </c>
      <c r="AY268" s="17" t="s">
        <v>154</v>
      </c>
      <c r="BE268" s="193">
        <f>IF(N268="základní",J268,0)</f>
        <v>0</v>
      </c>
      <c r="BF268" s="193">
        <f>IF(N268="snížená",J268,0)</f>
        <v>0</v>
      </c>
      <c r="BG268" s="193">
        <f>IF(N268="zákl. přenesená",J268,0)</f>
        <v>0</v>
      </c>
      <c r="BH268" s="193">
        <f>IF(N268="sníž. přenesená",J268,0)</f>
        <v>0</v>
      </c>
      <c r="BI268" s="193">
        <f>IF(N268="nulová",J268,0)</f>
        <v>0</v>
      </c>
      <c r="BJ268" s="17" t="s">
        <v>22</v>
      </c>
      <c r="BK268" s="193">
        <f>ROUND(I268*H268,2)</f>
        <v>0</v>
      </c>
      <c r="BL268" s="17" t="s">
        <v>161</v>
      </c>
      <c r="BM268" s="17" t="s">
        <v>2693</v>
      </c>
    </row>
    <row r="269" spans="2:47" s="1" customFormat="1" ht="13.5">
      <c r="B269" s="34"/>
      <c r="C269" s="56"/>
      <c r="D269" s="199" t="s">
        <v>163</v>
      </c>
      <c r="E269" s="56"/>
      <c r="F269" s="234" t="s">
        <v>2694</v>
      </c>
      <c r="G269" s="56"/>
      <c r="H269" s="56"/>
      <c r="I269" s="152"/>
      <c r="J269" s="56"/>
      <c r="K269" s="56"/>
      <c r="L269" s="54"/>
      <c r="M269" s="71"/>
      <c r="N269" s="35"/>
      <c r="O269" s="35"/>
      <c r="P269" s="35"/>
      <c r="Q269" s="35"/>
      <c r="R269" s="35"/>
      <c r="S269" s="35"/>
      <c r="T269" s="72"/>
      <c r="AT269" s="17" t="s">
        <v>163</v>
      </c>
      <c r="AU269" s="17" t="s">
        <v>81</v>
      </c>
    </row>
    <row r="270" spans="2:65" s="1" customFormat="1" ht="22.5" customHeight="1">
      <c r="B270" s="34"/>
      <c r="C270" s="182" t="s">
        <v>578</v>
      </c>
      <c r="D270" s="182" t="s">
        <v>156</v>
      </c>
      <c r="E270" s="183" t="s">
        <v>2695</v>
      </c>
      <c r="F270" s="184" t="s">
        <v>2696</v>
      </c>
      <c r="G270" s="185" t="s">
        <v>239</v>
      </c>
      <c r="H270" s="186">
        <v>0.661</v>
      </c>
      <c r="I270" s="187"/>
      <c r="J270" s="188">
        <f>ROUND(I270*H270,2)</f>
        <v>0</v>
      </c>
      <c r="K270" s="184" t="s">
        <v>160</v>
      </c>
      <c r="L270" s="54"/>
      <c r="M270" s="189" t="s">
        <v>20</v>
      </c>
      <c r="N270" s="190" t="s">
        <v>44</v>
      </c>
      <c r="O270" s="35"/>
      <c r="P270" s="191">
        <f>O270*H270</f>
        <v>0</v>
      </c>
      <c r="Q270" s="191">
        <v>0</v>
      </c>
      <c r="R270" s="191">
        <f>Q270*H270</f>
        <v>0</v>
      </c>
      <c r="S270" s="191">
        <v>0</v>
      </c>
      <c r="T270" s="192">
        <f>S270*H270</f>
        <v>0</v>
      </c>
      <c r="AR270" s="17" t="s">
        <v>161</v>
      </c>
      <c r="AT270" s="17" t="s">
        <v>156</v>
      </c>
      <c r="AU270" s="17" t="s">
        <v>81</v>
      </c>
      <c r="AY270" s="17" t="s">
        <v>154</v>
      </c>
      <c r="BE270" s="193">
        <f>IF(N270="základní",J270,0)</f>
        <v>0</v>
      </c>
      <c r="BF270" s="193">
        <f>IF(N270="snížená",J270,0)</f>
        <v>0</v>
      </c>
      <c r="BG270" s="193">
        <f>IF(N270="zákl. přenesená",J270,0)</f>
        <v>0</v>
      </c>
      <c r="BH270" s="193">
        <f>IF(N270="sníž. přenesená",J270,0)</f>
        <v>0</v>
      </c>
      <c r="BI270" s="193">
        <f>IF(N270="nulová",J270,0)</f>
        <v>0</v>
      </c>
      <c r="BJ270" s="17" t="s">
        <v>22</v>
      </c>
      <c r="BK270" s="193">
        <f>ROUND(I270*H270,2)</f>
        <v>0</v>
      </c>
      <c r="BL270" s="17" t="s">
        <v>161</v>
      </c>
      <c r="BM270" s="17" t="s">
        <v>2697</v>
      </c>
    </row>
    <row r="271" spans="2:47" s="1" customFormat="1" ht="13.5">
      <c r="B271" s="34"/>
      <c r="C271" s="56"/>
      <c r="D271" s="199" t="s">
        <v>163</v>
      </c>
      <c r="E271" s="56"/>
      <c r="F271" s="234" t="s">
        <v>2698</v>
      </c>
      <c r="G271" s="56"/>
      <c r="H271" s="56"/>
      <c r="I271" s="152"/>
      <c r="J271" s="56"/>
      <c r="K271" s="56"/>
      <c r="L271" s="54"/>
      <c r="M271" s="71"/>
      <c r="N271" s="35"/>
      <c r="O271" s="35"/>
      <c r="P271" s="35"/>
      <c r="Q271" s="35"/>
      <c r="R271" s="35"/>
      <c r="S271" s="35"/>
      <c r="T271" s="72"/>
      <c r="AT271" s="17" t="s">
        <v>163</v>
      </c>
      <c r="AU271" s="17" t="s">
        <v>81</v>
      </c>
    </row>
    <row r="272" spans="2:65" s="1" customFormat="1" ht="22.5" customHeight="1">
      <c r="B272" s="34"/>
      <c r="C272" s="182" t="s">
        <v>583</v>
      </c>
      <c r="D272" s="182" t="s">
        <v>156</v>
      </c>
      <c r="E272" s="183" t="s">
        <v>2699</v>
      </c>
      <c r="F272" s="184" t="s">
        <v>2700</v>
      </c>
      <c r="G272" s="185" t="s">
        <v>239</v>
      </c>
      <c r="H272" s="186">
        <v>1.436</v>
      </c>
      <c r="I272" s="187"/>
      <c r="J272" s="188">
        <f>ROUND(I272*H272,2)</f>
        <v>0</v>
      </c>
      <c r="K272" s="184" t="s">
        <v>160</v>
      </c>
      <c r="L272" s="54"/>
      <c r="M272" s="189" t="s">
        <v>20</v>
      </c>
      <c r="N272" s="190" t="s">
        <v>44</v>
      </c>
      <c r="O272" s="35"/>
      <c r="P272" s="191">
        <f>O272*H272</f>
        <v>0</v>
      </c>
      <c r="Q272" s="191">
        <v>0</v>
      </c>
      <c r="R272" s="191">
        <f>Q272*H272</f>
        <v>0</v>
      </c>
      <c r="S272" s="191">
        <v>0</v>
      </c>
      <c r="T272" s="192">
        <f>S272*H272</f>
        <v>0</v>
      </c>
      <c r="AR272" s="17" t="s">
        <v>161</v>
      </c>
      <c r="AT272" s="17" t="s">
        <v>156</v>
      </c>
      <c r="AU272" s="17" t="s">
        <v>81</v>
      </c>
      <c r="AY272" s="17" t="s">
        <v>154</v>
      </c>
      <c r="BE272" s="193">
        <f>IF(N272="základní",J272,0)</f>
        <v>0</v>
      </c>
      <c r="BF272" s="193">
        <f>IF(N272="snížená",J272,0)</f>
        <v>0</v>
      </c>
      <c r="BG272" s="193">
        <f>IF(N272="zákl. přenesená",J272,0)</f>
        <v>0</v>
      </c>
      <c r="BH272" s="193">
        <f>IF(N272="sníž. přenesená",J272,0)</f>
        <v>0</v>
      </c>
      <c r="BI272" s="193">
        <f>IF(N272="nulová",J272,0)</f>
        <v>0</v>
      </c>
      <c r="BJ272" s="17" t="s">
        <v>22</v>
      </c>
      <c r="BK272" s="193">
        <f>ROUND(I272*H272,2)</f>
        <v>0</v>
      </c>
      <c r="BL272" s="17" t="s">
        <v>161</v>
      </c>
      <c r="BM272" s="17" t="s">
        <v>2701</v>
      </c>
    </row>
    <row r="273" spans="2:47" s="1" customFormat="1" ht="13.5">
      <c r="B273" s="34"/>
      <c r="C273" s="56"/>
      <c r="D273" s="194" t="s">
        <v>163</v>
      </c>
      <c r="E273" s="56"/>
      <c r="F273" s="195" t="s">
        <v>2702</v>
      </c>
      <c r="G273" s="56"/>
      <c r="H273" s="56"/>
      <c r="I273" s="152"/>
      <c r="J273" s="56"/>
      <c r="K273" s="56"/>
      <c r="L273" s="54"/>
      <c r="M273" s="71"/>
      <c r="N273" s="35"/>
      <c r="O273" s="35"/>
      <c r="P273" s="35"/>
      <c r="Q273" s="35"/>
      <c r="R273" s="35"/>
      <c r="S273" s="35"/>
      <c r="T273" s="72"/>
      <c r="AT273" s="17" t="s">
        <v>163</v>
      </c>
      <c r="AU273" s="17" t="s">
        <v>81</v>
      </c>
    </row>
    <row r="274" spans="2:63" s="10" customFormat="1" ht="29.85" customHeight="1">
      <c r="B274" s="165"/>
      <c r="C274" s="166"/>
      <c r="D274" s="179" t="s">
        <v>72</v>
      </c>
      <c r="E274" s="180" t="s">
        <v>1445</v>
      </c>
      <c r="F274" s="180" t="s">
        <v>1446</v>
      </c>
      <c r="G274" s="166"/>
      <c r="H274" s="166"/>
      <c r="I274" s="169"/>
      <c r="J274" s="181">
        <f>BK274</f>
        <v>0</v>
      </c>
      <c r="K274" s="166"/>
      <c r="L274" s="171"/>
      <c r="M274" s="172"/>
      <c r="N274" s="173"/>
      <c r="O274" s="173"/>
      <c r="P274" s="174">
        <f>P275</f>
        <v>0</v>
      </c>
      <c r="Q274" s="173"/>
      <c r="R274" s="174">
        <f>R275</f>
        <v>0</v>
      </c>
      <c r="S274" s="173"/>
      <c r="T274" s="175">
        <f>T275</f>
        <v>0</v>
      </c>
      <c r="AR274" s="176" t="s">
        <v>22</v>
      </c>
      <c r="AT274" s="177" t="s">
        <v>72</v>
      </c>
      <c r="AU274" s="177" t="s">
        <v>22</v>
      </c>
      <c r="AY274" s="176" t="s">
        <v>154</v>
      </c>
      <c r="BK274" s="178">
        <f>BK275</f>
        <v>0</v>
      </c>
    </row>
    <row r="275" spans="2:65" s="1" customFormat="1" ht="22.5" customHeight="1">
      <c r="B275" s="34"/>
      <c r="C275" s="182" t="s">
        <v>588</v>
      </c>
      <c r="D275" s="182" t="s">
        <v>156</v>
      </c>
      <c r="E275" s="183" t="s">
        <v>2703</v>
      </c>
      <c r="F275" s="184" t="s">
        <v>2704</v>
      </c>
      <c r="G275" s="185" t="s">
        <v>239</v>
      </c>
      <c r="H275" s="186">
        <v>33.739</v>
      </c>
      <c r="I275" s="187"/>
      <c r="J275" s="188">
        <f>ROUND(I275*H275,2)</f>
        <v>0</v>
      </c>
      <c r="K275" s="184" t="s">
        <v>160</v>
      </c>
      <c r="L275" s="54"/>
      <c r="M275" s="189" t="s">
        <v>20</v>
      </c>
      <c r="N275" s="190" t="s">
        <v>44</v>
      </c>
      <c r="O275" s="35"/>
      <c r="P275" s="191">
        <f>O275*H275</f>
        <v>0</v>
      </c>
      <c r="Q275" s="191">
        <v>0</v>
      </c>
      <c r="R275" s="191">
        <f>Q275*H275</f>
        <v>0</v>
      </c>
      <c r="S275" s="191">
        <v>0</v>
      </c>
      <c r="T275" s="192">
        <f>S275*H275</f>
        <v>0</v>
      </c>
      <c r="AR275" s="17" t="s">
        <v>161</v>
      </c>
      <c r="AT275" s="17" t="s">
        <v>156</v>
      </c>
      <c r="AU275" s="17" t="s">
        <v>81</v>
      </c>
      <c r="AY275" s="17" t="s">
        <v>154</v>
      </c>
      <c r="BE275" s="193">
        <f>IF(N275="základní",J275,0)</f>
        <v>0</v>
      </c>
      <c r="BF275" s="193">
        <f>IF(N275="snížená",J275,0)</f>
        <v>0</v>
      </c>
      <c r="BG275" s="193">
        <f>IF(N275="zákl. přenesená",J275,0)</f>
        <v>0</v>
      </c>
      <c r="BH275" s="193">
        <f>IF(N275="sníž. přenesená",J275,0)</f>
        <v>0</v>
      </c>
      <c r="BI275" s="193">
        <f>IF(N275="nulová",J275,0)</f>
        <v>0</v>
      </c>
      <c r="BJ275" s="17" t="s">
        <v>22</v>
      </c>
      <c r="BK275" s="193">
        <f>ROUND(I275*H275,2)</f>
        <v>0</v>
      </c>
      <c r="BL275" s="17" t="s">
        <v>161</v>
      </c>
      <c r="BM275" s="17" t="s">
        <v>2705</v>
      </c>
    </row>
    <row r="276" spans="2:63" s="10" customFormat="1" ht="37.35" customHeight="1">
      <c r="B276" s="165"/>
      <c r="C276" s="166"/>
      <c r="D276" s="167" t="s">
        <v>72</v>
      </c>
      <c r="E276" s="168" t="s">
        <v>1453</v>
      </c>
      <c r="F276" s="168" t="s">
        <v>1454</v>
      </c>
      <c r="G276" s="166"/>
      <c r="H276" s="166"/>
      <c r="I276" s="169"/>
      <c r="J276" s="170">
        <f>BK276</f>
        <v>0</v>
      </c>
      <c r="K276" s="166"/>
      <c r="L276" s="171"/>
      <c r="M276" s="172"/>
      <c r="N276" s="173"/>
      <c r="O276" s="173"/>
      <c r="P276" s="174">
        <f>P277+P303+P335+P361</f>
        <v>0</v>
      </c>
      <c r="Q276" s="173"/>
      <c r="R276" s="174">
        <f>R277+R303+R335+R361</f>
        <v>0.4657746040000001</v>
      </c>
      <c r="S276" s="173"/>
      <c r="T276" s="175">
        <f>T277+T303+T335+T361</f>
        <v>0</v>
      </c>
      <c r="AR276" s="176" t="s">
        <v>81</v>
      </c>
      <c r="AT276" s="177" t="s">
        <v>72</v>
      </c>
      <c r="AU276" s="177" t="s">
        <v>73</v>
      </c>
      <c r="AY276" s="176" t="s">
        <v>154</v>
      </c>
      <c r="BK276" s="178">
        <f>BK277+BK303+BK335+BK361</f>
        <v>0</v>
      </c>
    </row>
    <row r="277" spans="2:63" s="10" customFormat="1" ht="19.9" customHeight="1">
      <c r="B277" s="165"/>
      <c r="C277" s="166"/>
      <c r="D277" s="179" t="s">
        <v>72</v>
      </c>
      <c r="E277" s="180" t="s">
        <v>2706</v>
      </c>
      <c r="F277" s="180" t="s">
        <v>2707</v>
      </c>
      <c r="G277" s="166"/>
      <c r="H277" s="166"/>
      <c r="I277" s="169"/>
      <c r="J277" s="181">
        <f>BK277</f>
        <v>0</v>
      </c>
      <c r="K277" s="166"/>
      <c r="L277" s="171"/>
      <c r="M277" s="172"/>
      <c r="N277" s="173"/>
      <c r="O277" s="173"/>
      <c r="P277" s="174">
        <f>SUM(P278:P302)</f>
        <v>0</v>
      </c>
      <c r="Q277" s="173"/>
      <c r="R277" s="174">
        <f>SUM(R278:R302)</f>
        <v>0.106262</v>
      </c>
      <c r="S277" s="173"/>
      <c r="T277" s="175">
        <f>SUM(T278:T302)</f>
        <v>0</v>
      </c>
      <c r="AR277" s="176" t="s">
        <v>81</v>
      </c>
      <c r="AT277" s="177" t="s">
        <v>72</v>
      </c>
      <c r="AU277" s="177" t="s">
        <v>22</v>
      </c>
      <c r="AY277" s="176" t="s">
        <v>154</v>
      </c>
      <c r="BK277" s="178">
        <f>SUM(BK278:BK302)</f>
        <v>0</v>
      </c>
    </row>
    <row r="278" spans="2:65" s="1" customFormat="1" ht="22.5" customHeight="1">
      <c r="B278" s="34"/>
      <c r="C278" s="182" t="s">
        <v>593</v>
      </c>
      <c r="D278" s="182" t="s">
        <v>156</v>
      </c>
      <c r="E278" s="183" t="s">
        <v>2708</v>
      </c>
      <c r="F278" s="184" t="s">
        <v>2709</v>
      </c>
      <c r="G278" s="185" t="s">
        <v>292</v>
      </c>
      <c r="H278" s="186">
        <v>22</v>
      </c>
      <c r="I278" s="187"/>
      <c r="J278" s="188">
        <f>ROUND(I278*H278,2)</f>
        <v>0</v>
      </c>
      <c r="K278" s="184" t="s">
        <v>160</v>
      </c>
      <c r="L278" s="54"/>
      <c r="M278" s="189" t="s">
        <v>20</v>
      </c>
      <c r="N278" s="190" t="s">
        <v>44</v>
      </c>
      <c r="O278" s="35"/>
      <c r="P278" s="191">
        <f>O278*H278</f>
        <v>0</v>
      </c>
      <c r="Q278" s="191">
        <v>0.0017651</v>
      </c>
      <c r="R278" s="191">
        <f>Q278*H278</f>
        <v>0.0388322</v>
      </c>
      <c r="S278" s="191">
        <v>0</v>
      </c>
      <c r="T278" s="192">
        <f>S278*H278</f>
        <v>0</v>
      </c>
      <c r="AR278" s="17" t="s">
        <v>269</v>
      </c>
      <c r="AT278" s="17" t="s">
        <v>156</v>
      </c>
      <c r="AU278" s="17" t="s">
        <v>81</v>
      </c>
      <c r="AY278" s="17" t="s">
        <v>154</v>
      </c>
      <c r="BE278" s="193">
        <f>IF(N278="základní",J278,0)</f>
        <v>0</v>
      </c>
      <c r="BF278" s="193">
        <f>IF(N278="snížená",J278,0)</f>
        <v>0</v>
      </c>
      <c r="BG278" s="193">
        <f>IF(N278="zákl. přenesená",J278,0)</f>
        <v>0</v>
      </c>
      <c r="BH278" s="193">
        <f>IF(N278="sníž. přenesená",J278,0)</f>
        <v>0</v>
      </c>
      <c r="BI278" s="193">
        <f>IF(N278="nulová",J278,0)</f>
        <v>0</v>
      </c>
      <c r="BJ278" s="17" t="s">
        <v>22</v>
      </c>
      <c r="BK278" s="193">
        <f>ROUND(I278*H278,2)</f>
        <v>0</v>
      </c>
      <c r="BL278" s="17" t="s">
        <v>269</v>
      </c>
      <c r="BM278" s="17" t="s">
        <v>2710</v>
      </c>
    </row>
    <row r="279" spans="2:51" s="12" customFormat="1" ht="13.5">
      <c r="B279" s="213"/>
      <c r="C279" s="214"/>
      <c r="D279" s="194" t="s">
        <v>167</v>
      </c>
      <c r="E279" s="215" t="s">
        <v>20</v>
      </c>
      <c r="F279" s="216" t="s">
        <v>2711</v>
      </c>
      <c r="G279" s="214"/>
      <c r="H279" s="217" t="s">
        <v>20</v>
      </c>
      <c r="I279" s="218"/>
      <c r="J279" s="214"/>
      <c r="K279" s="214"/>
      <c r="L279" s="219"/>
      <c r="M279" s="220"/>
      <c r="N279" s="221"/>
      <c r="O279" s="221"/>
      <c r="P279" s="221"/>
      <c r="Q279" s="221"/>
      <c r="R279" s="221"/>
      <c r="S279" s="221"/>
      <c r="T279" s="222"/>
      <c r="AT279" s="223" t="s">
        <v>167</v>
      </c>
      <c r="AU279" s="223" t="s">
        <v>81</v>
      </c>
      <c r="AV279" s="12" t="s">
        <v>22</v>
      </c>
      <c r="AW279" s="12" t="s">
        <v>169</v>
      </c>
      <c r="AX279" s="12" t="s">
        <v>73</v>
      </c>
      <c r="AY279" s="223" t="s">
        <v>154</v>
      </c>
    </row>
    <row r="280" spans="2:51" s="11" customFormat="1" ht="13.5">
      <c r="B280" s="197"/>
      <c r="C280" s="198"/>
      <c r="D280" s="199" t="s">
        <v>167</v>
      </c>
      <c r="E280" s="200" t="s">
        <v>20</v>
      </c>
      <c r="F280" s="201" t="s">
        <v>312</v>
      </c>
      <c r="G280" s="198"/>
      <c r="H280" s="202">
        <v>22</v>
      </c>
      <c r="I280" s="203"/>
      <c r="J280" s="198"/>
      <c r="K280" s="198"/>
      <c r="L280" s="204"/>
      <c r="M280" s="205"/>
      <c r="N280" s="206"/>
      <c r="O280" s="206"/>
      <c r="P280" s="206"/>
      <c r="Q280" s="206"/>
      <c r="R280" s="206"/>
      <c r="S280" s="206"/>
      <c r="T280" s="207"/>
      <c r="AT280" s="208" t="s">
        <v>167</v>
      </c>
      <c r="AU280" s="208" t="s">
        <v>81</v>
      </c>
      <c r="AV280" s="11" t="s">
        <v>81</v>
      </c>
      <c r="AW280" s="11" t="s">
        <v>169</v>
      </c>
      <c r="AX280" s="11" t="s">
        <v>22</v>
      </c>
      <c r="AY280" s="208" t="s">
        <v>154</v>
      </c>
    </row>
    <row r="281" spans="2:65" s="1" customFormat="1" ht="22.5" customHeight="1">
      <c r="B281" s="34"/>
      <c r="C281" s="182" t="s">
        <v>599</v>
      </c>
      <c r="D281" s="182" t="s">
        <v>156</v>
      </c>
      <c r="E281" s="183" t="s">
        <v>2712</v>
      </c>
      <c r="F281" s="184" t="s">
        <v>2713</v>
      </c>
      <c r="G281" s="185" t="s">
        <v>292</v>
      </c>
      <c r="H281" s="186">
        <v>15</v>
      </c>
      <c r="I281" s="187"/>
      <c r="J281" s="188">
        <f>ROUND(I281*H281,2)</f>
        <v>0</v>
      </c>
      <c r="K281" s="184" t="s">
        <v>160</v>
      </c>
      <c r="L281" s="54"/>
      <c r="M281" s="189" t="s">
        <v>20</v>
      </c>
      <c r="N281" s="190" t="s">
        <v>44</v>
      </c>
      <c r="O281" s="35"/>
      <c r="P281" s="191">
        <f>O281*H281</f>
        <v>0</v>
      </c>
      <c r="Q281" s="191">
        <v>0.0008259</v>
      </c>
      <c r="R281" s="191">
        <f>Q281*H281</f>
        <v>0.0123885</v>
      </c>
      <c r="S281" s="191">
        <v>0</v>
      </c>
      <c r="T281" s="192">
        <f>S281*H281</f>
        <v>0</v>
      </c>
      <c r="AR281" s="17" t="s">
        <v>269</v>
      </c>
      <c r="AT281" s="17" t="s">
        <v>156</v>
      </c>
      <c r="AU281" s="17" t="s">
        <v>81</v>
      </c>
      <c r="AY281" s="17" t="s">
        <v>154</v>
      </c>
      <c r="BE281" s="193">
        <f>IF(N281="základní",J281,0)</f>
        <v>0</v>
      </c>
      <c r="BF281" s="193">
        <f>IF(N281="snížená",J281,0)</f>
        <v>0</v>
      </c>
      <c r="BG281" s="193">
        <f>IF(N281="zákl. přenesená",J281,0)</f>
        <v>0</v>
      </c>
      <c r="BH281" s="193">
        <f>IF(N281="sníž. přenesená",J281,0)</f>
        <v>0</v>
      </c>
      <c r="BI281" s="193">
        <f>IF(N281="nulová",J281,0)</f>
        <v>0</v>
      </c>
      <c r="BJ281" s="17" t="s">
        <v>22</v>
      </c>
      <c r="BK281" s="193">
        <f>ROUND(I281*H281,2)</f>
        <v>0</v>
      </c>
      <c r="BL281" s="17" t="s">
        <v>269</v>
      </c>
      <c r="BM281" s="17" t="s">
        <v>2714</v>
      </c>
    </row>
    <row r="282" spans="2:51" s="11" customFormat="1" ht="13.5">
      <c r="B282" s="197"/>
      <c r="C282" s="198"/>
      <c r="D282" s="199" t="s">
        <v>167</v>
      </c>
      <c r="E282" s="200" t="s">
        <v>20</v>
      </c>
      <c r="F282" s="201" t="s">
        <v>8</v>
      </c>
      <c r="G282" s="198"/>
      <c r="H282" s="202">
        <v>15</v>
      </c>
      <c r="I282" s="203"/>
      <c r="J282" s="198"/>
      <c r="K282" s="198"/>
      <c r="L282" s="204"/>
      <c r="M282" s="205"/>
      <c r="N282" s="206"/>
      <c r="O282" s="206"/>
      <c r="P282" s="206"/>
      <c r="Q282" s="206"/>
      <c r="R282" s="206"/>
      <c r="S282" s="206"/>
      <c r="T282" s="207"/>
      <c r="AT282" s="208" t="s">
        <v>167</v>
      </c>
      <c r="AU282" s="208" t="s">
        <v>81</v>
      </c>
      <c r="AV282" s="11" t="s">
        <v>81</v>
      </c>
      <c r="AW282" s="11" t="s">
        <v>169</v>
      </c>
      <c r="AX282" s="11" t="s">
        <v>73</v>
      </c>
      <c r="AY282" s="208" t="s">
        <v>154</v>
      </c>
    </row>
    <row r="283" spans="2:65" s="1" customFormat="1" ht="22.5" customHeight="1">
      <c r="B283" s="34"/>
      <c r="C283" s="182" t="s">
        <v>604</v>
      </c>
      <c r="D283" s="182" t="s">
        <v>156</v>
      </c>
      <c r="E283" s="183" t="s">
        <v>2715</v>
      </c>
      <c r="F283" s="184" t="s">
        <v>2716</v>
      </c>
      <c r="G283" s="185" t="s">
        <v>292</v>
      </c>
      <c r="H283" s="186">
        <v>1</v>
      </c>
      <c r="I283" s="187"/>
      <c r="J283" s="188">
        <f>ROUND(I283*H283,2)</f>
        <v>0</v>
      </c>
      <c r="K283" s="184" t="s">
        <v>160</v>
      </c>
      <c r="L283" s="54"/>
      <c r="M283" s="189" t="s">
        <v>20</v>
      </c>
      <c r="N283" s="190" t="s">
        <v>44</v>
      </c>
      <c r="O283" s="35"/>
      <c r="P283" s="191">
        <f>O283*H283</f>
        <v>0</v>
      </c>
      <c r="Q283" s="191">
        <v>0.0005873</v>
      </c>
      <c r="R283" s="191">
        <f>Q283*H283</f>
        <v>0.0005873</v>
      </c>
      <c r="S283" s="191">
        <v>0</v>
      </c>
      <c r="T283" s="192">
        <f>S283*H283</f>
        <v>0</v>
      </c>
      <c r="AR283" s="17" t="s">
        <v>269</v>
      </c>
      <c r="AT283" s="17" t="s">
        <v>156</v>
      </c>
      <c r="AU283" s="17" t="s">
        <v>81</v>
      </c>
      <c r="AY283" s="17" t="s">
        <v>154</v>
      </c>
      <c r="BE283" s="193">
        <f>IF(N283="základní",J283,0)</f>
        <v>0</v>
      </c>
      <c r="BF283" s="193">
        <f>IF(N283="snížená",J283,0)</f>
        <v>0</v>
      </c>
      <c r="BG283" s="193">
        <f>IF(N283="zákl. přenesená",J283,0)</f>
        <v>0</v>
      </c>
      <c r="BH283" s="193">
        <f>IF(N283="sníž. přenesená",J283,0)</f>
        <v>0</v>
      </c>
      <c r="BI283" s="193">
        <f>IF(N283="nulová",J283,0)</f>
        <v>0</v>
      </c>
      <c r="BJ283" s="17" t="s">
        <v>22</v>
      </c>
      <c r="BK283" s="193">
        <f>ROUND(I283*H283,2)</f>
        <v>0</v>
      </c>
      <c r="BL283" s="17" t="s">
        <v>269</v>
      </c>
      <c r="BM283" s="17" t="s">
        <v>2717</v>
      </c>
    </row>
    <row r="284" spans="2:51" s="11" customFormat="1" ht="13.5">
      <c r="B284" s="197"/>
      <c r="C284" s="198"/>
      <c r="D284" s="199" t="s">
        <v>167</v>
      </c>
      <c r="E284" s="200" t="s">
        <v>20</v>
      </c>
      <c r="F284" s="201" t="s">
        <v>22</v>
      </c>
      <c r="G284" s="198"/>
      <c r="H284" s="202">
        <v>1</v>
      </c>
      <c r="I284" s="203"/>
      <c r="J284" s="198"/>
      <c r="K284" s="198"/>
      <c r="L284" s="204"/>
      <c r="M284" s="205"/>
      <c r="N284" s="206"/>
      <c r="O284" s="206"/>
      <c r="P284" s="206"/>
      <c r="Q284" s="206"/>
      <c r="R284" s="206"/>
      <c r="S284" s="206"/>
      <c r="T284" s="207"/>
      <c r="AT284" s="208" t="s">
        <v>167</v>
      </c>
      <c r="AU284" s="208" t="s">
        <v>81</v>
      </c>
      <c r="AV284" s="11" t="s">
        <v>81</v>
      </c>
      <c r="AW284" s="11" t="s">
        <v>169</v>
      </c>
      <c r="AX284" s="11" t="s">
        <v>73</v>
      </c>
      <c r="AY284" s="208" t="s">
        <v>154</v>
      </c>
    </row>
    <row r="285" spans="2:65" s="1" customFormat="1" ht="22.5" customHeight="1">
      <c r="B285" s="34"/>
      <c r="C285" s="182" t="s">
        <v>611</v>
      </c>
      <c r="D285" s="182" t="s">
        <v>156</v>
      </c>
      <c r="E285" s="183" t="s">
        <v>2718</v>
      </c>
      <c r="F285" s="184" t="s">
        <v>2719</v>
      </c>
      <c r="G285" s="185" t="s">
        <v>292</v>
      </c>
      <c r="H285" s="186">
        <v>34</v>
      </c>
      <c r="I285" s="187"/>
      <c r="J285" s="188">
        <f>ROUND(I285*H285,2)</f>
        <v>0</v>
      </c>
      <c r="K285" s="184" t="s">
        <v>160</v>
      </c>
      <c r="L285" s="54"/>
      <c r="M285" s="189" t="s">
        <v>20</v>
      </c>
      <c r="N285" s="190" t="s">
        <v>44</v>
      </c>
      <c r="O285" s="35"/>
      <c r="P285" s="191">
        <f>O285*H285</f>
        <v>0</v>
      </c>
      <c r="Q285" s="191">
        <v>0.0012012</v>
      </c>
      <c r="R285" s="191">
        <f>Q285*H285</f>
        <v>0.0408408</v>
      </c>
      <c r="S285" s="191">
        <v>0</v>
      </c>
      <c r="T285" s="192">
        <f>S285*H285</f>
        <v>0</v>
      </c>
      <c r="AR285" s="17" t="s">
        <v>269</v>
      </c>
      <c r="AT285" s="17" t="s">
        <v>156</v>
      </c>
      <c r="AU285" s="17" t="s">
        <v>81</v>
      </c>
      <c r="AY285" s="17" t="s">
        <v>154</v>
      </c>
      <c r="BE285" s="193">
        <f>IF(N285="základní",J285,0)</f>
        <v>0</v>
      </c>
      <c r="BF285" s="193">
        <f>IF(N285="snížená",J285,0)</f>
        <v>0</v>
      </c>
      <c r="BG285" s="193">
        <f>IF(N285="zákl. přenesená",J285,0)</f>
        <v>0</v>
      </c>
      <c r="BH285" s="193">
        <f>IF(N285="sníž. přenesená",J285,0)</f>
        <v>0</v>
      </c>
      <c r="BI285" s="193">
        <f>IF(N285="nulová",J285,0)</f>
        <v>0</v>
      </c>
      <c r="BJ285" s="17" t="s">
        <v>22</v>
      </c>
      <c r="BK285" s="193">
        <f>ROUND(I285*H285,2)</f>
        <v>0</v>
      </c>
      <c r="BL285" s="17" t="s">
        <v>269</v>
      </c>
      <c r="BM285" s="17" t="s">
        <v>2720</v>
      </c>
    </row>
    <row r="286" spans="2:51" s="11" customFormat="1" ht="13.5">
      <c r="B286" s="197"/>
      <c r="C286" s="198"/>
      <c r="D286" s="194" t="s">
        <v>167</v>
      </c>
      <c r="E286" s="209" t="s">
        <v>20</v>
      </c>
      <c r="F286" s="210" t="s">
        <v>8</v>
      </c>
      <c r="G286" s="198"/>
      <c r="H286" s="211">
        <v>15</v>
      </c>
      <c r="I286" s="203"/>
      <c r="J286" s="198"/>
      <c r="K286" s="198"/>
      <c r="L286" s="204"/>
      <c r="M286" s="205"/>
      <c r="N286" s="206"/>
      <c r="O286" s="206"/>
      <c r="P286" s="206"/>
      <c r="Q286" s="206"/>
      <c r="R286" s="206"/>
      <c r="S286" s="206"/>
      <c r="T286" s="207"/>
      <c r="AT286" s="208" t="s">
        <v>167</v>
      </c>
      <c r="AU286" s="208" t="s">
        <v>81</v>
      </c>
      <c r="AV286" s="11" t="s">
        <v>81</v>
      </c>
      <c r="AW286" s="11" t="s">
        <v>169</v>
      </c>
      <c r="AX286" s="11" t="s">
        <v>73</v>
      </c>
      <c r="AY286" s="208" t="s">
        <v>154</v>
      </c>
    </row>
    <row r="287" spans="2:51" s="11" customFormat="1" ht="13.5">
      <c r="B287" s="197"/>
      <c r="C287" s="198"/>
      <c r="D287" s="199" t="s">
        <v>167</v>
      </c>
      <c r="E287" s="200" t="s">
        <v>20</v>
      </c>
      <c r="F287" s="201" t="s">
        <v>2721</v>
      </c>
      <c r="G287" s="198"/>
      <c r="H287" s="202">
        <v>19</v>
      </c>
      <c r="I287" s="203"/>
      <c r="J287" s="198"/>
      <c r="K287" s="198"/>
      <c r="L287" s="204"/>
      <c r="M287" s="205"/>
      <c r="N287" s="206"/>
      <c r="O287" s="206"/>
      <c r="P287" s="206"/>
      <c r="Q287" s="206"/>
      <c r="R287" s="206"/>
      <c r="S287" s="206"/>
      <c r="T287" s="207"/>
      <c r="AT287" s="208" t="s">
        <v>167</v>
      </c>
      <c r="AU287" s="208" t="s">
        <v>81</v>
      </c>
      <c r="AV287" s="11" t="s">
        <v>81</v>
      </c>
      <c r="AW287" s="11" t="s">
        <v>169</v>
      </c>
      <c r="AX287" s="11" t="s">
        <v>73</v>
      </c>
      <c r="AY287" s="208" t="s">
        <v>154</v>
      </c>
    </row>
    <row r="288" spans="2:65" s="1" customFormat="1" ht="22.5" customHeight="1">
      <c r="B288" s="34"/>
      <c r="C288" s="182" t="s">
        <v>617</v>
      </c>
      <c r="D288" s="182" t="s">
        <v>156</v>
      </c>
      <c r="E288" s="183" t="s">
        <v>2722</v>
      </c>
      <c r="F288" s="184" t="s">
        <v>2723</v>
      </c>
      <c r="G288" s="185" t="s">
        <v>292</v>
      </c>
      <c r="H288" s="186">
        <v>6</v>
      </c>
      <c r="I288" s="187"/>
      <c r="J288" s="188">
        <f>ROUND(I288*H288,2)</f>
        <v>0</v>
      </c>
      <c r="K288" s="184" t="s">
        <v>160</v>
      </c>
      <c r="L288" s="54"/>
      <c r="M288" s="189" t="s">
        <v>20</v>
      </c>
      <c r="N288" s="190" t="s">
        <v>44</v>
      </c>
      <c r="O288" s="35"/>
      <c r="P288" s="191">
        <f>O288*H288</f>
        <v>0</v>
      </c>
      <c r="Q288" s="191">
        <v>0.0002851</v>
      </c>
      <c r="R288" s="191">
        <f>Q288*H288</f>
        <v>0.0017106</v>
      </c>
      <c r="S288" s="191">
        <v>0</v>
      </c>
      <c r="T288" s="192">
        <f>S288*H288</f>
        <v>0</v>
      </c>
      <c r="AR288" s="17" t="s">
        <v>269</v>
      </c>
      <c r="AT288" s="17" t="s">
        <v>156</v>
      </c>
      <c r="AU288" s="17" t="s">
        <v>81</v>
      </c>
      <c r="AY288" s="17" t="s">
        <v>154</v>
      </c>
      <c r="BE288" s="193">
        <f>IF(N288="základní",J288,0)</f>
        <v>0</v>
      </c>
      <c r="BF288" s="193">
        <f>IF(N288="snížená",J288,0)</f>
        <v>0</v>
      </c>
      <c r="BG288" s="193">
        <f>IF(N288="zákl. přenesená",J288,0)</f>
        <v>0</v>
      </c>
      <c r="BH288" s="193">
        <f>IF(N288="sníž. přenesená",J288,0)</f>
        <v>0</v>
      </c>
      <c r="BI288" s="193">
        <f>IF(N288="nulová",J288,0)</f>
        <v>0</v>
      </c>
      <c r="BJ288" s="17" t="s">
        <v>22</v>
      </c>
      <c r="BK288" s="193">
        <f>ROUND(I288*H288,2)</f>
        <v>0</v>
      </c>
      <c r="BL288" s="17" t="s">
        <v>269</v>
      </c>
      <c r="BM288" s="17" t="s">
        <v>2724</v>
      </c>
    </row>
    <row r="289" spans="2:51" s="11" customFormat="1" ht="13.5">
      <c r="B289" s="197"/>
      <c r="C289" s="198"/>
      <c r="D289" s="194" t="s">
        <v>167</v>
      </c>
      <c r="E289" s="209" t="s">
        <v>20</v>
      </c>
      <c r="F289" s="210" t="s">
        <v>22</v>
      </c>
      <c r="G289" s="198"/>
      <c r="H289" s="211">
        <v>1</v>
      </c>
      <c r="I289" s="203"/>
      <c r="J289" s="198"/>
      <c r="K289" s="198"/>
      <c r="L289" s="204"/>
      <c r="M289" s="205"/>
      <c r="N289" s="206"/>
      <c r="O289" s="206"/>
      <c r="P289" s="206"/>
      <c r="Q289" s="206"/>
      <c r="R289" s="206"/>
      <c r="S289" s="206"/>
      <c r="T289" s="207"/>
      <c r="AT289" s="208" t="s">
        <v>167</v>
      </c>
      <c r="AU289" s="208" t="s">
        <v>81</v>
      </c>
      <c r="AV289" s="11" t="s">
        <v>81</v>
      </c>
      <c r="AW289" s="11" t="s">
        <v>169</v>
      </c>
      <c r="AX289" s="11" t="s">
        <v>73</v>
      </c>
      <c r="AY289" s="208" t="s">
        <v>154</v>
      </c>
    </row>
    <row r="290" spans="2:51" s="11" customFormat="1" ht="13.5">
      <c r="B290" s="197"/>
      <c r="C290" s="198"/>
      <c r="D290" s="199" t="s">
        <v>167</v>
      </c>
      <c r="E290" s="200" t="s">
        <v>20</v>
      </c>
      <c r="F290" s="201" t="s">
        <v>193</v>
      </c>
      <c r="G290" s="198"/>
      <c r="H290" s="202">
        <v>5</v>
      </c>
      <c r="I290" s="203"/>
      <c r="J290" s="198"/>
      <c r="K290" s="198"/>
      <c r="L290" s="204"/>
      <c r="M290" s="205"/>
      <c r="N290" s="206"/>
      <c r="O290" s="206"/>
      <c r="P290" s="206"/>
      <c r="Q290" s="206"/>
      <c r="R290" s="206"/>
      <c r="S290" s="206"/>
      <c r="T290" s="207"/>
      <c r="AT290" s="208" t="s">
        <v>167</v>
      </c>
      <c r="AU290" s="208" t="s">
        <v>81</v>
      </c>
      <c r="AV290" s="11" t="s">
        <v>81</v>
      </c>
      <c r="AW290" s="11" t="s">
        <v>169</v>
      </c>
      <c r="AX290" s="11" t="s">
        <v>73</v>
      </c>
      <c r="AY290" s="208" t="s">
        <v>154</v>
      </c>
    </row>
    <row r="291" spans="2:65" s="1" customFormat="1" ht="22.5" customHeight="1">
      <c r="B291" s="34"/>
      <c r="C291" s="182" t="s">
        <v>624</v>
      </c>
      <c r="D291" s="182" t="s">
        <v>156</v>
      </c>
      <c r="E291" s="183" t="s">
        <v>2725</v>
      </c>
      <c r="F291" s="184" t="s">
        <v>2726</v>
      </c>
      <c r="G291" s="185" t="s">
        <v>292</v>
      </c>
      <c r="H291" s="186">
        <v>8</v>
      </c>
      <c r="I291" s="187"/>
      <c r="J291" s="188">
        <f>ROUND(I291*H291,2)</f>
        <v>0</v>
      </c>
      <c r="K291" s="184" t="s">
        <v>160</v>
      </c>
      <c r="L291" s="54"/>
      <c r="M291" s="189" t="s">
        <v>20</v>
      </c>
      <c r="N291" s="190" t="s">
        <v>44</v>
      </c>
      <c r="O291" s="35"/>
      <c r="P291" s="191">
        <f>O291*H291</f>
        <v>0</v>
      </c>
      <c r="Q291" s="191">
        <v>0.0003497</v>
      </c>
      <c r="R291" s="191">
        <f>Q291*H291</f>
        <v>0.0027976</v>
      </c>
      <c r="S291" s="191">
        <v>0</v>
      </c>
      <c r="T291" s="192">
        <f>S291*H291</f>
        <v>0</v>
      </c>
      <c r="AR291" s="17" t="s">
        <v>269</v>
      </c>
      <c r="AT291" s="17" t="s">
        <v>156</v>
      </c>
      <c r="AU291" s="17" t="s">
        <v>81</v>
      </c>
      <c r="AY291" s="17" t="s">
        <v>154</v>
      </c>
      <c r="BE291" s="193">
        <f>IF(N291="základní",J291,0)</f>
        <v>0</v>
      </c>
      <c r="BF291" s="193">
        <f>IF(N291="snížená",J291,0)</f>
        <v>0</v>
      </c>
      <c r="BG291" s="193">
        <f>IF(N291="zákl. přenesená",J291,0)</f>
        <v>0</v>
      </c>
      <c r="BH291" s="193">
        <f>IF(N291="sníž. přenesená",J291,0)</f>
        <v>0</v>
      </c>
      <c r="BI291" s="193">
        <f>IF(N291="nulová",J291,0)</f>
        <v>0</v>
      </c>
      <c r="BJ291" s="17" t="s">
        <v>22</v>
      </c>
      <c r="BK291" s="193">
        <f>ROUND(I291*H291,2)</f>
        <v>0</v>
      </c>
      <c r="BL291" s="17" t="s">
        <v>269</v>
      </c>
      <c r="BM291" s="17" t="s">
        <v>2727</v>
      </c>
    </row>
    <row r="292" spans="2:51" s="11" customFormat="1" ht="13.5">
      <c r="B292" s="197"/>
      <c r="C292" s="198"/>
      <c r="D292" s="194" t="s">
        <v>167</v>
      </c>
      <c r="E292" s="209" t="s">
        <v>20</v>
      </c>
      <c r="F292" s="210" t="s">
        <v>207</v>
      </c>
      <c r="G292" s="198"/>
      <c r="H292" s="211">
        <v>7</v>
      </c>
      <c r="I292" s="203"/>
      <c r="J292" s="198"/>
      <c r="K292" s="198"/>
      <c r="L292" s="204"/>
      <c r="M292" s="205"/>
      <c r="N292" s="206"/>
      <c r="O292" s="206"/>
      <c r="P292" s="206"/>
      <c r="Q292" s="206"/>
      <c r="R292" s="206"/>
      <c r="S292" s="206"/>
      <c r="T292" s="207"/>
      <c r="AT292" s="208" t="s">
        <v>167</v>
      </c>
      <c r="AU292" s="208" t="s">
        <v>81</v>
      </c>
      <c r="AV292" s="11" t="s">
        <v>81</v>
      </c>
      <c r="AW292" s="11" t="s">
        <v>169</v>
      </c>
      <c r="AX292" s="11" t="s">
        <v>73</v>
      </c>
      <c r="AY292" s="208" t="s">
        <v>154</v>
      </c>
    </row>
    <row r="293" spans="2:51" s="11" customFormat="1" ht="13.5">
      <c r="B293" s="197"/>
      <c r="C293" s="198"/>
      <c r="D293" s="199" t="s">
        <v>167</v>
      </c>
      <c r="E293" s="200" t="s">
        <v>20</v>
      </c>
      <c r="F293" s="201" t="s">
        <v>22</v>
      </c>
      <c r="G293" s="198"/>
      <c r="H293" s="202">
        <v>1</v>
      </c>
      <c r="I293" s="203"/>
      <c r="J293" s="198"/>
      <c r="K293" s="198"/>
      <c r="L293" s="204"/>
      <c r="M293" s="205"/>
      <c r="N293" s="206"/>
      <c r="O293" s="206"/>
      <c r="P293" s="206"/>
      <c r="Q293" s="206"/>
      <c r="R293" s="206"/>
      <c r="S293" s="206"/>
      <c r="T293" s="207"/>
      <c r="AT293" s="208" t="s">
        <v>167</v>
      </c>
      <c r="AU293" s="208" t="s">
        <v>81</v>
      </c>
      <c r="AV293" s="11" t="s">
        <v>81</v>
      </c>
      <c r="AW293" s="11" t="s">
        <v>169</v>
      </c>
      <c r="AX293" s="11" t="s">
        <v>73</v>
      </c>
      <c r="AY293" s="208" t="s">
        <v>154</v>
      </c>
    </row>
    <row r="294" spans="2:65" s="1" customFormat="1" ht="31.5" customHeight="1">
      <c r="B294" s="34"/>
      <c r="C294" s="182" t="s">
        <v>629</v>
      </c>
      <c r="D294" s="182" t="s">
        <v>156</v>
      </c>
      <c r="E294" s="183" t="s">
        <v>2728</v>
      </c>
      <c r="F294" s="184" t="s">
        <v>2729</v>
      </c>
      <c r="G294" s="185" t="s">
        <v>413</v>
      </c>
      <c r="H294" s="186">
        <v>2</v>
      </c>
      <c r="I294" s="187"/>
      <c r="J294" s="188">
        <f>ROUND(I294*H294,2)</f>
        <v>0</v>
      </c>
      <c r="K294" s="184" t="s">
        <v>20</v>
      </c>
      <c r="L294" s="54"/>
      <c r="M294" s="189" t="s">
        <v>20</v>
      </c>
      <c r="N294" s="190" t="s">
        <v>44</v>
      </c>
      <c r="O294" s="35"/>
      <c r="P294" s="191">
        <f>O294*H294</f>
        <v>0</v>
      </c>
      <c r="Q294" s="191">
        <v>0.00092</v>
      </c>
      <c r="R294" s="191">
        <f>Q294*H294</f>
        <v>0.00184</v>
      </c>
      <c r="S294" s="191">
        <v>0</v>
      </c>
      <c r="T294" s="192">
        <f>S294*H294</f>
        <v>0</v>
      </c>
      <c r="AR294" s="17" t="s">
        <v>269</v>
      </c>
      <c r="AT294" s="17" t="s">
        <v>156</v>
      </c>
      <c r="AU294" s="17" t="s">
        <v>81</v>
      </c>
      <c r="AY294" s="17" t="s">
        <v>154</v>
      </c>
      <c r="BE294" s="193">
        <f>IF(N294="základní",J294,0)</f>
        <v>0</v>
      </c>
      <c r="BF294" s="193">
        <f>IF(N294="snížená",J294,0)</f>
        <v>0</v>
      </c>
      <c r="BG294" s="193">
        <f>IF(N294="zákl. přenesená",J294,0)</f>
        <v>0</v>
      </c>
      <c r="BH294" s="193">
        <f>IF(N294="sníž. přenesená",J294,0)</f>
        <v>0</v>
      </c>
      <c r="BI294" s="193">
        <f>IF(N294="nulová",J294,0)</f>
        <v>0</v>
      </c>
      <c r="BJ294" s="17" t="s">
        <v>22</v>
      </c>
      <c r="BK294" s="193">
        <f>ROUND(I294*H294,2)</f>
        <v>0</v>
      </c>
      <c r="BL294" s="17" t="s">
        <v>269</v>
      </c>
      <c r="BM294" s="17" t="s">
        <v>2730</v>
      </c>
    </row>
    <row r="295" spans="2:65" s="1" customFormat="1" ht="22.5" customHeight="1">
      <c r="B295" s="34"/>
      <c r="C295" s="182" t="s">
        <v>636</v>
      </c>
      <c r="D295" s="182" t="s">
        <v>156</v>
      </c>
      <c r="E295" s="183" t="s">
        <v>2731</v>
      </c>
      <c r="F295" s="184" t="s">
        <v>2732</v>
      </c>
      <c r="G295" s="185" t="s">
        <v>413</v>
      </c>
      <c r="H295" s="186">
        <v>4</v>
      </c>
      <c r="I295" s="187"/>
      <c r="J295" s="188">
        <f>ROUND(I295*H295,2)</f>
        <v>0</v>
      </c>
      <c r="K295" s="184" t="s">
        <v>160</v>
      </c>
      <c r="L295" s="54"/>
      <c r="M295" s="189" t="s">
        <v>20</v>
      </c>
      <c r="N295" s="190" t="s">
        <v>44</v>
      </c>
      <c r="O295" s="35"/>
      <c r="P295" s="191">
        <f>O295*H295</f>
        <v>0</v>
      </c>
      <c r="Q295" s="191">
        <v>0.00143</v>
      </c>
      <c r="R295" s="191">
        <f>Q295*H295</f>
        <v>0.00572</v>
      </c>
      <c r="S295" s="191">
        <v>0</v>
      </c>
      <c r="T295" s="192">
        <f>S295*H295</f>
        <v>0</v>
      </c>
      <c r="AR295" s="17" t="s">
        <v>269</v>
      </c>
      <c r="AT295" s="17" t="s">
        <v>156</v>
      </c>
      <c r="AU295" s="17" t="s">
        <v>81</v>
      </c>
      <c r="AY295" s="17" t="s">
        <v>154</v>
      </c>
      <c r="BE295" s="193">
        <f>IF(N295="základní",J295,0)</f>
        <v>0</v>
      </c>
      <c r="BF295" s="193">
        <f>IF(N295="snížená",J295,0)</f>
        <v>0</v>
      </c>
      <c r="BG295" s="193">
        <f>IF(N295="zákl. přenesená",J295,0)</f>
        <v>0</v>
      </c>
      <c r="BH295" s="193">
        <f>IF(N295="sníž. přenesená",J295,0)</f>
        <v>0</v>
      </c>
      <c r="BI295" s="193">
        <f>IF(N295="nulová",J295,0)</f>
        <v>0</v>
      </c>
      <c r="BJ295" s="17" t="s">
        <v>22</v>
      </c>
      <c r="BK295" s="193">
        <f>ROUND(I295*H295,2)</f>
        <v>0</v>
      </c>
      <c r="BL295" s="17" t="s">
        <v>269</v>
      </c>
      <c r="BM295" s="17" t="s">
        <v>2733</v>
      </c>
    </row>
    <row r="296" spans="2:65" s="1" customFormat="1" ht="22.5" customHeight="1">
      <c r="B296" s="34"/>
      <c r="C296" s="182" t="s">
        <v>652</v>
      </c>
      <c r="D296" s="182" t="s">
        <v>156</v>
      </c>
      <c r="E296" s="183" t="s">
        <v>2734</v>
      </c>
      <c r="F296" s="184" t="s">
        <v>2735</v>
      </c>
      <c r="G296" s="185" t="s">
        <v>413</v>
      </c>
      <c r="H296" s="186">
        <v>3</v>
      </c>
      <c r="I296" s="187"/>
      <c r="J296" s="188">
        <f>ROUND(I296*H296,2)</f>
        <v>0</v>
      </c>
      <c r="K296" s="184" t="s">
        <v>160</v>
      </c>
      <c r="L296" s="54"/>
      <c r="M296" s="189" t="s">
        <v>20</v>
      </c>
      <c r="N296" s="190" t="s">
        <v>44</v>
      </c>
      <c r="O296" s="35"/>
      <c r="P296" s="191">
        <f>O296*H296</f>
        <v>0</v>
      </c>
      <c r="Q296" s="191">
        <v>0.000515</v>
      </c>
      <c r="R296" s="191">
        <f>Q296*H296</f>
        <v>0.0015450000000000001</v>
      </c>
      <c r="S296" s="191">
        <v>0</v>
      </c>
      <c r="T296" s="192">
        <f>S296*H296</f>
        <v>0</v>
      </c>
      <c r="AR296" s="17" t="s">
        <v>269</v>
      </c>
      <c r="AT296" s="17" t="s">
        <v>156</v>
      </c>
      <c r="AU296" s="17" t="s">
        <v>81</v>
      </c>
      <c r="AY296" s="17" t="s">
        <v>154</v>
      </c>
      <c r="BE296" s="193">
        <f>IF(N296="základní",J296,0)</f>
        <v>0</v>
      </c>
      <c r="BF296" s="193">
        <f>IF(N296="snížená",J296,0)</f>
        <v>0</v>
      </c>
      <c r="BG296" s="193">
        <f>IF(N296="zákl. přenesená",J296,0)</f>
        <v>0</v>
      </c>
      <c r="BH296" s="193">
        <f>IF(N296="sníž. přenesená",J296,0)</f>
        <v>0</v>
      </c>
      <c r="BI296" s="193">
        <f>IF(N296="nulová",J296,0)</f>
        <v>0</v>
      </c>
      <c r="BJ296" s="17" t="s">
        <v>22</v>
      </c>
      <c r="BK296" s="193">
        <f>ROUND(I296*H296,2)</f>
        <v>0</v>
      </c>
      <c r="BL296" s="17" t="s">
        <v>269</v>
      </c>
      <c r="BM296" s="17" t="s">
        <v>2736</v>
      </c>
    </row>
    <row r="297" spans="2:65" s="1" customFormat="1" ht="22.5" customHeight="1">
      <c r="B297" s="34"/>
      <c r="C297" s="182" t="s">
        <v>657</v>
      </c>
      <c r="D297" s="182" t="s">
        <v>156</v>
      </c>
      <c r="E297" s="183" t="s">
        <v>2737</v>
      </c>
      <c r="F297" s="184" t="s">
        <v>2738</v>
      </c>
      <c r="G297" s="185" t="s">
        <v>292</v>
      </c>
      <c r="H297" s="186">
        <v>1</v>
      </c>
      <c r="I297" s="187"/>
      <c r="J297" s="188">
        <f>ROUND(I297*H297,2)</f>
        <v>0</v>
      </c>
      <c r="K297" s="184" t="s">
        <v>160</v>
      </c>
      <c r="L297" s="54"/>
      <c r="M297" s="189" t="s">
        <v>20</v>
      </c>
      <c r="N297" s="190" t="s">
        <v>44</v>
      </c>
      <c r="O297" s="35"/>
      <c r="P297" s="191">
        <f>O297*H297</f>
        <v>0</v>
      </c>
      <c r="Q297" s="191">
        <v>0</v>
      </c>
      <c r="R297" s="191">
        <f>Q297*H297</f>
        <v>0</v>
      </c>
      <c r="S297" s="191">
        <v>0</v>
      </c>
      <c r="T297" s="192">
        <f>S297*H297</f>
        <v>0</v>
      </c>
      <c r="AR297" s="17" t="s">
        <v>269</v>
      </c>
      <c r="AT297" s="17" t="s">
        <v>156</v>
      </c>
      <c r="AU297" s="17" t="s">
        <v>81</v>
      </c>
      <c r="AY297" s="17" t="s">
        <v>154</v>
      </c>
      <c r="BE297" s="193">
        <f>IF(N297="základní",J297,0)</f>
        <v>0</v>
      </c>
      <c r="BF297" s="193">
        <f>IF(N297="snížená",J297,0)</f>
        <v>0</v>
      </c>
      <c r="BG297" s="193">
        <f>IF(N297="zákl. přenesená",J297,0)</f>
        <v>0</v>
      </c>
      <c r="BH297" s="193">
        <f>IF(N297="sníž. přenesená",J297,0)</f>
        <v>0</v>
      </c>
      <c r="BI297" s="193">
        <f>IF(N297="nulová",J297,0)</f>
        <v>0</v>
      </c>
      <c r="BJ297" s="17" t="s">
        <v>22</v>
      </c>
      <c r="BK297" s="193">
        <f>ROUND(I297*H297,2)</f>
        <v>0</v>
      </c>
      <c r="BL297" s="17" t="s">
        <v>269</v>
      </c>
      <c r="BM297" s="17" t="s">
        <v>2739</v>
      </c>
    </row>
    <row r="298" spans="2:65" s="1" customFormat="1" ht="22.5" customHeight="1">
      <c r="B298" s="34"/>
      <c r="C298" s="182" t="s">
        <v>664</v>
      </c>
      <c r="D298" s="182" t="s">
        <v>156</v>
      </c>
      <c r="E298" s="183" t="s">
        <v>2740</v>
      </c>
      <c r="F298" s="184" t="s">
        <v>2741</v>
      </c>
      <c r="G298" s="185" t="s">
        <v>292</v>
      </c>
      <c r="H298" s="186">
        <v>86</v>
      </c>
      <c r="I298" s="187"/>
      <c r="J298" s="188">
        <f>ROUND(I298*H298,2)</f>
        <v>0</v>
      </c>
      <c r="K298" s="184" t="s">
        <v>160</v>
      </c>
      <c r="L298" s="54"/>
      <c r="M298" s="189" t="s">
        <v>20</v>
      </c>
      <c r="N298" s="190" t="s">
        <v>45</v>
      </c>
      <c r="O298" s="35"/>
      <c r="P298" s="191">
        <f>O298*H298</f>
        <v>0</v>
      </c>
      <c r="Q298" s="191">
        <v>0</v>
      </c>
      <c r="R298" s="191">
        <f>Q298*H298</f>
        <v>0</v>
      </c>
      <c r="S298" s="191">
        <v>0</v>
      </c>
      <c r="T298" s="192">
        <f>S298*H298</f>
        <v>0</v>
      </c>
      <c r="AR298" s="17" t="s">
        <v>269</v>
      </c>
      <c r="AT298" s="17" t="s">
        <v>156</v>
      </c>
      <c r="AU298" s="17" t="s">
        <v>81</v>
      </c>
      <c r="AY298" s="17" t="s">
        <v>154</v>
      </c>
      <c r="BE298" s="193">
        <f>IF(N298="základní",J298,0)</f>
        <v>0</v>
      </c>
      <c r="BF298" s="193">
        <f>IF(N298="snížená",J298,0)</f>
        <v>0</v>
      </c>
      <c r="BG298" s="193">
        <f>IF(N298="zákl. přenesená",J298,0)</f>
        <v>0</v>
      </c>
      <c r="BH298" s="193">
        <f>IF(N298="sníž. přenesená",J298,0)</f>
        <v>0</v>
      </c>
      <c r="BI298" s="193">
        <f>IF(N298="nulová",J298,0)</f>
        <v>0</v>
      </c>
      <c r="BJ298" s="17" t="s">
        <v>81</v>
      </c>
      <c r="BK298" s="193">
        <f>ROUND(I298*H298,2)</f>
        <v>0</v>
      </c>
      <c r="BL298" s="17" t="s">
        <v>269</v>
      </c>
      <c r="BM298" s="17" t="s">
        <v>2742</v>
      </c>
    </row>
    <row r="299" spans="2:47" s="1" customFormat="1" ht="13.5">
      <c r="B299" s="34"/>
      <c r="C299" s="56"/>
      <c r="D299" s="194" t="s">
        <v>163</v>
      </c>
      <c r="E299" s="56"/>
      <c r="F299" s="195" t="s">
        <v>2741</v>
      </c>
      <c r="G299" s="56"/>
      <c r="H299" s="56"/>
      <c r="I299" s="152"/>
      <c r="J299" s="56"/>
      <c r="K299" s="56"/>
      <c r="L299" s="54"/>
      <c r="M299" s="71"/>
      <c r="N299" s="35"/>
      <c r="O299" s="35"/>
      <c r="P299" s="35"/>
      <c r="Q299" s="35"/>
      <c r="R299" s="35"/>
      <c r="S299" s="35"/>
      <c r="T299" s="72"/>
      <c r="AT299" s="17" t="s">
        <v>163</v>
      </c>
      <c r="AU299" s="17" t="s">
        <v>81</v>
      </c>
    </row>
    <row r="300" spans="2:51" s="11" customFormat="1" ht="13.5">
      <c r="B300" s="197"/>
      <c r="C300" s="198"/>
      <c r="D300" s="199" t="s">
        <v>167</v>
      </c>
      <c r="E300" s="200" t="s">
        <v>20</v>
      </c>
      <c r="F300" s="201" t="s">
        <v>2743</v>
      </c>
      <c r="G300" s="198"/>
      <c r="H300" s="202">
        <v>86</v>
      </c>
      <c r="I300" s="203"/>
      <c r="J300" s="198"/>
      <c r="K300" s="198"/>
      <c r="L300" s="204"/>
      <c r="M300" s="205"/>
      <c r="N300" s="206"/>
      <c r="O300" s="206"/>
      <c r="P300" s="206"/>
      <c r="Q300" s="206"/>
      <c r="R300" s="206"/>
      <c r="S300" s="206"/>
      <c r="T300" s="207"/>
      <c r="AT300" s="208" t="s">
        <v>167</v>
      </c>
      <c r="AU300" s="208" t="s">
        <v>81</v>
      </c>
      <c r="AV300" s="11" t="s">
        <v>81</v>
      </c>
      <c r="AW300" s="11" t="s">
        <v>169</v>
      </c>
      <c r="AX300" s="11" t="s">
        <v>73</v>
      </c>
      <c r="AY300" s="208" t="s">
        <v>154</v>
      </c>
    </row>
    <row r="301" spans="2:65" s="1" customFormat="1" ht="22.5" customHeight="1">
      <c r="B301" s="34"/>
      <c r="C301" s="182" t="s">
        <v>669</v>
      </c>
      <c r="D301" s="182" t="s">
        <v>156</v>
      </c>
      <c r="E301" s="183" t="s">
        <v>2744</v>
      </c>
      <c r="F301" s="184" t="s">
        <v>2745</v>
      </c>
      <c r="G301" s="185" t="s">
        <v>239</v>
      </c>
      <c r="H301" s="186">
        <v>0.106</v>
      </c>
      <c r="I301" s="187"/>
      <c r="J301" s="188">
        <f>ROUND(I301*H301,2)</f>
        <v>0</v>
      </c>
      <c r="K301" s="184" t="s">
        <v>160</v>
      </c>
      <c r="L301" s="54"/>
      <c r="M301" s="189" t="s">
        <v>20</v>
      </c>
      <c r="N301" s="190" t="s">
        <v>45</v>
      </c>
      <c r="O301" s="35"/>
      <c r="P301" s="191">
        <f>O301*H301</f>
        <v>0</v>
      </c>
      <c r="Q301" s="191">
        <v>0</v>
      </c>
      <c r="R301" s="191">
        <f>Q301*H301</f>
        <v>0</v>
      </c>
      <c r="S301" s="191">
        <v>0</v>
      </c>
      <c r="T301" s="192">
        <f>S301*H301</f>
        <v>0</v>
      </c>
      <c r="AR301" s="17" t="s">
        <v>269</v>
      </c>
      <c r="AT301" s="17" t="s">
        <v>156</v>
      </c>
      <c r="AU301" s="17" t="s">
        <v>81</v>
      </c>
      <c r="AY301" s="17" t="s">
        <v>154</v>
      </c>
      <c r="BE301" s="193">
        <f>IF(N301="základní",J301,0)</f>
        <v>0</v>
      </c>
      <c r="BF301" s="193">
        <f>IF(N301="snížená",J301,0)</f>
        <v>0</v>
      </c>
      <c r="BG301" s="193">
        <f>IF(N301="zákl. přenesená",J301,0)</f>
        <v>0</v>
      </c>
      <c r="BH301" s="193">
        <f>IF(N301="sníž. přenesená",J301,0)</f>
        <v>0</v>
      </c>
      <c r="BI301" s="193">
        <f>IF(N301="nulová",J301,0)</f>
        <v>0</v>
      </c>
      <c r="BJ301" s="17" t="s">
        <v>81</v>
      </c>
      <c r="BK301" s="193">
        <f>ROUND(I301*H301,2)</f>
        <v>0</v>
      </c>
      <c r="BL301" s="17" t="s">
        <v>269</v>
      </c>
      <c r="BM301" s="17" t="s">
        <v>2746</v>
      </c>
    </row>
    <row r="302" spans="2:47" s="1" customFormat="1" ht="13.5">
      <c r="B302" s="34"/>
      <c r="C302" s="56"/>
      <c r="D302" s="194" t="s">
        <v>163</v>
      </c>
      <c r="E302" s="56"/>
      <c r="F302" s="195" t="s">
        <v>2745</v>
      </c>
      <c r="G302" s="56"/>
      <c r="H302" s="56"/>
      <c r="I302" s="152"/>
      <c r="J302" s="56"/>
      <c r="K302" s="56"/>
      <c r="L302" s="54"/>
      <c r="M302" s="71"/>
      <c r="N302" s="35"/>
      <c r="O302" s="35"/>
      <c r="P302" s="35"/>
      <c r="Q302" s="35"/>
      <c r="R302" s="35"/>
      <c r="S302" s="35"/>
      <c r="T302" s="72"/>
      <c r="AT302" s="17" t="s">
        <v>163</v>
      </c>
      <c r="AU302" s="17" t="s">
        <v>81</v>
      </c>
    </row>
    <row r="303" spans="2:63" s="10" customFormat="1" ht="29.85" customHeight="1">
      <c r="B303" s="165"/>
      <c r="C303" s="166"/>
      <c r="D303" s="179" t="s">
        <v>72</v>
      </c>
      <c r="E303" s="180" t="s">
        <v>2747</v>
      </c>
      <c r="F303" s="180" t="s">
        <v>2748</v>
      </c>
      <c r="G303" s="166"/>
      <c r="H303" s="166"/>
      <c r="I303" s="169"/>
      <c r="J303" s="181">
        <f>BK303</f>
        <v>0</v>
      </c>
      <c r="K303" s="166"/>
      <c r="L303" s="171"/>
      <c r="M303" s="172"/>
      <c r="N303" s="173"/>
      <c r="O303" s="173"/>
      <c r="P303" s="174">
        <f>SUM(P304:P334)</f>
        <v>0</v>
      </c>
      <c r="Q303" s="173"/>
      <c r="R303" s="174">
        <f>SUM(R304:R334)</f>
        <v>0.09319109900000001</v>
      </c>
      <c r="S303" s="173"/>
      <c r="T303" s="175">
        <f>SUM(T304:T334)</f>
        <v>0</v>
      </c>
      <c r="AR303" s="176" t="s">
        <v>81</v>
      </c>
      <c r="AT303" s="177" t="s">
        <v>72</v>
      </c>
      <c r="AU303" s="177" t="s">
        <v>22</v>
      </c>
      <c r="AY303" s="176" t="s">
        <v>154</v>
      </c>
      <c r="BK303" s="178">
        <f>SUM(BK304:BK334)</f>
        <v>0</v>
      </c>
    </row>
    <row r="304" spans="2:65" s="1" customFormat="1" ht="22.5" customHeight="1">
      <c r="B304" s="34"/>
      <c r="C304" s="182" t="s">
        <v>674</v>
      </c>
      <c r="D304" s="182" t="s">
        <v>156</v>
      </c>
      <c r="E304" s="183" t="s">
        <v>2749</v>
      </c>
      <c r="F304" s="184" t="s">
        <v>2750</v>
      </c>
      <c r="G304" s="185" t="s">
        <v>292</v>
      </c>
      <c r="H304" s="186">
        <v>15</v>
      </c>
      <c r="I304" s="187"/>
      <c r="J304" s="188">
        <f>ROUND(I304*H304,2)</f>
        <v>0</v>
      </c>
      <c r="K304" s="184" t="s">
        <v>160</v>
      </c>
      <c r="L304" s="54"/>
      <c r="M304" s="189" t="s">
        <v>20</v>
      </c>
      <c r="N304" s="190" t="s">
        <v>44</v>
      </c>
      <c r="O304" s="35"/>
      <c r="P304" s="191">
        <f>O304*H304</f>
        <v>0</v>
      </c>
      <c r="Q304" s="191">
        <v>0.00039754</v>
      </c>
      <c r="R304" s="191">
        <f>Q304*H304</f>
        <v>0.0059631</v>
      </c>
      <c r="S304" s="191">
        <v>0</v>
      </c>
      <c r="T304" s="192">
        <f>S304*H304</f>
        <v>0</v>
      </c>
      <c r="AR304" s="17" t="s">
        <v>269</v>
      </c>
      <c r="AT304" s="17" t="s">
        <v>156</v>
      </c>
      <c r="AU304" s="17" t="s">
        <v>81</v>
      </c>
      <c r="AY304" s="17" t="s">
        <v>154</v>
      </c>
      <c r="BE304" s="193">
        <f>IF(N304="základní",J304,0)</f>
        <v>0</v>
      </c>
      <c r="BF304" s="193">
        <f>IF(N304="snížená",J304,0)</f>
        <v>0</v>
      </c>
      <c r="BG304" s="193">
        <f>IF(N304="zákl. přenesená",J304,0)</f>
        <v>0</v>
      </c>
      <c r="BH304" s="193">
        <f>IF(N304="sníž. přenesená",J304,0)</f>
        <v>0</v>
      </c>
      <c r="BI304" s="193">
        <f>IF(N304="nulová",J304,0)</f>
        <v>0</v>
      </c>
      <c r="BJ304" s="17" t="s">
        <v>22</v>
      </c>
      <c r="BK304" s="193">
        <f>ROUND(I304*H304,2)</f>
        <v>0</v>
      </c>
      <c r="BL304" s="17" t="s">
        <v>269</v>
      </c>
      <c r="BM304" s="17" t="s">
        <v>2751</v>
      </c>
    </row>
    <row r="305" spans="2:51" s="11" customFormat="1" ht="13.5">
      <c r="B305" s="197"/>
      <c r="C305" s="198"/>
      <c r="D305" s="199" t="s">
        <v>167</v>
      </c>
      <c r="E305" s="200" t="s">
        <v>20</v>
      </c>
      <c r="F305" s="201" t="s">
        <v>8</v>
      </c>
      <c r="G305" s="198"/>
      <c r="H305" s="202">
        <v>15</v>
      </c>
      <c r="I305" s="203"/>
      <c r="J305" s="198"/>
      <c r="K305" s="198"/>
      <c r="L305" s="204"/>
      <c r="M305" s="205"/>
      <c r="N305" s="206"/>
      <c r="O305" s="206"/>
      <c r="P305" s="206"/>
      <c r="Q305" s="206"/>
      <c r="R305" s="206"/>
      <c r="S305" s="206"/>
      <c r="T305" s="207"/>
      <c r="AT305" s="208" t="s">
        <v>167</v>
      </c>
      <c r="AU305" s="208" t="s">
        <v>81</v>
      </c>
      <c r="AV305" s="11" t="s">
        <v>81</v>
      </c>
      <c r="AW305" s="11" t="s">
        <v>169</v>
      </c>
      <c r="AX305" s="11" t="s">
        <v>73</v>
      </c>
      <c r="AY305" s="208" t="s">
        <v>154</v>
      </c>
    </row>
    <row r="306" spans="2:65" s="1" customFormat="1" ht="22.5" customHeight="1">
      <c r="B306" s="34"/>
      <c r="C306" s="182" t="s">
        <v>679</v>
      </c>
      <c r="D306" s="182" t="s">
        <v>156</v>
      </c>
      <c r="E306" s="183" t="s">
        <v>2752</v>
      </c>
      <c r="F306" s="184" t="s">
        <v>2753</v>
      </c>
      <c r="G306" s="185" t="s">
        <v>292</v>
      </c>
      <c r="H306" s="186">
        <v>55</v>
      </c>
      <c r="I306" s="187"/>
      <c r="J306" s="188">
        <f>ROUND(I306*H306,2)</f>
        <v>0</v>
      </c>
      <c r="K306" s="184" t="s">
        <v>160</v>
      </c>
      <c r="L306" s="54"/>
      <c r="M306" s="189" t="s">
        <v>20</v>
      </c>
      <c r="N306" s="190" t="s">
        <v>44</v>
      </c>
      <c r="O306" s="35"/>
      <c r="P306" s="191">
        <f>O306*H306</f>
        <v>0</v>
      </c>
      <c r="Q306" s="191">
        <v>0.00066396</v>
      </c>
      <c r="R306" s="191">
        <f>Q306*H306</f>
        <v>0.0365178</v>
      </c>
      <c r="S306" s="191">
        <v>0</v>
      </c>
      <c r="T306" s="192">
        <f>S306*H306</f>
        <v>0</v>
      </c>
      <c r="AR306" s="17" t="s">
        <v>269</v>
      </c>
      <c r="AT306" s="17" t="s">
        <v>156</v>
      </c>
      <c r="AU306" s="17" t="s">
        <v>81</v>
      </c>
      <c r="AY306" s="17" t="s">
        <v>154</v>
      </c>
      <c r="BE306" s="193">
        <f>IF(N306="základní",J306,0)</f>
        <v>0</v>
      </c>
      <c r="BF306" s="193">
        <f>IF(N306="snížená",J306,0)</f>
        <v>0</v>
      </c>
      <c r="BG306" s="193">
        <f>IF(N306="zákl. přenesená",J306,0)</f>
        <v>0</v>
      </c>
      <c r="BH306" s="193">
        <f>IF(N306="sníž. přenesená",J306,0)</f>
        <v>0</v>
      </c>
      <c r="BI306" s="193">
        <f>IF(N306="nulová",J306,0)</f>
        <v>0</v>
      </c>
      <c r="BJ306" s="17" t="s">
        <v>22</v>
      </c>
      <c r="BK306" s="193">
        <f>ROUND(I306*H306,2)</f>
        <v>0</v>
      </c>
      <c r="BL306" s="17" t="s">
        <v>269</v>
      </c>
      <c r="BM306" s="17" t="s">
        <v>2754</v>
      </c>
    </row>
    <row r="307" spans="2:51" s="11" customFormat="1" ht="13.5">
      <c r="B307" s="197"/>
      <c r="C307" s="198"/>
      <c r="D307" s="194" t="s">
        <v>167</v>
      </c>
      <c r="E307" s="209" t="s">
        <v>20</v>
      </c>
      <c r="F307" s="210" t="s">
        <v>410</v>
      </c>
      <c r="G307" s="198"/>
      <c r="H307" s="211">
        <v>35</v>
      </c>
      <c r="I307" s="203"/>
      <c r="J307" s="198"/>
      <c r="K307" s="198"/>
      <c r="L307" s="204"/>
      <c r="M307" s="205"/>
      <c r="N307" s="206"/>
      <c r="O307" s="206"/>
      <c r="P307" s="206"/>
      <c r="Q307" s="206"/>
      <c r="R307" s="206"/>
      <c r="S307" s="206"/>
      <c r="T307" s="207"/>
      <c r="AT307" s="208" t="s">
        <v>167</v>
      </c>
      <c r="AU307" s="208" t="s">
        <v>81</v>
      </c>
      <c r="AV307" s="11" t="s">
        <v>81</v>
      </c>
      <c r="AW307" s="11" t="s">
        <v>169</v>
      </c>
      <c r="AX307" s="11" t="s">
        <v>73</v>
      </c>
      <c r="AY307" s="208" t="s">
        <v>154</v>
      </c>
    </row>
    <row r="308" spans="2:51" s="11" customFormat="1" ht="13.5">
      <c r="B308" s="197"/>
      <c r="C308" s="198"/>
      <c r="D308" s="199" t="s">
        <v>167</v>
      </c>
      <c r="E308" s="200" t="s">
        <v>20</v>
      </c>
      <c r="F308" s="201" t="s">
        <v>297</v>
      </c>
      <c r="G308" s="198"/>
      <c r="H308" s="202">
        <v>20</v>
      </c>
      <c r="I308" s="203"/>
      <c r="J308" s="198"/>
      <c r="K308" s="198"/>
      <c r="L308" s="204"/>
      <c r="M308" s="205"/>
      <c r="N308" s="206"/>
      <c r="O308" s="206"/>
      <c r="P308" s="206"/>
      <c r="Q308" s="206"/>
      <c r="R308" s="206"/>
      <c r="S308" s="206"/>
      <c r="T308" s="207"/>
      <c r="AT308" s="208" t="s">
        <v>167</v>
      </c>
      <c r="AU308" s="208" t="s">
        <v>81</v>
      </c>
      <c r="AV308" s="11" t="s">
        <v>81</v>
      </c>
      <c r="AW308" s="11" t="s">
        <v>169</v>
      </c>
      <c r="AX308" s="11" t="s">
        <v>73</v>
      </c>
      <c r="AY308" s="208" t="s">
        <v>154</v>
      </c>
    </row>
    <row r="309" spans="2:65" s="1" customFormat="1" ht="22.5" customHeight="1">
      <c r="B309" s="34"/>
      <c r="C309" s="182" t="s">
        <v>686</v>
      </c>
      <c r="D309" s="182" t="s">
        <v>156</v>
      </c>
      <c r="E309" s="183" t="s">
        <v>2755</v>
      </c>
      <c r="F309" s="184" t="s">
        <v>2756</v>
      </c>
      <c r="G309" s="185" t="s">
        <v>292</v>
      </c>
      <c r="H309" s="186">
        <v>14</v>
      </c>
      <c r="I309" s="187"/>
      <c r="J309" s="188">
        <f>ROUND(I309*H309,2)</f>
        <v>0</v>
      </c>
      <c r="K309" s="184" t="s">
        <v>160</v>
      </c>
      <c r="L309" s="54"/>
      <c r="M309" s="189" t="s">
        <v>20</v>
      </c>
      <c r="N309" s="190" t="s">
        <v>44</v>
      </c>
      <c r="O309" s="35"/>
      <c r="P309" s="191">
        <f>O309*H309</f>
        <v>0</v>
      </c>
      <c r="Q309" s="191">
        <v>0.000909932</v>
      </c>
      <c r="R309" s="191">
        <f>Q309*H309</f>
        <v>0.012739048</v>
      </c>
      <c r="S309" s="191">
        <v>0</v>
      </c>
      <c r="T309" s="192">
        <f>S309*H309</f>
        <v>0</v>
      </c>
      <c r="AR309" s="17" t="s">
        <v>269</v>
      </c>
      <c r="AT309" s="17" t="s">
        <v>156</v>
      </c>
      <c r="AU309" s="17" t="s">
        <v>81</v>
      </c>
      <c r="AY309" s="17" t="s">
        <v>154</v>
      </c>
      <c r="BE309" s="193">
        <f>IF(N309="základní",J309,0)</f>
        <v>0</v>
      </c>
      <c r="BF309" s="193">
        <f>IF(N309="snížená",J309,0)</f>
        <v>0</v>
      </c>
      <c r="BG309" s="193">
        <f>IF(N309="zákl. přenesená",J309,0)</f>
        <v>0</v>
      </c>
      <c r="BH309" s="193">
        <f>IF(N309="sníž. přenesená",J309,0)</f>
        <v>0</v>
      </c>
      <c r="BI309" s="193">
        <f>IF(N309="nulová",J309,0)</f>
        <v>0</v>
      </c>
      <c r="BJ309" s="17" t="s">
        <v>22</v>
      </c>
      <c r="BK309" s="193">
        <f>ROUND(I309*H309,2)</f>
        <v>0</v>
      </c>
      <c r="BL309" s="17" t="s">
        <v>269</v>
      </c>
      <c r="BM309" s="17" t="s">
        <v>2757</v>
      </c>
    </row>
    <row r="310" spans="2:51" s="11" customFormat="1" ht="13.5">
      <c r="B310" s="197"/>
      <c r="C310" s="198"/>
      <c r="D310" s="194" t="s">
        <v>167</v>
      </c>
      <c r="E310" s="209" t="s">
        <v>20</v>
      </c>
      <c r="F310" s="210" t="s">
        <v>236</v>
      </c>
      <c r="G310" s="198"/>
      <c r="H310" s="211">
        <v>12</v>
      </c>
      <c r="I310" s="203"/>
      <c r="J310" s="198"/>
      <c r="K310" s="198"/>
      <c r="L310" s="204"/>
      <c r="M310" s="205"/>
      <c r="N310" s="206"/>
      <c r="O310" s="206"/>
      <c r="P310" s="206"/>
      <c r="Q310" s="206"/>
      <c r="R310" s="206"/>
      <c r="S310" s="206"/>
      <c r="T310" s="207"/>
      <c r="AT310" s="208" t="s">
        <v>167</v>
      </c>
      <c r="AU310" s="208" t="s">
        <v>81</v>
      </c>
      <c r="AV310" s="11" t="s">
        <v>81</v>
      </c>
      <c r="AW310" s="11" t="s">
        <v>169</v>
      </c>
      <c r="AX310" s="11" t="s">
        <v>73</v>
      </c>
      <c r="AY310" s="208" t="s">
        <v>154</v>
      </c>
    </row>
    <row r="311" spans="2:51" s="11" customFormat="1" ht="13.5">
      <c r="B311" s="197"/>
      <c r="C311" s="198"/>
      <c r="D311" s="199" t="s">
        <v>167</v>
      </c>
      <c r="E311" s="200" t="s">
        <v>20</v>
      </c>
      <c r="F311" s="201" t="s">
        <v>81</v>
      </c>
      <c r="G311" s="198"/>
      <c r="H311" s="202">
        <v>2</v>
      </c>
      <c r="I311" s="203"/>
      <c r="J311" s="198"/>
      <c r="K311" s="198"/>
      <c r="L311" s="204"/>
      <c r="M311" s="205"/>
      <c r="N311" s="206"/>
      <c r="O311" s="206"/>
      <c r="P311" s="206"/>
      <c r="Q311" s="206"/>
      <c r="R311" s="206"/>
      <c r="S311" s="206"/>
      <c r="T311" s="207"/>
      <c r="AT311" s="208" t="s">
        <v>167</v>
      </c>
      <c r="AU311" s="208" t="s">
        <v>81</v>
      </c>
      <c r="AV311" s="11" t="s">
        <v>81</v>
      </c>
      <c r="AW311" s="11" t="s">
        <v>169</v>
      </c>
      <c r="AX311" s="11" t="s">
        <v>73</v>
      </c>
      <c r="AY311" s="208" t="s">
        <v>154</v>
      </c>
    </row>
    <row r="312" spans="2:65" s="1" customFormat="1" ht="22.5" customHeight="1">
      <c r="B312" s="34"/>
      <c r="C312" s="182" t="s">
        <v>692</v>
      </c>
      <c r="D312" s="182" t="s">
        <v>156</v>
      </c>
      <c r="E312" s="183" t="s">
        <v>2758</v>
      </c>
      <c r="F312" s="184" t="s">
        <v>2759</v>
      </c>
      <c r="G312" s="185" t="s">
        <v>413</v>
      </c>
      <c r="H312" s="186">
        <v>1</v>
      </c>
      <c r="I312" s="187"/>
      <c r="J312" s="188">
        <f>ROUND(I312*H312,2)</f>
        <v>0</v>
      </c>
      <c r="K312" s="184" t="s">
        <v>160</v>
      </c>
      <c r="L312" s="54"/>
      <c r="M312" s="189" t="s">
        <v>20</v>
      </c>
      <c r="N312" s="190" t="s">
        <v>44</v>
      </c>
      <c r="O312" s="35"/>
      <c r="P312" s="191">
        <f>O312*H312</f>
        <v>0</v>
      </c>
      <c r="Q312" s="191">
        <v>0.0006305</v>
      </c>
      <c r="R312" s="191">
        <f>Q312*H312</f>
        <v>0.0006305</v>
      </c>
      <c r="S312" s="191">
        <v>0</v>
      </c>
      <c r="T312" s="192">
        <f>S312*H312</f>
        <v>0</v>
      </c>
      <c r="AR312" s="17" t="s">
        <v>269</v>
      </c>
      <c r="AT312" s="17" t="s">
        <v>156</v>
      </c>
      <c r="AU312" s="17" t="s">
        <v>81</v>
      </c>
      <c r="AY312" s="17" t="s">
        <v>154</v>
      </c>
      <c r="BE312" s="193">
        <f>IF(N312="základní",J312,0)</f>
        <v>0</v>
      </c>
      <c r="BF312" s="193">
        <f>IF(N312="snížená",J312,0)</f>
        <v>0</v>
      </c>
      <c r="BG312" s="193">
        <f>IF(N312="zákl. přenesená",J312,0)</f>
        <v>0</v>
      </c>
      <c r="BH312" s="193">
        <f>IF(N312="sníž. přenesená",J312,0)</f>
        <v>0</v>
      </c>
      <c r="BI312" s="193">
        <f>IF(N312="nulová",J312,0)</f>
        <v>0</v>
      </c>
      <c r="BJ312" s="17" t="s">
        <v>22</v>
      </c>
      <c r="BK312" s="193">
        <f>ROUND(I312*H312,2)</f>
        <v>0</v>
      </c>
      <c r="BL312" s="17" t="s">
        <v>269</v>
      </c>
      <c r="BM312" s="17" t="s">
        <v>2760</v>
      </c>
    </row>
    <row r="313" spans="2:65" s="1" customFormat="1" ht="22.5" customHeight="1">
      <c r="B313" s="34"/>
      <c r="C313" s="182" t="s">
        <v>699</v>
      </c>
      <c r="D313" s="182" t="s">
        <v>156</v>
      </c>
      <c r="E313" s="183" t="s">
        <v>2761</v>
      </c>
      <c r="F313" s="184" t="s">
        <v>2762</v>
      </c>
      <c r="G313" s="185" t="s">
        <v>413</v>
      </c>
      <c r="H313" s="186">
        <v>1</v>
      </c>
      <c r="I313" s="187"/>
      <c r="J313" s="188">
        <f>ROUND(I313*H313,2)</f>
        <v>0</v>
      </c>
      <c r="K313" s="184" t="s">
        <v>160</v>
      </c>
      <c r="L313" s="54"/>
      <c r="M313" s="189" t="s">
        <v>20</v>
      </c>
      <c r="N313" s="190" t="s">
        <v>44</v>
      </c>
      <c r="O313" s="35"/>
      <c r="P313" s="191">
        <f>O313*H313</f>
        <v>0</v>
      </c>
      <c r="Q313" s="191">
        <v>0.0008074</v>
      </c>
      <c r="R313" s="191">
        <f>Q313*H313</f>
        <v>0.0008074</v>
      </c>
      <c r="S313" s="191">
        <v>0</v>
      </c>
      <c r="T313" s="192">
        <f>S313*H313</f>
        <v>0</v>
      </c>
      <c r="AR313" s="17" t="s">
        <v>269</v>
      </c>
      <c r="AT313" s="17" t="s">
        <v>156</v>
      </c>
      <c r="AU313" s="17" t="s">
        <v>81</v>
      </c>
      <c r="AY313" s="17" t="s">
        <v>154</v>
      </c>
      <c r="BE313" s="193">
        <f>IF(N313="základní",J313,0)</f>
        <v>0</v>
      </c>
      <c r="BF313" s="193">
        <f>IF(N313="snížená",J313,0)</f>
        <v>0</v>
      </c>
      <c r="BG313" s="193">
        <f>IF(N313="zákl. přenesená",J313,0)</f>
        <v>0</v>
      </c>
      <c r="BH313" s="193">
        <f>IF(N313="sníž. přenesená",J313,0)</f>
        <v>0</v>
      </c>
      <c r="BI313" s="193">
        <f>IF(N313="nulová",J313,0)</f>
        <v>0</v>
      </c>
      <c r="BJ313" s="17" t="s">
        <v>22</v>
      </c>
      <c r="BK313" s="193">
        <f>ROUND(I313*H313,2)</f>
        <v>0</v>
      </c>
      <c r="BL313" s="17" t="s">
        <v>269</v>
      </c>
      <c r="BM313" s="17" t="s">
        <v>2763</v>
      </c>
    </row>
    <row r="314" spans="2:65" s="1" customFormat="1" ht="22.5" customHeight="1">
      <c r="B314" s="34"/>
      <c r="C314" s="182" t="s">
        <v>706</v>
      </c>
      <c r="D314" s="182" t="s">
        <v>156</v>
      </c>
      <c r="E314" s="183" t="s">
        <v>2764</v>
      </c>
      <c r="F314" s="184" t="s">
        <v>2765</v>
      </c>
      <c r="G314" s="185" t="s">
        <v>413</v>
      </c>
      <c r="H314" s="186">
        <v>1</v>
      </c>
      <c r="I314" s="187"/>
      <c r="J314" s="188">
        <f>ROUND(I314*H314,2)</f>
        <v>0</v>
      </c>
      <c r="K314" s="184" t="s">
        <v>160</v>
      </c>
      <c r="L314" s="54"/>
      <c r="M314" s="189" t="s">
        <v>20</v>
      </c>
      <c r="N314" s="190" t="s">
        <v>44</v>
      </c>
      <c r="O314" s="35"/>
      <c r="P314" s="191">
        <f>O314*H314</f>
        <v>0</v>
      </c>
      <c r="Q314" s="191">
        <v>0.001077625</v>
      </c>
      <c r="R314" s="191">
        <f>Q314*H314</f>
        <v>0.001077625</v>
      </c>
      <c r="S314" s="191">
        <v>0</v>
      </c>
      <c r="T314" s="192">
        <f>S314*H314</f>
        <v>0</v>
      </c>
      <c r="AR314" s="17" t="s">
        <v>269</v>
      </c>
      <c r="AT314" s="17" t="s">
        <v>156</v>
      </c>
      <c r="AU314" s="17" t="s">
        <v>81</v>
      </c>
      <c r="AY314" s="17" t="s">
        <v>154</v>
      </c>
      <c r="BE314" s="193">
        <f>IF(N314="základní",J314,0)</f>
        <v>0</v>
      </c>
      <c r="BF314" s="193">
        <f>IF(N314="snížená",J314,0)</f>
        <v>0</v>
      </c>
      <c r="BG314" s="193">
        <f>IF(N314="zákl. přenesená",J314,0)</f>
        <v>0</v>
      </c>
      <c r="BH314" s="193">
        <f>IF(N314="sníž. přenesená",J314,0)</f>
        <v>0</v>
      </c>
      <c r="BI314" s="193">
        <f>IF(N314="nulová",J314,0)</f>
        <v>0</v>
      </c>
      <c r="BJ314" s="17" t="s">
        <v>22</v>
      </c>
      <c r="BK314" s="193">
        <f>ROUND(I314*H314,2)</f>
        <v>0</v>
      </c>
      <c r="BL314" s="17" t="s">
        <v>269</v>
      </c>
      <c r="BM314" s="17" t="s">
        <v>2766</v>
      </c>
    </row>
    <row r="315" spans="2:65" s="1" customFormat="1" ht="31.5" customHeight="1">
      <c r="B315" s="34"/>
      <c r="C315" s="182" t="s">
        <v>712</v>
      </c>
      <c r="D315" s="182" t="s">
        <v>156</v>
      </c>
      <c r="E315" s="183" t="s">
        <v>2767</v>
      </c>
      <c r="F315" s="184" t="s">
        <v>2768</v>
      </c>
      <c r="G315" s="185" t="s">
        <v>292</v>
      </c>
      <c r="H315" s="186">
        <v>35</v>
      </c>
      <c r="I315" s="187"/>
      <c r="J315" s="188">
        <f>ROUND(I315*H315,2)</f>
        <v>0</v>
      </c>
      <c r="K315" s="184" t="s">
        <v>160</v>
      </c>
      <c r="L315" s="54"/>
      <c r="M315" s="189" t="s">
        <v>20</v>
      </c>
      <c r="N315" s="190" t="s">
        <v>44</v>
      </c>
      <c r="O315" s="35"/>
      <c r="P315" s="191">
        <f>O315*H315</f>
        <v>0</v>
      </c>
      <c r="Q315" s="191">
        <v>7.2255E-05</v>
      </c>
      <c r="R315" s="191">
        <f>Q315*H315</f>
        <v>0.002528925</v>
      </c>
      <c r="S315" s="191">
        <v>0</v>
      </c>
      <c r="T315" s="192">
        <f>S315*H315</f>
        <v>0</v>
      </c>
      <c r="AR315" s="17" t="s">
        <v>269</v>
      </c>
      <c r="AT315" s="17" t="s">
        <v>156</v>
      </c>
      <c r="AU315" s="17" t="s">
        <v>81</v>
      </c>
      <c r="AY315" s="17" t="s">
        <v>154</v>
      </c>
      <c r="BE315" s="193">
        <f>IF(N315="základní",J315,0)</f>
        <v>0</v>
      </c>
      <c r="BF315" s="193">
        <f>IF(N315="snížená",J315,0)</f>
        <v>0</v>
      </c>
      <c r="BG315" s="193">
        <f>IF(N315="zákl. přenesená",J315,0)</f>
        <v>0</v>
      </c>
      <c r="BH315" s="193">
        <f>IF(N315="sníž. přenesená",J315,0)</f>
        <v>0</v>
      </c>
      <c r="BI315" s="193">
        <f>IF(N315="nulová",J315,0)</f>
        <v>0</v>
      </c>
      <c r="BJ315" s="17" t="s">
        <v>22</v>
      </c>
      <c r="BK315" s="193">
        <f>ROUND(I315*H315,2)</f>
        <v>0</v>
      </c>
      <c r="BL315" s="17" t="s">
        <v>269</v>
      </c>
      <c r="BM315" s="17" t="s">
        <v>2769</v>
      </c>
    </row>
    <row r="316" spans="2:51" s="12" customFormat="1" ht="13.5">
      <c r="B316" s="213"/>
      <c r="C316" s="214"/>
      <c r="D316" s="194" t="s">
        <v>167</v>
      </c>
      <c r="E316" s="215" t="s">
        <v>20</v>
      </c>
      <c r="F316" s="216" t="s">
        <v>2770</v>
      </c>
      <c r="G316" s="214"/>
      <c r="H316" s="217" t="s">
        <v>20</v>
      </c>
      <c r="I316" s="218"/>
      <c r="J316" s="214"/>
      <c r="K316" s="214"/>
      <c r="L316" s="219"/>
      <c r="M316" s="220"/>
      <c r="N316" s="221"/>
      <c r="O316" s="221"/>
      <c r="P316" s="221"/>
      <c r="Q316" s="221"/>
      <c r="R316" s="221"/>
      <c r="S316" s="221"/>
      <c r="T316" s="222"/>
      <c r="AT316" s="223" t="s">
        <v>167</v>
      </c>
      <c r="AU316" s="223" t="s">
        <v>81</v>
      </c>
      <c r="AV316" s="12" t="s">
        <v>22</v>
      </c>
      <c r="AW316" s="12" t="s">
        <v>169</v>
      </c>
      <c r="AX316" s="12" t="s">
        <v>73</v>
      </c>
      <c r="AY316" s="223" t="s">
        <v>154</v>
      </c>
    </row>
    <row r="317" spans="2:51" s="11" customFormat="1" ht="13.5">
      <c r="B317" s="197"/>
      <c r="C317" s="198"/>
      <c r="D317" s="199" t="s">
        <v>167</v>
      </c>
      <c r="E317" s="200" t="s">
        <v>20</v>
      </c>
      <c r="F317" s="201" t="s">
        <v>2771</v>
      </c>
      <c r="G317" s="198"/>
      <c r="H317" s="202">
        <v>35</v>
      </c>
      <c r="I317" s="203"/>
      <c r="J317" s="198"/>
      <c r="K317" s="198"/>
      <c r="L317" s="204"/>
      <c r="M317" s="205"/>
      <c r="N317" s="206"/>
      <c r="O317" s="206"/>
      <c r="P317" s="206"/>
      <c r="Q317" s="206"/>
      <c r="R317" s="206"/>
      <c r="S317" s="206"/>
      <c r="T317" s="207"/>
      <c r="AT317" s="208" t="s">
        <v>167</v>
      </c>
      <c r="AU317" s="208" t="s">
        <v>81</v>
      </c>
      <c r="AV317" s="11" t="s">
        <v>81</v>
      </c>
      <c r="AW317" s="11" t="s">
        <v>169</v>
      </c>
      <c r="AX317" s="11" t="s">
        <v>22</v>
      </c>
      <c r="AY317" s="208" t="s">
        <v>154</v>
      </c>
    </row>
    <row r="318" spans="2:65" s="1" customFormat="1" ht="31.5" customHeight="1">
      <c r="B318" s="34"/>
      <c r="C318" s="182" t="s">
        <v>723</v>
      </c>
      <c r="D318" s="182" t="s">
        <v>156</v>
      </c>
      <c r="E318" s="183" t="s">
        <v>2772</v>
      </c>
      <c r="F318" s="184" t="s">
        <v>2773</v>
      </c>
      <c r="G318" s="185" t="s">
        <v>292</v>
      </c>
      <c r="H318" s="186">
        <v>2</v>
      </c>
      <c r="I318" s="187"/>
      <c r="J318" s="188">
        <f>ROUND(I318*H318,2)</f>
        <v>0</v>
      </c>
      <c r="K318" s="184" t="s">
        <v>160</v>
      </c>
      <c r="L318" s="54"/>
      <c r="M318" s="189" t="s">
        <v>20</v>
      </c>
      <c r="N318" s="190" t="s">
        <v>44</v>
      </c>
      <c r="O318" s="35"/>
      <c r="P318" s="191">
        <f>O318*H318</f>
        <v>0</v>
      </c>
      <c r="Q318" s="191">
        <v>9.712E-05</v>
      </c>
      <c r="R318" s="191">
        <f>Q318*H318</f>
        <v>0.00019424</v>
      </c>
      <c r="S318" s="191">
        <v>0</v>
      </c>
      <c r="T318" s="192">
        <f>S318*H318</f>
        <v>0</v>
      </c>
      <c r="AR318" s="17" t="s">
        <v>269</v>
      </c>
      <c r="AT318" s="17" t="s">
        <v>156</v>
      </c>
      <c r="AU318" s="17" t="s">
        <v>81</v>
      </c>
      <c r="AY318" s="17" t="s">
        <v>154</v>
      </c>
      <c r="BE318" s="193">
        <f>IF(N318="základní",J318,0)</f>
        <v>0</v>
      </c>
      <c r="BF318" s="193">
        <f>IF(N318="snížená",J318,0)</f>
        <v>0</v>
      </c>
      <c r="BG318" s="193">
        <f>IF(N318="zákl. přenesená",J318,0)</f>
        <v>0</v>
      </c>
      <c r="BH318" s="193">
        <f>IF(N318="sníž. přenesená",J318,0)</f>
        <v>0</v>
      </c>
      <c r="BI318" s="193">
        <f>IF(N318="nulová",J318,0)</f>
        <v>0</v>
      </c>
      <c r="BJ318" s="17" t="s">
        <v>22</v>
      </c>
      <c r="BK318" s="193">
        <f>ROUND(I318*H318,2)</f>
        <v>0</v>
      </c>
      <c r="BL318" s="17" t="s">
        <v>269</v>
      </c>
      <c r="BM318" s="17" t="s">
        <v>2774</v>
      </c>
    </row>
    <row r="319" spans="2:51" s="11" customFormat="1" ht="13.5">
      <c r="B319" s="197"/>
      <c r="C319" s="198"/>
      <c r="D319" s="199" t="s">
        <v>167</v>
      </c>
      <c r="E319" s="200" t="s">
        <v>20</v>
      </c>
      <c r="F319" s="201" t="s">
        <v>81</v>
      </c>
      <c r="G319" s="198"/>
      <c r="H319" s="202">
        <v>2</v>
      </c>
      <c r="I319" s="203"/>
      <c r="J319" s="198"/>
      <c r="K319" s="198"/>
      <c r="L319" s="204"/>
      <c r="M319" s="205"/>
      <c r="N319" s="206"/>
      <c r="O319" s="206"/>
      <c r="P319" s="206"/>
      <c r="Q319" s="206"/>
      <c r="R319" s="206"/>
      <c r="S319" s="206"/>
      <c r="T319" s="207"/>
      <c r="AT319" s="208" t="s">
        <v>167</v>
      </c>
      <c r="AU319" s="208" t="s">
        <v>81</v>
      </c>
      <c r="AV319" s="11" t="s">
        <v>81</v>
      </c>
      <c r="AW319" s="11" t="s">
        <v>169</v>
      </c>
      <c r="AX319" s="11" t="s">
        <v>73</v>
      </c>
      <c r="AY319" s="208" t="s">
        <v>154</v>
      </c>
    </row>
    <row r="320" spans="2:65" s="1" customFormat="1" ht="31.5" customHeight="1">
      <c r="B320" s="34"/>
      <c r="C320" s="182" t="s">
        <v>730</v>
      </c>
      <c r="D320" s="182" t="s">
        <v>156</v>
      </c>
      <c r="E320" s="183" t="s">
        <v>2775</v>
      </c>
      <c r="F320" s="184" t="s">
        <v>2776</v>
      </c>
      <c r="G320" s="185" t="s">
        <v>292</v>
      </c>
      <c r="H320" s="186">
        <v>47</v>
      </c>
      <c r="I320" s="187"/>
      <c r="J320" s="188">
        <f>ROUND(I320*H320,2)</f>
        <v>0</v>
      </c>
      <c r="K320" s="184" t="s">
        <v>160</v>
      </c>
      <c r="L320" s="54"/>
      <c r="M320" s="189" t="s">
        <v>20</v>
      </c>
      <c r="N320" s="190" t="s">
        <v>44</v>
      </c>
      <c r="O320" s="35"/>
      <c r="P320" s="191">
        <f>O320*H320</f>
        <v>0</v>
      </c>
      <c r="Q320" s="191">
        <v>0.000239895</v>
      </c>
      <c r="R320" s="191">
        <f>Q320*H320</f>
        <v>0.011275065</v>
      </c>
      <c r="S320" s="191">
        <v>0</v>
      </c>
      <c r="T320" s="192">
        <f>S320*H320</f>
        <v>0</v>
      </c>
      <c r="AR320" s="17" t="s">
        <v>269</v>
      </c>
      <c r="AT320" s="17" t="s">
        <v>156</v>
      </c>
      <c r="AU320" s="17" t="s">
        <v>81</v>
      </c>
      <c r="AY320" s="17" t="s">
        <v>154</v>
      </c>
      <c r="BE320" s="193">
        <f>IF(N320="základní",J320,0)</f>
        <v>0</v>
      </c>
      <c r="BF320" s="193">
        <f>IF(N320="snížená",J320,0)</f>
        <v>0</v>
      </c>
      <c r="BG320" s="193">
        <f>IF(N320="zákl. přenesená",J320,0)</f>
        <v>0</v>
      </c>
      <c r="BH320" s="193">
        <f>IF(N320="sníž. přenesená",J320,0)</f>
        <v>0</v>
      </c>
      <c r="BI320" s="193">
        <f>IF(N320="nulová",J320,0)</f>
        <v>0</v>
      </c>
      <c r="BJ320" s="17" t="s">
        <v>22</v>
      </c>
      <c r="BK320" s="193">
        <f>ROUND(I320*H320,2)</f>
        <v>0</v>
      </c>
      <c r="BL320" s="17" t="s">
        <v>269</v>
      </c>
      <c r="BM320" s="17" t="s">
        <v>2777</v>
      </c>
    </row>
    <row r="321" spans="2:51" s="11" customFormat="1" ht="13.5">
      <c r="B321" s="197"/>
      <c r="C321" s="198"/>
      <c r="D321" s="199" t="s">
        <v>167</v>
      </c>
      <c r="E321" s="200" t="s">
        <v>20</v>
      </c>
      <c r="F321" s="201" t="s">
        <v>2778</v>
      </c>
      <c r="G321" s="198"/>
      <c r="H321" s="202">
        <v>47</v>
      </c>
      <c r="I321" s="203"/>
      <c r="J321" s="198"/>
      <c r="K321" s="198"/>
      <c r="L321" s="204"/>
      <c r="M321" s="205"/>
      <c r="N321" s="206"/>
      <c r="O321" s="206"/>
      <c r="P321" s="206"/>
      <c r="Q321" s="206"/>
      <c r="R321" s="206"/>
      <c r="S321" s="206"/>
      <c r="T321" s="207"/>
      <c r="AT321" s="208" t="s">
        <v>167</v>
      </c>
      <c r="AU321" s="208" t="s">
        <v>81</v>
      </c>
      <c r="AV321" s="11" t="s">
        <v>81</v>
      </c>
      <c r="AW321" s="11" t="s">
        <v>169</v>
      </c>
      <c r="AX321" s="11" t="s">
        <v>73</v>
      </c>
      <c r="AY321" s="208" t="s">
        <v>154</v>
      </c>
    </row>
    <row r="322" spans="2:65" s="1" customFormat="1" ht="22.5" customHeight="1">
      <c r="B322" s="34"/>
      <c r="C322" s="182" t="s">
        <v>737</v>
      </c>
      <c r="D322" s="182" t="s">
        <v>156</v>
      </c>
      <c r="E322" s="183" t="s">
        <v>2779</v>
      </c>
      <c r="F322" s="184" t="s">
        <v>2780</v>
      </c>
      <c r="G322" s="185" t="s">
        <v>413</v>
      </c>
      <c r="H322" s="186">
        <v>1</v>
      </c>
      <c r="I322" s="187"/>
      <c r="J322" s="188">
        <f aca="true" t="shared" si="10" ref="J322:J327">ROUND(I322*H322,2)</f>
        <v>0</v>
      </c>
      <c r="K322" s="184" t="s">
        <v>160</v>
      </c>
      <c r="L322" s="54"/>
      <c r="M322" s="189" t="s">
        <v>20</v>
      </c>
      <c r="N322" s="190" t="s">
        <v>44</v>
      </c>
      <c r="O322" s="35"/>
      <c r="P322" s="191">
        <f aca="true" t="shared" si="11" ref="P322:P327">O322*H322</f>
        <v>0</v>
      </c>
      <c r="Q322" s="191">
        <v>0.00035005</v>
      </c>
      <c r="R322" s="191">
        <f aca="true" t="shared" si="12" ref="R322:R327">Q322*H322</f>
        <v>0.00035005</v>
      </c>
      <c r="S322" s="191">
        <v>0</v>
      </c>
      <c r="T322" s="192">
        <f aca="true" t="shared" si="13" ref="T322:T327">S322*H322</f>
        <v>0</v>
      </c>
      <c r="AR322" s="17" t="s">
        <v>269</v>
      </c>
      <c r="AT322" s="17" t="s">
        <v>156</v>
      </c>
      <c r="AU322" s="17" t="s">
        <v>81</v>
      </c>
      <c r="AY322" s="17" t="s">
        <v>154</v>
      </c>
      <c r="BE322" s="193">
        <f aca="true" t="shared" si="14" ref="BE322:BE327">IF(N322="základní",J322,0)</f>
        <v>0</v>
      </c>
      <c r="BF322" s="193">
        <f aca="true" t="shared" si="15" ref="BF322:BF327">IF(N322="snížená",J322,0)</f>
        <v>0</v>
      </c>
      <c r="BG322" s="193">
        <f aca="true" t="shared" si="16" ref="BG322:BG327">IF(N322="zákl. přenesená",J322,0)</f>
        <v>0</v>
      </c>
      <c r="BH322" s="193">
        <f aca="true" t="shared" si="17" ref="BH322:BH327">IF(N322="sníž. přenesená",J322,0)</f>
        <v>0</v>
      </c>
      <c r="BI322" s="193">
        <f aca="true" t="shared" si="18" ref="BI322:BI327">IF(N322="nulová",J322,0)</f>
        <v>0</v>
      </c>
      <c r="BJ322" s="17" t="s">
        <v>22</v>
      </c>
      <c r="BK322" s="193">
        <f aca="true" t="shared" si="19" ref="BK322:BK327">ROUND(I322*H322,2)</f>
        <v>0</v>
      </c>
      <c r="BL322" s="17" t="s">
        <v>269</v>
      </c>
      <c r="BM322" s="17" t="s">
        <v>2781</v>
      </c>
    </row>
    <row r="323" spans="2:65" s="1" customFormat="1" ht="22.5" customHeight="1">
      <c r="B323" s="34"/>
      <c r="C323" s="182" t="s">
        <v>744</v>
      </c>
      <c r="D323" s="182" t="s">
        <v>156</v>
      </c>
      <c r="E323" s="183" t="s">
        <v>2782</v>
      </c>
      <c r="F323" s="184" t="s">
        <v>2783</v>
      </c>
      <c r="G323" s="185" t="s">
        <v>413</v>
      </c>
      <c r="H323" s="186">
        <v>1</v>
      </c>
      <c r="I323" s="187"/>
      <c r="J323" s="188">
        <f t="shared" si="10"/>
        <v>0</v>
      </c>
      <c r="K323" s="184" t="s">
        <v>160</v>
      </c>
      <c r="L323" s="54"/>
      <c r="M323" s="189" t="s">
        <v>20</v>
      </c>
      <c r="N323" s="190" t="s">
        <v>44</v>
      </c>
      <c r="O323" s="35"/>
      <c r="P323" s="191">
        <f t="shared" si="11"/>
        <v>0</v>
      </c>
      <c r="Q323" s="191">
        <v>0.00012505</v>
      </c>
      <c r="R323" s="191">
        <f t="shared" si="12"/>
        <v>0.00012505</v>
      </c>
      <c r="S323" s="191">
        <v>0</v>
      </c>
      <c r="T323" s="192">
        <f t="shared" si="13"/>
        <v>0</v>
      </c>
      <c r="AR323" s="17" t="s">
        <v>269</v>
      </c>
      <c r="AT323" s="17" t="s">
        <v>156</v>
      </c>
      <c r="AU323" s="17" t="s">
        <v>81</v>
      </c>
      <c r="AY323" s="17" t="s">
        <v>154</v>
      </c>
      <c r="BE323" s="193">
        <f t="shared" si="14"/>
        <v>0</v>
      </c>
      <c r="BF323" s="193">
        <f t="shared" si="15"/>
        <v>0</v>
      </c>
      <c r="BG323" s="193">
        <f t="shared" si="16"/>
        <v>0</v>
      </c>
      <c r="BH323" s="193">
        <f t="shared" si="17"/>
        <v>0</v>
      </c>
      <c r="BI323" s="193">
        <f t="shared" si="18"/>
        <v>0</v>
      </c>
      <c r="BJ323" s="17" t="s">
        <v>22</v>
      </c>
      <c r="BK323" s="193">
        <f t="shared" si="19"/>
        <v>0</v>
      </c>
      <c r="BL323" s="17" t="s">
        <v>269</v>
      </c>
      <c r="BM323" s="17" t="s">
        <v>2784</v>
      </c>
    </row>
    <row r="324" spans="2:65" s="1" customFormat="1" ht="22.5" customHeight="1">
      <c r="B324" s="34"/>
      <c r="C324" s="182" t="s">
        <v>751</v>
      </c>
      <c r="D324" s="182" t="s">
        <v>156</v>
      </c>
      <c r="E324" s="183" t="s">
        <v>2785</v>
      </c>
      <c r="F324" s="184" t="s">
        <v>2786</v>
      </c>
      <c r="G324" s="185" t="s">
        <v>413</v>
      </c>
      <c r="H324" s="186">
        <v>9</v>
      </c>
      <c r="I324" s="187"/>
      <c r="J324" s="188">
        <f t="shared" si="10"/>
        <v>0</v>
      </c>
      <c r="K324" s="184" t="s">
        <v>160</v>
      </c>
      <c r="L324" s="54"/>
      <c r="M324" s="189" t="s">
        <v>20</v>
      </c>
      <c r="N324" s="190" t="s">
        <v>44</v>
      </c>
      <c r="O324" s="35"/>
      <c r="P324" s="191">
        <f t="shared" si="11"/>
        <v>0</v>
      </c>
      <c r="Q324" s="191">
        <v>0.00033805</v>
      </c>
      <c r="R324" s="191">
        <f t="shared" si="12"/>
        <v>0.00304245</v>
      </c>
      <c r="S324" s="191">
        <v>0</v>
      </c>
      <c r="T324" s="192">
        <f t="shared" si="13"/>
        <v>0</v>
      </c>
      <c r="AR324" s="17" t="s">
        <v>269</v>
      </c>
      <c r="AT324" s="17" t="s">
        <v>156</v>
      </c>
      <c r="AU324" s="17" t="s">
        <v>81</v>
      </c>
      <c r="AY324" s="17" t="s">
        <v>154</v>
      </c>
      <c r="BE324" s="193">
        <f t="shared" si="14"/>
        <v>0</v>
      </c>
      <c r="BF324" s="193">
        <f t="shared" si="15"/>
        <v>0</v>
      </c>
      <c r="BG324" s="193">
        <f t="shared" si="16"/>
        <v>0</v>
      </c>
      <c r="BH324" s="193">
        <f t="shared" si="17"/>
        <v>0</v>
      </c>
      <c r="BI324" s="193">
        <f t="shared" si="18"/>
        <v>0</v>
      </c>
      <c r="BJ324" s="17" t="s">
        <v>22</v>
      </c>
      <c r="BK324" s="193">
        <f t="shared" si="19"/>
        <v>0</v>
      </c>
      <c r="BL324" s="17" t="s">
        <v>269</v>
      </c>
      <c r="BM324" s="17" t="s">
        <v>2787</v>
      </c>
    </row>
    <row r="325" spans="2:65" s="1" customFormat="1" ht="22.5" customHeight="1">
      <c r="B325" s="34"/>
      <c r="C325" s="182" t="s">
        <v>757</v>
      </c>
      <c r="D325" s="182" t="s">
        <v>156</v>
      </c>
      <c r="E325" s="183" t="s">
        <v>2788</v>
      </c>
      <c r="F325" s="184" t="s">
        <v>2789</v>
      </c>
      <c r="G325" s="185" t="s">
        <v>413</v>
      </c>
      <c r="H325" s="186">
        <v>2</v>
      </c>
      <c r="I325" s="187"/>
      <c r="J325" s="188">
        <f t="shared" si="10"/>
        <v>0</v>
      </c>
      <c r="K325" s="184" t="s">
        <v>160</v>
      </c>
      <c r="L325" s="54"/>
      <c r="M325" s="189" t="s">
        <v>20</v>
      </c>
      <c r="N325" s="190" t="s">
        <v>44</v>
      </c>
      <c r="O325" s="35"/>
      <c r="P325" s="191">
        <f t="shared" si="11"/>
        <v>0</v>
      </c>
      <c r="Q325" s="191">
        <v>0.00050305</v>
      </c>
      <c r="R325" s="191">
        <f t="shared" si="12"/>
        <v>0.0010061</v>
      </c>
      <c r="S325" s="191">
        <v>0</v>
      </c>
      <c r="T325" s="192">
        <f t="shared" si="13"/>
        <v>0</v>
      </c>
      <c r="AR325" s="17" t="s">
        <v>269</v>
      </c>
      <c r="AT325" s="17" t="s">
        <v>156</v>
      </c>
      <c r="AU325" s="17" t="s">
        <v>81</v>
      </c>
      <c r="AY325" s="17" t="s">
        <v>154</v>
      </c>
      <c r="BE325" s="193">
        <f t="shared" si="14"/>
        <v>0</v>
      </c>
      <c r="BF325" s="193">
        <f t="shared" si="15"/>
        <v>0</v>
      </c>
      <c r="BG325" s="193">
        <f t="shared" si="16"/>
        <v>0</v>
      </c>
      <c r="BH325" s="193">
        <f t="shared" si="17"/>
        <v>0</v>
      </c>
      <c r="BI325" s="193">
        <f t="shared" si="18"/>
        <v>0</v>
      </c>
      <c r="BJ325" s="17" t="s">
        <v>22</v>
      </c>
      <c r="BK325" s="193">
        <f t="shared" si="19"/>
        <v>0</v>
      </c>
      <c r="BL325" s="17" t="s">
        <v>269</v>
      </c>
      <c r="BM325" s="17" t="s">
        <v>2790</v>
      </c>
    </row>
    <row r="326" spans="2:65" s="1" customFormat="1" ht="22.5" customHeight="1">
      <c r="B326" s="34"/>
      <c r="C326" s="182" t="s">
        <v>762</v>
      </c>
      <c r="D326" s="182" t="s">
        <v>156</v>
      </c>
      <c r="E326" s="183" t="s">
        <v>2791</v>
      </c>
      <c r="F326" s="184" t="s">
        <v>2792</v>
      </c>
      <c r="G326" s="185" t="s">
        <v>413</v>
      </c>
      <c r="H326" s="186">
        <v>1</v>
      </c>
      <c r="I326" s="187"/>
      <c r="J326" s="188">
        <f t="shared" si="10"/>
        <v>0</v>
      </c>
      <c r="K326" s="184" t="s">
        <v>160</v>
      </c>
      <c r="L326" s="54"/>
      <c r="M326" s="189" t="s">
        <v>20</v>
      </c>
      <c r="N326" s="190" t="s">
        <v>44</v>
      </c>
      <c r="O326" s="35"/>
      <c r="P326" s="191">
        <f t="shared" si="11"/>
        <v>0</v>
      </c>
      <c r="Q326" s="191">
        <v>0.00015105</v>
      </c>
      <c r="R326" s="191">
        <f t="shared" si="12"/>
        <v>0.00015105</v>
      </c>
      <c r="S326" s="191">
        <v>0</v>
      </c>
      <c r="T326" s="192">
        <f t="shared" si="13"/>
        <v>0</v>
      </c>
      <c r="AR326" s="17" t="s">
        <v>269</v>
      </c>
      <c r="AT326" s="17" t="s">
        <v>156</v>
      </c>
      <c r="AU326" s="17" t="s">
        <v>81</v>
      </c>
      <c r="AY326" s="17" t="s">
        <v>154</v>
      </c>
      <c r="BE326" s="193">
        <f t="shared" si="14"/>
        <v>0</v>
      </c>
      <c r="BF326" s="193">
        <f t="shared" si="15"/>
        <v>0</v>
      </c>
      <c r="BG326" s="193">
        <f t="shared" si="16"/>
        <v>0</v>
      </c>
      <c r="BH326" s="193">
        <f t="shared" si="17"/>
        <v>0</v>
      </c>
      <c r="BI326" s="193">
        <f t="shared" si="18"/>
        <v>0</v>
      </c>
      <c r="BJ326" s="17" t="s">
        <v>22</v>
      </c>
      <c r="BK326" s="193">
        <f t="shared" si="19"/>
        <v>0</v>
      </c>
      <c r="BL326" s="17" t="s">
        <v>269</v>
      </c>
      <c r="BM326" s="17" t="s">
        <v>2793</v>
      </c>
    </row>
    <row r="327" spans="2:65" s="1" customFormat="1" ht="22.5" customHeight="1">
      <c r="B327" s="34"/>
      <c r="C327" s="182" t="s">
        <v>769</v>
      </c>
      <c r="D327" s="182" t="s">
        <v>156</v>
      </c>
      <c r="E327" s="183" t="s">
        <v>2794</v>
      </c>
      <c r="F327" s="184" t="s">
        <v>2795</v>
      </c>
      <c r="G327" s="185" t="s">
        <v>292</v>
      </c>
      <c r="H327" s="186">
        <v>84</v>
      </c>
      <c r="I327" s="187"/>
      <c r="J327" s="188">
        <f t="shared" si="10"/>
        <v>0</v>
      </c>
      <c r="K327" s="184" t="s">
        <v>160</v>
      </c>
      <c r="L327" s="54"/>
      <c r="M327" s="189" t="s">
        <v>20</v>
      </c>
      <c r="N327" s="190" t="s">
        <v>45</v>
      </c>
      <c r="O327" s="35"/>
      <c r="P327" s="191">
        <f t="shared" si="11"/>
        <v>0</v>
      </c>
      <c r="Q327" s="191">
        <v>0.000189794</v>
      </c>
      <c r="R327" s="191">
        <f t="shared" si="12"/>
        <v>0.015942696</v>
      </c>
      <c r="S327" s="191">
        <v>0</v>
      </c>
      <c r="T327" s="192">
        <f t="shared" si="13"/>
        <v>0</v>
      </c>
      <c r="AR327" s="17" t="s">
        <v>269</v>
      </c>
      <c r="AT327" s="17" t="s">
        <v>156</v>
      </c>
      <c r="AU327" s="17" t="s">
        <v>81</v>
      </c>
      <c r="AY327" s="17" t="s">
        <v>154</v>
      </c>
      <c r="BE327" s="193">
        <f t="shared" si="14"/>
        <v>0</v>
      </c>
      <c r="BF327" s="193">
        <f t="shared" si="15"/>
        <v>0</v>
      </c>
      <c r="BG327" s="193">
        <f t="shared" si="16"/>
        <v>0</v>
      </c>
      <c r="BH327" s="193">
        <f t="shared" si="17"/>
        <v>0</v>
      </c>
      <c r="BI327" s="193">
        <f t="shared" si="18"/>
        <v>0</v>
      </c>
      <c r="BJ327" s="17" t="s">
        <v>81</v>
      </c>
      <c r="BK327" s="193">
        <f t="shared" si="19"/>
        <v>0</v>
      </c>
      <c r="BL327" s="17" t="s">
        <v>269</v>
      </c>
      <c r="BM327" s="17" t="s">
        <v>2796</v>
      </c>
    </row>
    <row r="328" spans="2:47" s="1" customFormat="1" ht="13.5">
      <c r="B328" s="34"/>
      <c r="C328" s="56"/>
      <c r="D328" s="194" t="s">
        <v>163</v>
      </c>
      <c r="E328" s="56"/>
      <c r="F328" s="195" t="s">
        <v>2795</v>
      </c>
      <c r="G328" s="56"/>
      <c r="H328" s="56"/>
      <c r="I328" s="152"/>
      <c r="J328" s="56"/>
      <c r="K328" s="56"/>
      <c r="L328" s="54"/>
      <c r="M328" s="71"/>
      <c r="N328" s="35"/>
      <c r="O328" s="35"/>
      <c r="P328" s="35"/>
      <c r="Q328" s="35"/>
      <c r="R328" s="35"/>
      <c r="S328" s="35"/>
      <c r="T328" s="72"/>
      <c r="AT328" s="17" t="s">
        <v>163</v>
      </c>
      <c r="AU328" s="17" t="s">
        <v>81</v>
      </c>
    </row>
    <row r="329" spans="2:51" s="11" customFormat="1" ht="13.5">
      <c r="B329" s="197"/>
      <c r="C329" s="198"/>
      <c r="D329" s="199" t="s">
        <v>167</v>
      </c>
      <c r="E329" s="200" t="s">
        <v>20</v>
      </c>
      <c r="F329" s="201" t="s">
        <v>2797</v>
      </c>
      <c r="G329" s="198"/>
      <c r="H329" s="202">
        <v>84</v>
      </c>
      <c r="I329" s="203"/>
      <c r="J329" s="198"/>
      <c r="K329" s="198"/>
      <c r="L329" s="204"/>
      <c r="M329" s="205"/>
      <c r="N329" s="206"/>
      <c r="O329" s="206"/>
      <c r="P329" s="206"/>
      <c r="Q329" s="206"/>
      <c r="R329" s="206"/>
      <c r="S329" s="206"/>
      <c r="T329" s="207"/>
      <c r="AT329" s="208" t="s">
        <v>167</v>
      </c>
      <c r="AU329" s="208" t="s">
        <v>81</v>
      </c>
      <c r="AV329" s="11" t="s">
        <v>81</v>
      </c>
      <c r="AW329" s="11" t="s">
        <v>169</v>
      </c>
      <c r="AX329" s="11" t="s">
        <v>22</v>
      </c>
      <c r="AY329" s="208" t="s">
        <v>154</v>
      </c>
    </row>
    <row r="330" spans="2:65" s="1" customFormat="1" ht="22.5" customHeight="1">
      <c r="B330" s="34"/>
      <c r="C330" s="182" t="s">
        <v>775</v>
      </c>
      <c r="D330" s="182" t="s">
        <v>156</v>
      </c>
      <c r="E330" s="183" t="s">
        <v>2798</v>
      </c>
      <c r="F330" s="184" t="s">
        <v>2799</v>
      </c>
      <c r="G330" s="185" t="s">
        <v>292</v>
      </c>
      <c r="H330" s="186">
        <v>84</v>
      </c>
      <c r="I330" s="187"/>
      <c r="J330" s="188">
        <f>ROUND(I330*H330,2)</f>
        <v>0</v>
      </c>
      <c r="K330" s="184" t="s">
        <v>160</v>
      </c>
      <c r="L330" s="54"/>
      <c r="M330" s="189" t="s">
        <v>20</v>
      </c>
      <c r="N330" s="190" t="s">
        <v>45</v>
      </c>
      <c r="O330" s="35"/>
      <c r="P330" s="191">
        <f>O330*H330</f>
        <v>0</v>
      </c>
      <c r="Q330" s="191">
        <v>1E-05</v>
      </c>
      <c r="R330" s="191">
        <f>Q330*H330</f>
        <v>0.00084</v>
      </c>
      <c r="S330" s="191">
        <v>0</v>
      </c>
      <c r="T330" s="192">
        <f>S330*H330</f>
        <v>0</v>
      </c>
      <c r="AR330" s="17" t="s">
        <v>269</v>
      </c>
      <c r="AT330" s="17" t="s">
        <v>156</v>
      </c>
      <c r="AU330" s="17" t="s">
        <v>81</v>
      </c>
      <c r="AY330" s="17" t="s">
        <v>154</v>
      </c>
      <c r="BE330" s="193">
        <f>IF(N330="základní",J330,0)</f>
        <v>0</v>
      </c>
      <c r="BF330" s="193">
        <f>IF(N330="snížená",J330,0)</f>
        <v>0</v>
      </c>
      <c r="BG330" s="193">
        <f>IF(N330="zákl. přenesená",J330,0)</f>
        <v>0</v>
      </c>
      <c r="BH330" s="193">
        <f>IF(N330="sníž. přenesená",J330,0)</f>
        <v>0</v>
      </c>
      <c r="BI330" s="193">
        <f>IF(N330="nulová",J330,0)</f>
        <v>0</v>
      </c>
      <c r="BJ330" s="17" t="s">
        <v>81</v>
      </c>
      <c r="BK330" s="193">
        <f>ROUND(I330*H330,2)</f>
        <v>0</v>
      </c>
      <c r="BL330" s="17" t="s">
        <v>269</v>
      </c>
      <c r="BM330" s="17" t="s">
        <v>2800</v>
      </c>
    </row>
    <row r="331" spans="2:47" s="1" customFormat="1" ht="13.5">
      <c r="B331" s="34"/>
      <c r="C331" s="56"/>
      <c r="D331" s="194" t="s">
        <v>163</v>
      </c>
      <c r="E331" s="56"/>
      <c r="F331" s="195" t="s">
        <v>2799</v>
      </c>
      <c r="G331" s="56"/>
      <c r="H331" s="56"/>
      <c r="I331" s="152"/>
      <c r="J331" s="56"/>
      <c r="K331" s="56"/>
      <c r="L331" s="54"/>
      <c r="M331" s="71"/>
      <c r="N331" s="35"/>
      <c r="O331" s="35"/>
      <c r="P331" s="35"/>
      <c r="Q331" s="35"/>
      <c r="R331" s="35"/>
      <c r="S331" s="35"/>
      <c r="T331" s="72"/>
      <c r="AT331" s="17" t="s">
        <v>163</v>
      </c>
      <c r="AU331" s="17" t="s">
        <v>81</v>
      </c>
    </row>
    <row r="332" spans="2:51" s="11" customFormat="1" ht="13.5">
      <c r="B332" s="197"/>
      <c r="C332" s="198"/>
      <c r="D332" s="199" t="s">
        <v>167</v>
      </c>
      <c r="E332" s="200" t="s">
        <v>20</v>
      </c>
      <c r="F332" s="201" t="s">
        <v>2797</v>
      </c>
      <c r="G332" s="198"/>
      <c r="H332" s="202">
        <v>84</v>
      </c>
      <c r="I332" s="203"/>
      <c r="J332" s="198"/>
      <c r="K332" s="198"/>
      <c r="L332" s="204"/>
      <c r="M332" s="205"/>
      <c r="N332" s="206"/>
      <c r="O332" s="206"/>
      <c r="P332" s="206"/>
      <c r="Q332" s="206"/>
      <c r="R332" s="206"/>
      <c r="S332" s="206"/>
      <c r="T332" s="207"/>
      <c r="AT332" s="208" t="s">
        <v>167</v>
      </c>
      <c r="AU332" s="208" t="s">
        <v>81</v>
      </c>
      <c r="AV332" s="11" t="s">
        <v>81</v>
      </c>
      <c r="AW332" s="11" t="s">
        <v>169</v>
      </c>
      <c r="AX332" s="11" t="s">
        <v>73</v>
      </c>
      <c r="AY332" s="208" t="s">
        <v>154</v>
      </c>
    </row>
    <row r="333" spans="2:65" s="1" customFormat="1" ht="22.5" customHeight="1">
      <c r="B333" s="34"/>
      <c r="C333" s="182" t="s">
        <v>782</v>
      </c>
      <c r="D333" s="182" t="s">
        <v>156</v>
      </c>
      <c r="E333" s="183" t="s">
        <v>2801</v>
      </c>
      <c r="F333" s="184" t="s">
        <v>2802</v>
      </c>
      <c r="G333" s="185" t="s">
        <v>239</v>
      </c>
      <c r="H333" s="186">
        <v>0.093</v>
      </c>
      <c r="I333" s="187"/>
      <c r="J333" s="188">
        <f>ROUND(I333*H333,2)</f>
        <v>0</v>
      </c>
      <c r="K333" s="184" t="s">
        <v>160</v>
      </c>
      <c r="L333" s="54"/>
      <c r="M333" s="189" t="s">
        <v>20</v>
      </c>
      <c r="N333" s="190" t="s">
        <v>45</v>
      </c>
      <c r="O333" s="35"/>
      <c r="P333" s="191">
        <f>O333*H333</f>
        <v>0</v>
      </c>
      <c r="Q333" s="191">
        <v>0</v>
      </c>
      <c r="R333" s="191">
        <f>Q333*H333</f>
        <v>0</v>
      </c>
      <c r="S333" s="191">
        <v>0</v>
      </c>
      <c r="T333" s="192">
        <f>S333*H333</f>
        <v>0</v>
      </c>
      <c r="AR333" s="17" t="s">
        <v>269</v>
      </c>
      <c r="AT333" s="17" t="s">
        <v>156</v>
      </c>
      <c r="AU333" s="17" t="s">
        <v>81</v>
      </c>
      <c r="AY333" s="17" t="s">
        <v>154</v>
      </c>
      <c r="BE333" s="193">
        <f>IF(N333="základní",J333,0)</f>
        <v>0</v>
      </c>
      <c r="BF333" s="193">
        <f>IF(N333="snížená",J333,0)</f>
        <v>0</v>
      </c>
      <c r="BG333" s="193">
        <f>IF(N333="zákl. přenesená",J333,0)</f>
        <v>0</v>
      </c>
      <c r="BH333" s="193">
        <f>IF(N333="sníž. přenesená",J333,0)</f>
        <v>0</v>
      </c>
      <c r="BI333" s="193">
        <f>IF(N333="nulová",J333,0)</f>
        <v>0</v>
      </c>
      <c r="BJ333" s="17" t="s">
        <v>81</v>
      </c>
      <c r="BK333" s="193">
        <f>ROUND(I333*H333,2)</f>
        <v>0</v>
      </c>
      <c r="BL333" s="17" t="s">
        <v>269</v>
      </c>
      <c r="BM333" s="17" t="s">
        <v>2803</v>
      </c>
    </row>
    <row r="334" spans="2:47" s="1" customFormat="1" ht="13.5">
      <c r="B334" s="34"/>
      <c r="C334" s="56"/>
      <c r="D334" s="194" t="s">
        <v>163</v>
      </c>
      <c r="E334" s="56"/>
      <c r="F334" s="195" t="s">
        <v>2802</v>
      </c>
      <c r="G334" s="56"/>
      <c r="H334" s="56"/>
      <c r="I334" s="152"/>
      <c r="J334" s="56"/>
      <c r="K334" s="56"/>
      <c r="L334" s="54"/>
      <c r="M334" s="71"/>
      <c r="N334" s="35"/>
      <c r="O334" s="35"/>
      <c r="P334" s="35"/>
      <c r="Q334" s="35"/>
      <c r="R334" s="35"/>
      <c r="S334" s="35"/>
      <c r="T334" s="72"/>
      <c r="AT334" s="17" t="s">
        <v>163</v>
      </c>
      <c r="AU334" s="17" t="s">
        <v>81</v>
      </c>
    </row>
    <row r="335" spans="2:63" s="10" customFormat="1" ht="29.85" customHeight="1">
      <c r="B335" s="165"/>
      <c r="C335" s="166"/>
      <c r="D335" s="179" t="s">
        <v>72</v>
      </c>
      <c r="E335" s="180" t="s">
        <v>2804</v>
      </c>
      <c r="F335" s="180" t="s">
        <v>2805</v>
      </c>
      <c r="G335" s="166"/>
      <c r="H335" s="166"/>
      <c r="I335" s="169"/>
      <c r="J335" s="181">
        <f>BK335</f>
        <v>0</v>
      </c>
      <c r="K335" s="166"/>
      <c r="L335" s="171"/>
      <c r="M335" s="172"/>
      <c r="N335" s="173"/>
      <c r="O335" s="173"/>
      <c r="P335" s="174">
        <f>SUM(P336:P360)</f>
        <v>0</v>
      </c>
      <c r="Q335" s="173"/>
      <c r="R335" s="174">
        <f>SUM(R336:R360)</f>
        <v>0.2657505050000001</v>
      </c>
      <c r="S335" s="173"/>
      <c r="T335" s="175">
        <f>SUM(T336:T360)</f>
        <v>0</v>
      </c>
      <c r="AR335" s="176" t="s">
        <v>81</v>
      </c>
      <c r="AT335" s="177" t="s">
        <v>72</v>
      </c>
      <c r="AU335" s="177" t="s">
        <v>22</v>
      </c>
      <c r="AY335" s="176" t="s">
        <v>154</v>
      </c>
      <c r="BK335" s="178">
        <f>SUM(BK336:BK360)</f>
        <v>0</v>
      </c>
    </row>
    <row r="336" spans="2:65" s="1" customFormat="1" ht="31.5" customHeight="1">
      <c r="B336" s="34"/>
      <c r="C336" s="182" t="s">
        <v>790</v>
      </c>
      <c r="D336" s="182" t="s">
        <v>156</v>
      </c>
      <c r="E336" s="183" t="s">
        <v>2806</v>
      </c>
      <c r="F336" s="184" t="s">
        <v>2807</v>
      </c>
      <c r="G336" s="185" t="s">
        <v>2656</v>
      </c>
      <c r="H336" s="186">
        <v>2</v>
      </c>
      <c r="I336" s="187"/>
      <c r="J336" s="188">
        <f aca="true" t="shared" si="20" ref="J336:J344">ROUND(I336*H336,2)</f>
        <v>0</v>
      </c>
      <c r="K336" s="184" t="s">
        <v>20</v>
      </c>
      <c r="L336" s="54"/>
      <c r="M336" s="189" t="s">
        <v>20</v>
      </c>
      <c r="N336" s="190" t="s">
        <v>44</v>
      </c>
      <c r="O336" s="35"/>
      <c r="P336" s="191">
        <f aca="true" t="shared" si="21" ref="P336:P344">O336*H336</f>
        <v>0</v>
      </c>
      <c r="Q336" s="191">
        <v>0.02256</v>
      </c>
      <c r="R336" s="191">
        <f aca="true" t="shared" si="22" ref="R336:R344">Q336*H336</f>
        <v>0.04512</v>
      </c>
      <c r="S336" s="191">
        <v>0</v>
      </c>
      <c r="T336" s="192">
        <f aca="true" t="shared" si="23" ref="T336:T344">S336*H336</f>
        <v>0</v>
      </c>
      <c r="AR336" s="17" t="s">
        <v>269</v>
      </c>
      <c r="AT336" s="17" t="s">
        <v>156</v>
      </c>
      <c r="AU336" s="17" t="s">
        <v>81</v>
      </c>
      <c r="AY336" s="17" t="s">
        <v>154</v>
      </c>
      <c r="BE336" s="193">
        <f aca="true" t="shared" si="24" ref="BE336:BE344">IF(N336="základní",J336,0)</f>
        <v>0</v>
      </c>
      <c r="BF336" s="193">
        <f aca="true" t="shared" si="25" ref="BF336:BF344">IF(N336="snížená",J336,0)</f>
        <v>0</v>
      </c>
      <c r="BG336" s="193">
        <f aca="true" t="shared" si="26" ref="BG336:BG344">IF(N336="zákl. přenesená",J336,0)</f>
        <v>0</v>
      </c>
      <c r="BH336" s="193">
        <f aca="true" t="shared" si="27" ref="BH336:BH344">IF(N336="sníž. přenesená",J336,0)</f>
        <v>0</v>
      </c>
      <c r="BI336" s="193">
        <f aca="true" t="shared" si="28" ref="BI336:BI344">IF(N336="nulová",J336,0)</f>
        <v>0</v>
      </c>
      <c r="BJ336" s="17" t="s">
        <v>22</v>
      </c>
      <c r="BK336" s="193">
        <f aca="true" t="shared" si="29" ref="BK336:BK344">ROUND(I336*H336,2)</f>
        <v>0</v>
      </c>
      <c r="BL336" s="17" t="s">
        <v>269</v>
      </c>
      <c r="BM336" s="17" t="s">
        <v>2808</v>
      </c>
    </row>
    <row r="337" spans="2:65" s="1" customFormat="1" ht="31.5" customHeight="1">
      <c r="B337" s="34"/>
      <c r="C337" s="182" t="s">
        <v>798</v>
      </c>
      <c r="D337" s="182" t="s">
        <v>156</v>
      </c>
      <c r="E337" s="183" t="s">
        <v>2809</v>
      </c>
      <c r="F337" s="184" t="s">
        <v>2810</v>
      </c>
      <c r="G337" s="185" t="s">
        <v>2656</v>
      </c>
      <c r="H337" s="186">
        <v>1</v>
      </c>
      <c r="I337" s="187"/>
      <c r="J337" s="188">
        <f t="shared" si="20"/>
        <v>0</v>
      </c>
      <c r="K337" s="184" t="s">
        <v>20</v>
      </c>
      <c r="L337" s="54"/>
      <c r="M337" s="189" t="s">
        <v>20</v>
      </c>
      <c r="N337" s="190" t="s">
        <v>44</v>
      </c>
      <c r="O337" s="35"/>
      <c r="P337" s="191">
        <f t="shared" si="21"/>
        <v>0</v>
      </c>
      <c r="Q337" s="191">
        <v>0.02256</v>
      </c>
      <c r="R337" s="191">
        <f t="shared" si="22"/>
        <v>0.02256</v>
      </c>
      <c r="S337" s="191">
        <v>0</v>
      </c>
      <c r="T337" s="192">
        <f t="shared" si="23"/>
        <v>0</v>
      </c>
      <c r="AR337" s="17" t="s">
        <v>269</v>
      </c>
      <c r="AT337" s="17" t="s">
        <v>156</v>
      </c>
      <c r="AU337" s="17" t="s">
        <v>81</v>
      </c>
      <c r="AY337" s="17" t="s">
        <v>154</v>
      </c>
      <c r="BE337" s="193">
        <f t="shared" si="24"/>
        <v>0</v>
      </c>
      <c r="BF337" s="193">
        <f t="shared" si="25"/>
        <v>0</v>
      </c>
      <c r="BG337" s="193">
        <f t="shared" si="26"/>
        <v>0</v>
      </c>
      <c r="BH337" s="193">
        <f t="shared" si="27"/>
        <v>0</v>
      </c>
      <c r="BI337" s="193">
        <f t="shared" si="28"/>
        <v>0</v>
      </c>
      <c r="BJ337" s="17" t="s">
        <v>22</v>
      </c>
      <c r="BK337" s="193">
        <f t="shared" si="29"/>
        <v>0</v>
      </c>
      <c r="BL337" s="17" t="s">
        <v>269</v>
      </c>
      <c r="BM337" s="17" t="s">
        <v>2811</v>
      </c>
    </row>
    <row r="338" spans="2:65" s="1" customFormat="1" ht="22.5" customHeight="1">
      <c r="B338" s="34"/>
      <c r="C338" s="182" t="s">
        <v>807</v>
      </c>
      <c r="D338" s="182" t="s">
        <v>156</v>
      </c>
      <c r="E338" s="183" t="s">
        <v>2812</v>
      </c>
      <c r="F338" s="184" t="s">
        <v>2813</v>
      </c>
      <c r="G338" s="185" t="s">
        <v>2656</v>
      </c>
      <c r="H338" s="186">
        <v>1</v>
      </c>
      <c r="I338" s="187"/>
      <c r="J338" s="188">
        <f t="shared" si="20"/>
        <v>0</v>
      </c>
      <c r="K338" s="184" t="s">
        <v>160</v>
      </c>
      <c r="L338" s="54"/>
      <c r="M338" s="189" t="s">
        <v>20</v>
      </c>
      <c r="N338" s="190" t="s">
        <v>44</v>
      </c>
      <c r="O338" s="35"/>
      <c r="P338" s="191">
        <f t="shared" si="21"/>
        <v>0</v>
      </c>
      <c r="Q338" s="191">
        <v>0.019081705</v>
      </c>
      <c r="R338" s="191">
        <f t="shared" si="22"/>
        <v>0.019081705</v>
      </c>
      <c r="S338" s="191">
        <v>0</v>
      </c>
      <c r="T338" s="192">
        <f t="shared" si="23"/>
        <v>0</v>
      </c>
      <c r="AR338" s="17" t="s">
        <v>269</v>
      </c>
      <c r="AT338" s="17" t="s">
        <v>156</v>
      </c>
      <c r="AU338" s="17" t="s">
        <v>81</v>
      </c>
      <c r="AY338" s="17" t="s">
        <v>154</v>
      </c>
      <c r="BE338" s="193">
        <f t="shared" si="24"/>
        <v>0</v>
      </c>
      <c r="BF338" s="193">
        <f t="shared" si="25"/>
        <v>0</v>
      </c>
      <c r="BG338" s="193">
        <f t="shared" si="26"/>
        <v>0</v>
      </c>
      <c r="BH338" s="193">
        <f t="shared" si="27"/>
        <v>0</v>
      </c>
      <c r="BI338" s="193">
        <f t="shared" si="28"/>
        <v>0</v>
      </c>
      <c r="BJ338" s="17" t="s">
        <v>22</v>
      </c>
      <c r="BK338" s="193">
        <f t="shared" si="29"/>
        <v>0</v>
      </c>
      <c r="BL338" s="17" t="s">
        <v>269</v>
      </c>
      <c r="BM338" s="17" t="s">
        <v>2814</v>
      </c>
    </row>
    <row r="339" spans="2:65" s="1" customFormat="1" ht="22.5" customHeight="1">
      <c r="B339" s="34"/>
      <c r="C339" s="224" t="s">
        <v>813</v>
      </c>
      <c r="D339" s="224" t="s">
        <v>261</v>
      </c>
      <c r="E339" s="225" t="s">
        <v>2815</v>
      </c>
      <c r="F339" s="226" t="s">
        <v>2816</v>
      </c>
      <c r="G339" s="227" t="s">
        <v>413</v>
      </c>
      <c r="H339" s="228">
        <v>1</v>
      </c>
      <c r="I339" s="229"/>
      <c r="J339" s="230">
        <f t="shared" si="20"/>
        <v>0</v>
      </c>
      <c r="K339" s="226" t="s">
        <v>160</v>
      </c>
      <c r="L339" s="231"/>
      <c r="M339" s="232" t="s">
        <v>20</v>
      </c>
      <c r="N339" s="233" t="s">
        <v>44</v>
      </c>
      <c r="O339" s="35"/>
      <c r="P339" s="191">
        <f t="shared" si="21"/>
        <v>0</v>
      </c>
      <c r="Q339" s="191">
        <v>0.002</v>
      </c>
      <c r="R339" s="191">
        <f t="shared" si="22"/>
        <v>0.002</v>
      </c>
      <c r="S339" s="191">
        <v>0</v>
      </c>
      <c r="T339" s="192">
        <f t="shared" si="23"/>
        <v>0</v>
      </c>
      <c r="AR339" s="17" t="s">
        <v>382</v>
      </c>
      <c r="AT339" s="17" t="s">
        <v>261</v>
      </c>
      <c r="AU339" s="17" t="s">
        <v>81</v>
      </c>
      <c r="AY339" s="17" t="s">
        <v>154</v>
      </c>
      <c r="BE339" s="193">
        <f t="shared" si="24"/>
        <v>0</v>
      </c>
      <c r="BF339" s="193">
        <f t="shared" si="25"/>
        <v>0</v>
      </c>
      <c r="BG339" s="193">
        <f t="shared" si="26"/>
        <v>0</v>
      </c>
      <c r="BH339" s="193">
        <f t="shared" si="27"/>
        <v>0</v>
      </c>
      <c r="BI339" s="193">
        <f t="shared" si="28"/>
        <v>0</v>
      </c>
      <c r="BJ339" s="17" t="s">
        <v>22</v>
      </c>
      <c r="BK339" s="193">
        <f t="shared" si="29"/>
        <v>0</v>
      </c>
      <c r="BL339" s="17" t="s">
        <v>269</v>
      </c>
      <c r="BM339" s="17" t="s">
        <v>2817</v>
      </c>
    </row>
    <row r="340" spans="2:65" s="1" customFormat="1" ht="31.5" customHeight="1">
      <c r="B340" s="34"/>
      <c r="C340" s="182" t="s">
        <v>819</v>
      </c>
      <c r="D340" s="182" t="s">
        <v>156</v>
      </c>
      <c r="E340" s="183" t="s">
        <v>2818</v>
      </c>
      <c r="F340" s="184" t="s">
        <v>2819</v>
      </c>
      <c r="G340" s="185" t="s">
        <v>2656</v>
      </c>
      <c r="H340" s="186">
        <v>1</v>
      </c>
      <c r="I340" s="187"/>
      <c r="J340" s="188">
        <f t="shared" si="20"/>
        <v>0</v>
      </c>
      <c r="K340" s="184" t="s">
        <v>20</v>
      </c>
      <c r="L340" s="54"/>
      <c r="M340" s="189" t="s">
        <v>20</v>
      </c>
      <c r="N340" s="190" t="s">
        <v>44</v>
      </c>
      <c r="O340" s="35"/>
      <c r="P340" s="191">
        <f t="shared" si="21"/>
        <v>0</v>
      </c>
      <c r="Q340" s="191">
        <v>0.01802</v>
      </c>
      <c r="R340" s="191">
        <f t="shared" si="22"/>
        <v>0.01802</v>
      </c>
      <c r="S340" s="191">
        <v>0</v>
      </c>
      <c r="T340" s="192">
        <f t="shared" si="23"/>
        <v>0</v>
      </c>
      <c r="AR340" s="17" t="s">
        <v>269</v>
      </c>
      <c r="AT340" s="17" t="s">
        <v>156</v>
      </c>
      <c r="AU340" s="17" t="s">
        <v>81</v>
      </c>
      <c r="AY340" s="17" t="s">
        <v>154</v>
      </c>
      <c r="BE340" s="193">
        <f t="shared" si="24"/>
        <v>0</v>
      </c>
      <c r="BF340" s="193">
        <f t="shared" si="25"/>
        <v>0</v>
      </c>
      <c r="BG340" s="193">
        <f t="shared" si="26"/>
        <v>0</v>
      </c>
      <c r="BH340" s="193">
        <f t="shared" si="27"/>
        <v>0</v>
      </c>
      <c r="BI340" s="193">
        <f t="shared" si="28"/>
        <v>0</v>
      </c>
      <c r="BJ340" s="17" t="s">
        <v>22</v>
      </c>
      <c r="BK340" s="193">
        <f t="shared" si="29"/>
        <v>0</v>
      </c>
      <c r="BL340" s="17" t="s">
        <v>269</v>
      </c>
      <c r="BM340" s="17" t="s">
        <v>2820</v>
      </c>
    </row>
    <row r="341" spans="2:65" s="1" customFormat="1" ht="22.5" customHeight="1">
      <c r="B341" s="34"/>
      <c r="C341" s="182" t="s">
        <v>824</v>
      </c>
      <c r="D341" s="182" t="s">
        <v>156</v>
      </c>
      <c r="E341" s="183" t="s">
        <v>2821</v>
      </c>
      <c r="F341" s="184" t="s">
        <v>2822</v>
      </c>
      <c r="G341" s="185" t="s">
        <v>2656</v>
      </c>
      <c r="H341" s="186">
        <v>4</v>
      </c>
      <c r="I341" s="187"/>
      <c r="J341" s="188">
        <f t="shared" si="20"/>
        <v>0</v>
      </c>
      <c r="K341" s="184" t="s">
        <v>160</v>
      </c>
      <c r="L341" s="54"/>
      <c r="M341" s="189" t="s">
        <v>20</v>
      </c>
      <c r="N341" s="190" t="s">
        <v>44</v>
      </c>
      <c r="O341" s="35"/>
      <c r="P341" s="191">
        <f t="shared" si="21"/>
        <v>0</v>
      </c>
      <c r="Q341" s="191">
        <v>0.025195115</v>
      </c>
      <c r="R341" s="191">
        <f t="shared" si="22"/>
        <v>0.10078046</v>
      </c>
      <c r="S341" s="191">
        <v>0</v>
      </c>
      <c r="T341" s="192">
        <f t="shared" si="23"/>
        <v>0</v>
      </c>
      <c r="AR341" s="17" t="s">
        <v>269</v>
      </c>
      <c r="AT341" s="17" t="s">
        <v>156</v>
      </c>
      <c r="AU341" s="17" t="s">
        <v>81</v>
      </c>
      <c r="AY341" s="17" t="s">
        <v>154</v>
      </c>
      <c r="BE341" s="193">
        <f t="shared" si="24"/>
        <v>0</v>
      </c>
      <c r="BF341" s="193">
        <f t="shared" si="25"/>
        <v>0</v>
      </c>
      <c r="BG341" s="193">
        <f t="shared" si="26"/>
        <v>0</v>
      </c>
      <c r="BH341" s="193">
        <f t="shared" si="27"/>
        <v>0</v>
      </c>
      <c r="BI341" s="193">
        <f t="shared" si="28"/>
        <v>0</v>
      </c>
      <c r="BJ341" s="17" t="s">
        <v>22</v>
      </c>
      <c r="BK341" s="193">
        <f t="shared" si="29"/>
        <v>0</v>
      </c>
      <c r="BL341" s="17" t="s">
        <v>269</v>
      </c>
      <c r="BM341" s="17" t="s">
        <v>2823</v>
      </c>
    </row>
    <row r="342" spans="2:65" s="1" customFormat="1" ht="22.5" customHeight="1">
      <c r="B342" s="34"/>
      <c r="C342" s="224" t="s">
        <v>843</v>
      </c>
      <c r="D342" s="224" t="s">
        <v>261</v>
      </c>
      <c r="E342" s="225" t="s">
        <v>2824</v>
      </c>
      <c r="F342" s="226" t="s">
        <v>2825</v>
      </c>
      <c r="G342" s="227" t="s">
        <v>413</v>
      </c>
      <c r="H342" s="228">
        <v>1</v>
      </c>
      <c r="I342" s="229"/>
      <c r="J342" s="230">
        <f t="shared" si="20"/>
        <v>0</v>
      </c>
      <c r="K342" s="226" t="s">
        <v>160</v>
      </c>
      <c r="L342" s="231"/>
      <c r="M342" s="232" t="s">
        <v>20</v>
      </c>
      <c r="N342" s="233" t="s">
        <v>44</v>
      </c>
      <c r="O342" s="35"/>
      <c r="P342" s="191">
        <f t="shared" si="21"/>
        <v>0</v>
      </c>
      <c r="Q342" s="191">
        <v>0.00018</v>
      </c>
      <c r="R342" s="191">
        <f t="shared" si="22"/>
        <v>0.00018</v>
      </c>
      <c r="S342" s="191">
        <v>0</v>
      </c>
      <c r="T342" s="192">
        <f t="shared" si="23"/>
        <v>0</v>
      </c>
      <c r="AR342" s="17" t="s">
        <v>382</v>
      </c>
      <c r="AT342" s="17" t="s">
        <v>261</v>
      </c>
      <c r="AU342" s="17" t="s">
        <v>81</v>
      </c>
      <c r="AY342" s="17" t="s">
        <v>154</v>
      </c>
      <c r="BE342" s="193">
        <f t="shared" si="24"/>
        <v>0</v>
      </c>
      <c r="BF342" s="193">
        <f t="shared" si="25"/>
        <v>0</v>
      </c>
      <c r="BG342" s="193">
        <f t="shared" si="26"/>
        <v>0</v>
      </c>
      <c r="BH342" s="193">
        <f t="shared" si="27"/>
        <v>0</v>
      </c>
      <c r="BI342" s="193">
        <f t="shared" si="28"/>
        <v>0</v>
      </c>
      <c r="BJ342" s="17" t="s">
        <v>22</v>
      </c>
      <c r="BK342" s="193">
        <f t="shared" si="29"/>
        <v>0</v>
      </c>
      <c r="BL342" s="17" t="s">
        <v>269</v>
      </c>
      <c r="BM342" s="17" t="s">
        <v>2826</v>
      </c>
    </row>
    <row r="343" spans="2:65" s="1" customFormat="1" ht="22.5" customHeight="1">
      <c r="B343" s="34"/>
      <c r="C343" s="182" t="s">
        <v>850</v>
      </c>
      <c r="D343" s="182" t="s">
        <v>156</v>
      </c>
      <c r="E343" s="183" t="s">
        <v>2827</v>
      </c>
      <c r="F343" s="184" t="s">
        <v>2828</v>
      </c>
      <c r="G343" s="185" t="s">
        <v>2656</v>
      </c>
      <c r="H343" s="186">
        <v>1</v>
      </c>
      <c r="I343" s="187"/>
      <c r="J343" s="188">
        <f t="shared" si="20"/>
        <v>0</v>
      </c>
      <c r="K343" s="184" t="s">
        <v>160</v>
      </c>
      <c r="L343" s="54"/>
      <c r="M343" s="189" t="s">
        <v>20</v>
      </c>
      <c r="N343" s="190" t="s">
        <v>44</v>
      </c>
      <c r="O343" s="35"/>
      <c r="P343" s="191">
        <f t="shared" si="21"/>
        <v>0</v>
      </c>
      <c r="Q343" s="191">
        <v>0.01745</v>
      </c>
      <c r="R343" s="191">
        <f t="shared" si="22"/>
        <v>0.01745</v>
      </c>
      <c r="S343" s="191">
        <v>0</v>
      </c>
      <c r="T343" s="192">
        <f t="shared" si="23"/>
        <v>0</v>
      </c>
      <c r="AR343" s="17" t="s">
        <v>269</v>
      </c>
      <c r="AT343" s="17" t="s">
        <v>156</v>
      </c>
      <c r="AU343" s="17" t="s">
        <v>81</v>
      </c>
      <c r="AY343" s="17" t="s">
        <v>154</v>
      </c>
      <c r="BE343" s="193">
        <f t="shared" si="24"/>
        <v>0</v>
      </c>
      <c r="BF343" s="193">
        <f t="shared" si="25"/>
        <v>0</v>
      </c>
      <c r="BG343" s="193">
        <f t="shared" si="26"/>
        <v>0</v>
      </c>
      <c r="BH343" s="193">
        <f t="shared" si="27"/>
        <v>0</v>
      </c>
      <c r="BI343" s="193">
        <f t="shared" si="28"/>
        <v>0</v>
      </c>
      <c r="BJ343" s="17" t="s">
        <v>22</v>
      </c>
      <c r="BK343" s="193">
        <f t="shared" si="29"/>
        <v>0</v>
      </c>
      <c r="BL343" s="17" t="s">
        <v>269</v>
      </c>
      <c r="BM343" s="17" t="s">
        <v>2829</v>
      </c>
    </row>
    <row r="344" spans="2:65" s="1" customFormat="1" ht="22.5" customHeight="1">
      <c r="B344" s="34"/>
      <c r="C344" s="182" t="s">
        <v>856</v>
      </c>
      <c r="D344" s="182" t="s">
        <v>156</v>
      </c>
      <c r="E344" s="183" t="s">
        <v>2830</v>
      </c>
      <c r="F344" s="184" t="s">
        <v>2831</v>
      </c>
      <c r="G344" s="185" t="s">
        <v>2656</v>
      </c>
      <c r="H344" s="186">
        <v>5</v>
      </c>
      <c r="I344" s="187"/>
      <c r="J344" s="188">
        <f t="shared" si="20"/>
        <v>0</v>
      </c>
      <c r="K344" s="184" t="s">
        <v>160</v>
      </c>
      <c r="L344" s="54"/>
      <c r="M344" s="189" t="s">
        <v>20</v>
      </c>
      <c r="N344" s="190" t="s">
        <v>44</v>
      </c>
      <c r="O344" s="35"/>
      <c r="P344" s="191">
        <f t="shared" si="21"/>
        <v>0</v>
      </c>
      <c r="Q344" s="191">
        <v>0.00052128</v>
      </c>
      <c r="R344" s="191">
        <f t="shared" si="22"/>
        <v>0.0026064</v>
      </c>
      <c r="S344" s="191">
        <v>0</v>
      </c>
      <c r="T344" s="192">
        <f t="shared" si="23"/>
        <v>0</v>
      </c>
      <c r="AR344" s="17" t="s">
        <v>269</v>
      </c>
      <c r="AT344" s="17" t="s">
        <v>156</v>
      </c>
      <c r="AU344" s="17" t="s">
        <v>81</v>
      </c>
      <c r="AY344" s="17" t="s">
        <v>154</v>
      </c>
      <c r="BE344" s="193">
        <f t="shared" si="24"/>
        <v>0</v>
      </c>
      <c r="BF344" s="193">
        <f t="shared" si="25"/>
        <v>0</v>
      </c>
      <c r="BG344" s="193">
        <f t="shared" si="26"/>
        <v>0</v>
      </c>
      <c r="BH344" s="193">
        <f t="shared" si="27"/>
        <v>0</v>
      </c>
      <c r="BI344" s="193">
        <f t="shared" si="28"/>
        <v>0</v>
      </c>
      <c r="BJ344" s="17" t="s">
        <v>22</v>
      </c>
      <c r="BK344" s="193">
        <f t="shared" si="29"/>
        <v>0</v>
      </c>
      <c r="BL344" s="17" t="s">
        <v>269</v>
      </c>
      <c r="BM344" s="17" t="s">
        <v>2832</v>
      </c>
    </row>
    <row r="345" spans="2:51" s="11" customFormat="1" ht="13.5">
      <c r="B345" s="197"/>
      <c r="C345" s="198"/>
      <c r="D345" s="199" t="s">
        <v>167</v>
      </c>
      <c r="E345" s="200" t="s">
        <v>20</v>
      </c>
      <c r="F345" s="201" t="s">
        <v>2833</v>
      </c>
      <c r="G345" s="198"/>
      <c r="H345" s="202">
        <v>5</v>
      </c>
      <c r="I345" s="203"/>
      <c r="J345" s="198"/>
      <c r="K345" s="198"/>
      <c r="L345" s="204"/>
      <c r="M345" s="205"/>
      <c r="N345" s="206"/>
      <c r="O345" s="206"/>
      <c r="P345" s="206"/>
      <c r="Q345" s="206"/>
      <c r="R345" s="206"/>
      <c r="S345" s="206"/>
      <c r="T345" s="207"/>
      <c r="AT345" s="208" t="s">
        <v>167</v>
      </c>
      <c r="AU345" s="208" t="s">
        <v>81</v>
      </c>
      <c r="AV345" s="11" t="s">
        <v>81</v>
      </c>
      <c r="AW345" s="11" t="s">
        <v>169</v>
      </c>
      <c r="AX345" s="11" t="s">
        <v>22</v>
      </c>
      <c r="AY345" s="208" t="s">
        <v>154</v>
      </c>
    </row>
    <row r="346" spans="2:65" s="1" customFormat="1" ht="22.5" customHeight="1">
      <c r="B346" s="34"/>
      <c r="C346" s="182" t="s">
        <v>28</v>
      </c>
      <c r="D346" s="182" t="s">
        <v>156</v>
      </c>
      <c r="E346" s="183" t="s">
        <v>2834</v>
      </c>
      <c r="F346" s="184" t="s">
        <v>2835</v>
      </c>
      <c r="G346" s="185" t="s">
        <v>2656</v>
      </c>
      <c r="H346" s="186">
        <v>5</v>
      </c>
      <c r="I346" s="187"/>
      <c r="J346" s="188">
        <f>ROUND(I346*H346,2)</f>
        <v>0</v>
      </c>
      <c r="K346" s="184" t="s">
        <v>160</v>
      </c>
      <c r="L346" s="54"/>
      <c r="M346" s="189" t="s">
        <v>20</v>
      </c>
      <c r="N346" s="190" t="s">
        <v>44</v>
      </c>
      <c r="O346" s="35"/>
      <c r="P346" s="191">
        <f>O346*H346</f>
        <v>0</v>
      </c>
      <c r="Q346" s="191">
        <v>0.00052128</v>
      </c>
      <c r="R346" s="191">
        <f>Q346*H346</f>
        <v>0.0026064</v>
      </c>
      <c r="S346" s="191">
        <v>0</v>
      </c>
      <c r="T346" s="192">
        <f>S346*H346</f>
        <v>0</v>
      </c>
      <c r="AR346" s="17" t="s">
        <v>269</v>
      </c>
      <c r="AT346" s="17" t="s">
        <v>156</v>
      </c>
      <c r="AU346" s="17" t="s">
        <v>81</v>
      </c>
      <c r="AY346" s="17" t="s">
        <v>154</v>
      </c>
      <c r="BE346" s="193">
        <f>IF(N346="základní",J346,0)</f>
        <v>0</v>
      </c>
      <c r="BF346" s="193">
        <f>IF(N346="snížená",J346,0)</f>
        <v>0</v>
      </c>
      <c r="BG346" s="193">
        <f>IF(N346="zákl. přenesená",J346,0)</f>
        <v>0</v>
      </c>
      <c r="BH346" s="193">
        <f>IF(N346="sníž. přenesená",J346,0)</f>
        <v>0</v>
      </c>
      <c r="BI346" s="193">
        <f>IF(N346="nulová",J346,0)</f>
        <v>0</v>
      </c>
      <c r="BJ346" s="17" t="s">
        <v>22</v>
      </c>
      <c r="BK346" s="193">
        <f>ROUND(I346*H346,2)</f>
        <v>0</v>
      </c>
      <c r="BL346" s="17" t="s">
        <v>269</v>
      </c>
      <c r="BM346" s="17" t="s">
        <v>2836</v>
      </c>
    </row>
    <row r="347" spans="2:51" s="11" customFormat="1" ht="13.5">
      <c r="B347" s="197"/>
      <c r="C347" s="198"/>
      <c r="D347" s="199" t="s">
        <v>167</v>
      </c>
      <c r="E347" s="200" t="s">
        <v>20</v>
      </c>
      <c r="F347" s="201" t="s">
        <v>2833</v>
      </c>
      <c r="G347" s="198"/>
      <c r="H347" s="202">
        <v>5</v>
      </c>
      <c r="I347" s="203"/>
      <c r="J347" s="198"/>
      <c r="K347" s="198"/>
      <c r="L347" s="204"/>
      <c r="M347" s="205"/>
      <c r="N347" s="206"/>
      <c r="O347" s="206"/>
      <c r="P347" s="206"/>
      <c r="Q347" s="206"/>
      <c r="R347" s="206"/>
      <c r="S347" s="206"/>
      <c r="T347" s="207"/>
      <c r="AT347" s="208" t="s">
        <v>167</v>
      </c>
      <c r="AU347" s="208" t="s">
        <v>81</v>
      </c>
      <c r="AV347" s="11" t="s">
        <v>81</v>
      </c>
      <c r="AW347" s="11" t="s">
        <v>169</v>
      </c>
      <c r="AX347" s="11" t="s">
        <v>73</v>
      </c>
      <c r="AY347" s="208" t="s">
        <v>154</v>
      </c>
    </row>
    <row r="348" spans="2:65" s="1" customFormat="1" ht="22.5" customHeight="1">
      <c r="B348" s="34"/>
      <c r="C348" s="182" t="s">
        <v>868</v>
      </c>
      <c r="D348" s="182" t="s">
        <v>156</v>
      </c>
      <c r="E348" s="183" t="s">
        <v>2837</v>
      </c>
      <c r="F348" s="184" t="s">
        <v>2838</v>
      </c>
      <c r="G348" s="185" t="s">
        <v>2656</v>
      </c>
      <c r="H348" s="186">
        <v>3</v>
      </c>
      <c r="I348" s="187"/>
      <c r="J348" s="188">
        <f>ROUND(I348*H348,2)</f>
        <v>0</v>
      </c>
      <c r="K348" s="184" t="s">
        <v>160</v>
      </c>
      <c r="L348" s="54"/>
      <c r="M348" s="189" t="s">
        <v>20</v>
      </c>
      <c r="N348" s="190" t="s">
        <v>44</v>
      </c>
      <c r="O348" s="35"/>
      <c r="P348" s="191">
        <f>O348*H348</f>
        <v>0</v>
      </c>
      <c r="Q348" s="191">
        <v>0.00052128</v>
      </c>
      <c r="R348" s="191">
        <f>Q348*H348</f>
        <v>0.0015638400000000002</v>
      </c>
      <c r="S348" s="191">
        <v>0</v>
      </c>
      <c r="T348" s="192">
        <f>S348*H348</f>
        <v>0</v>
      </c>
      <c r="AR348" s="17" t="s">
        <v>269</v>
      </c>
      <c r="AT348" s="17" t="s">
        <v>156</v>
      </c>
      <c r="AU348" s="17" t="s">
        <v>81</v>
      </c>
      <c r="AY348" s="17" t="s">
        <v>154</v>
      </c>
      <c r="BE348" s="193">
        <f>IF(N348="základní",J348,0)</f>
        <v>0</v>
      </c>
      <c r="BF348" s="193">
        <f>IF(N348="snížená",J348,0)</f>
        <v>0</v>
      </c>
      <c r="BG348" s="193">
        <f>IF(N348="zákl. přenesená",J348,0)</f>
        <v>0</v>
      </c>
      <c r="BH348" s="193">
        <f>IF(N348="sníž. přenesená",J348,0)</f>
        <v>0</v>
      </c>
      <c r="BI348" s="193">
        <f>IF(N348="nulová",J348,0)</f>
        <v>0</v>
      </c>
      <c r="BJ348" s="17" t="s">
        <v>22</v>
      </c>
      <c r="BK348" s="193">
        <f>ROUND(I348*H348,2)</f>
        <v>0</v>
      </c>
      <c r="BL348" s="17" t="s">
        <v>269</v>
      </c>
      <c r="BM348" s="17" t="s">
        <v>2839</v>
      </c>
    </row>
    <row r="349" spans="2:51" s="11" customFormat="1" ht="13.5">
      <c r="B349" s="197"/>
      <c r="C349" s="198"/>
      <c r="D349" s="199" t="s">
        <v>167</v>
      </c>
      <c r="E349" s="200" t="s">
        <v>20</v>
      </c>
      <c r="F349" s="201" t="s">
        <v>2840</v>
      </c>
      <c r="G349" s="198"/>
      <c r="H349" s="202">
        <v>3</v>
      </c>
      <c r="I349" s="203"/>
      <c r="J349" s="198"/>
      <c r="K349" s="198"/>
      <c r="L349" s="204"/>
      <c r="M349" s="205"/>
      <c r="N349" s="206"/>
      <c r="O349" s="206"/>
      <c r="P349" s="206"/>
      <c r="Q349" s="206"/>
      <c r="R349" s="206"/>
      <c r="S349" s="206"/>
      <c r="T349" s="207"/>
      <c r="AT349" s="208" t="s">
        <v>167</v>
      </c>
      <c r="AU349" s="208" t="s">
        <v>81</v>
      </c>
      <c r="AV349" s="11" t="s">
        <v>81</v>
      </c>
      <c r="AW349" s="11" t="s">
        <v>169</v>
      </c>
      <c r="AX349" s="11" t="s">
        <v>73</v>
      </c>
      <c r="AY349" s="208" t="s">
        <v>154</v>
      </c>
    </row>
    <row r="350" spans="2:65" s="1" customFormat="1" ht="22.5" customHeight="1">
      <c r="B350" s="34"/>
      <c r="C350" s="182" t="s">
        <v>880</v>
      </c>
      <c r="D350" s="182" t="s">
        <v>156</v>
      </c>
      <c r="E350" s="183" t="s">
        <v>2841</v>
      </c>
      <c r="F350" s="184" t="s">
        <v>2842</v>
      </c>
      <c r="G350" s="185" t="s">
        <v>2656</v>
      </c>
      <c r="H350" s="186">
        <v>2</v>
      </c>
      <c r="I350" s="187"/>
      <c r="J350" s="188">
        <f>ROUND(I350*H350,2)</f>
        <v>0</v>
      </c>
      <c r="K350" s="184" t="s">
        <v>160</v>
      </c>
      <c r="L350" s="54"/>
      <c r="M350" s="189" t="s">
        <v>20</v>
      </c>
      <c r="N350" s="190" t="s">
        <v>44</v>
      </c>
      <c r="O350" s="35"/>
      <c r="P350" s="191">
        <f>O350*H350</f>
        <v>0</v>
      </c>
      <c r="Q350" s="191">
        <v>0.0013</v>
      </c>
      <c r="R350" s="191">
        <f>Q350*H350</f>
        <v>0.0026</v>
      </c>
      <c r="S350" s="191">
        <v>0</v>
      </c>
      <c r="T350" s="192">
        <f>S350*H350</f>
        <v>0</v>
      </c>
      <c r="AR350" s="17" t="s">
        <v>269</v>
      </c>
      <c r="AT350" s="17" t="s">
        <v>156</v>
      </c>
      <c r="AU350" s="17" t="s">
        <v>81</v>
      </c>
      <c r="AY350" s="17" t="s">
        <v>154</v>
      </c>
      <c r="BE350" s="193">
        <f>IF(N350="základní",J350,0)</f>
        <v>0</v>
      </c>
      <c r="BF350" s="193">
        <f>IF(N350="snížená",J350,0)</f>
        <v>0</v>
      </c>
      <c r="BG350" s="193">
        <f>IF(N350="zákl. přenesená",J350,0)</f>
        <v>0</v>
      </c>
      <c r="BH350" s="193">
        <f>IF(N350="sníž. přenesená",J350,0)</f>
        <v>0</v>
      </c>
      <c r="BI350" s="193">
        <f>IF(N350="nulová",J350,0)</f>
        <v>0</v>
      </c>
      <c r="BJ350" s="17" t="s">
        <v>22</v>
      </c>
      <c r="BK350" s="193">
        <f>ROUND(I350*H350,2)</f>
        <v>0</v>
      </c>
      <c r="BL350" s="17" t="s">
        <v>269</v>
      </c>
      <c r="BM350" s="17" t="s">
        <v>2843</v>
      </c>
    </row>
    <row r="351" spans="2:65" s="1" customFormat="1" ht="22.5" customHeight="1">
      <c r="B351" s="34"/>
      <c r="C351" s="182" t="s">
        <v>886</v>
      </c>
      <c r="D351" s="182" t="s">
        <v>156</v>
      </c>
      <c r="E351" s="183" t="s">
        <v>2844</v>
      </c>
      <c r="F351" s="184" t="s">
        <v>2845</v>
      </c>
      <c r="G351" s="185" t="s">
        <v>2656</v>
      </c>
      <c r="H351" s="186">
        <v>1</v>
      </c>
      <c r="I351" s="187"/>
      <c r="J351" s="188">
        <f>ROUND(I351*H351,2)</f>
        <v>0</v>
      </c>
      <c r="K351" s="184" t="s">
        <v>160</v>
      </c>
      <c r="L351" s="54"/>
      <c r="M351" s="189" t="s">
        <v>20</v>
      </c>
      <c r="N351" s="190" t="s">
        <v>44</v>
      </c>
      <c r="O351" s="35"/>
      <c r="P351" s="191">
        <f>O351*H351</f>
        <v>0</v>
      </c>
      <c r="Q351" s="191">
        <v>0.0147</v>
      </c>
      <c r="R351" s="191">
        <f>Q351*H351</f>
        <v>0.0147</v>
      </c>
      <c r="S351" s="191">
        <v>0</v>
      </c>
      <c r="T351" s="192">
        <f>S351*H351</f>
        <v>0</v>
      </c>
      <c r="AR351" s="17" t="s">
        <v>269</v>
      </c>
      <c r="AT351" s="17" t="s">
        <v>156</v>
      </c>
      <c r="AU351" s="17" t="s">
        <v>81</v>
      </c>
      <c r="AY351" s="17" t="s">
        <v>154</v>
      </c>
      <c r="BE351" s="193">
        <f>IF(N351="základní",J351,0)</f>
        <v>0</v>
      </c>
      <c r="BF351" s="193">
        <f>IF(N351="snížená",J351,0)</f>
        <v>0</v>
      </c>
      <c r="BG351" s="193">
        <f>IF(N351="zákl. přenesená",J351,0)</f>
        <v>0</v>
      </c>
      <c r="BH351" s="193">
        <f>IF(N351="sníž. přenesená",J351,0)</f>
        <v>0</v>
      </c>
      <c r="BI351" s="193">
        <f>IF(N351="nulová",J351,0)</f>
        <v>0</v>
      </c>
      <c r="BJ351" s="17" t="s">
        <v>22</v>
      </c>
      <c r="BK351" s="193">
        <f>ROUND(I351*H351,2)</f>
        <v>0</v>
      </c>
      <c r="BL351" s="17" t="s">
        <v>269</v>
      </c>
      <c r="BM351" s="17" t="s">
        <v>2846</v>
      </c>
    </row>
    <row r="352" spans="2:65" s="1" customFormat="1" ht="22.5" customHeight="1">
      <c r="B352" s="34"/>
      <c r="C352" s="182" t="s">
        <v>892</v>
      </c>
      <c r="D352" s="182" t="s">
        <v>156</v>
      </c>
      <c r="E352" s="183" t="s">
        <v>2847</v>
      </c>
      <c r="F352" s="184" t="s">
        <v>2848</v>
      </c>
      <c r="G352" s="185" t="s">
        <v>2656</v>
      </c>
      <c r="H352" s="186">
        <v>12</v>
      </c>
      <c r="I352" s="187"/>
      <c r="J352" s="188">
        <f>ROUND(I352*H352,2)</f>
        <v>0</v>
      </c>
      <c r="K352" s="184" t="s">
        <v>160</v>
      </c>
      <c r="L352" s="54"/>
      <c r="M352" s="189" t="s">
        <v>20</v>
      </c>
      <c r="N352" s="190" t="s">
        <v>44</v>
      </c>
      <c r="O352" s="35"/>
      <c r="P352" s="191">
        <f>O352*H352</f>
        <v>0</v>
      </c>
      <c r="Q352" s="191">
        <v>9.01E-05</v>
      </c>
      <c r="R352" s="191">
        <f>Q352*H352</f>
        <v>0.0010812</v>
      </c>
      <c r="S352" s="191">
        <v>0</v>
      </c>
      <c r="T352" s="192">
        <f>S352*H352</f>
        <v>0</v>
      </c>
      <c r="AR352" s="17" t="s">
        <v>269</v>
      </c>
      <c r="AT352" s="17" t="s">
        <v>156</v>
      </c>
      <c r="AU352" s="17" t="s">
        <v>81</v>
      </c>
      <c r="AY352" s="17" t="s">
        <v>154</v>
      </c>
      <c r="BE352" s="193">
        <f>IF(N352="základní",J352,0)</f>
        <v>0</v>
      </c>
      <c r="BF352" s="193">
        <f>IF(N352="snížená",J352,0)</f>
        <v>0</v>
      </c>
      <c r="BG352" s="193">
        <f>IF(N352="zákl. přenesená",J352,0)</f>
        <v>0</v>
      </c>
      <c r="BH352" s="193">
        <f>IF(N352="sníž. přenesená",J352,0)</f>
        <v>0</v>
      </c>
      <c r="BI352" s="193">
        <f>IF(N352="nulová",J352,0)</f>
        <v>0</v>
      </c>
      <c r="BJ352" s="17" t="s">
        <v>22</v>
      </c>
      <c r="BK352" s="193">
        <f>ROUND(I352*H352,2)</f>
        <v>0</v>
      </c>
      <c r="BL352" s="17" t="s">
        <v>269</v>
      </c>
      <c r="BM352" s="17" t="s">
        <v>2849</v>
      </c>
    </row>
    <row r="353" spans="2:51" s="11" customFormat="1" ht="13.5">
      <c r="B353" s="197"/>
      <c r="C353" s="198"/>
      <c r="D353" s="199" t="s">
        <v>167</v>
      </c>
      <c r="E353" s="200" t="s">
        <v>20</v>
      </c>
      <c r="F353" s="201" t="s">
        <v>2850</v>
      </c>
      <c r="G353" s="198"/>
      <c r="H353" s="202">
        <v>12</v>
      </c>
      <c r="I353" s="203"/>
      <c r="J353" s="198"/>
      <c r="K353" s="198"/>
      <c r="L353" s="204"/>
      <c r="M353" s="205"/>
      <c r="N353" s="206"/>
      <c r="O353" s="206"/>
      <c r="P353" s="206"/>
      <c r="Q353" s="206"/>
      <c r="R353" s="206"/>
      <c r="S353" s="206"/>
      <c r="T353" s="207"/>
      <c r="AT353" s="208" t="s">
        <v>167</v>
      </c>
      <c r="AU353" s="208" t="s">
        <v>81</v>
      </c>
      <c r="AV353" s="11" t="s">
        <v>81</v>
      </c>
      <c r="AW353" s="11" t="s">
        <v>169</v>
      </c>
      <c r="AX353" s="11" t="s">
        <v>22</v>
      </c>
      <c r="AY353" s="208" t="s">
        <v>154</v>
      </c>
    </row>
    <row r="354" spans="2:65" s="1" customFormat="1" ht="31.5" customHeight="1">
      <c r="B354" s="34"/>
      <c r="C354" s="182" t="s">
        <v>899</v>
      </c>
      <c r="D354" s="182" t="s">
        <v>156</v>
      </c>
      <c r="E354" s="183" t="s">
        <v>2851</v>
      </c>
      <c r="F354" s="184" t="s">
        <v>2852</v>
      </c>
      <c r="G354" s="185" t="s">
        <v>2656</v>
      </c>
      <c r="H354" s="186">
        <v>1</v>
      </c>
      <c r="I354" s="187"/>
      <c r="J354" s="188">
        <f aca="true" t="shared" si="30" ref="J354:J359">ROUND(I354*H354,2)</f>
        <v>0</v>
      </c>
      <c r="K354" s="184" t="s">
        <v>20</v>
      </c>
      <c r="L354" s="54"/>
      <c r="M354" s="189" t="s">
        <v>20</v>
      </c>
      <c r="N354" s="190" t="s">
        <v>44</v>
      </c>
      <c r="O354" s="35"/>
      <c r="P354" s="191">
        <f aca="true" t="shared" si="31" ref="P354:P359">O354*H354</f>
        <v>0</v>
      </c>
      <c r="Q354" s="191">
        <v>0.00184</v>
      </c>
      <c r="R354" s="191">
        <f aca="true" t="shared" si="32" ref="R354:R359">Q354*H354</f>
        <v>0.00184</v>
      </c>
      <c r="S354" s="191">
        <v>0</v>
      </c>
      <c r="T354" s="192">
        <f aca="true" t="shared" si="33" ref="T354:T359">S354*H354</f>
        <v>0</v>
      </c>
      <c r="AR354" s="17" t="s">
        <v>269</v>
      </c>
      <c r="AT354" s="17" t="s">
        <v>156</v>
      </c>
      <c r="AU354" s="17" t="s">
        <v>81</v>
      </c>
      <c r="AY354" s="17" t="s">
        <v>154</v>
      </c>
      <c r="BE354" s="193">
        <f aca="true" t="shared" si="34" ref="BE354:BE359">IF(N354="základní",J354,0)</f>
        <v>0</v>
      </c>
      <c r="BF354" s="193">
        <f aca="true" t="shared" si="35" ref="BF354:BF359">IF(N354="snížená",J354,0)</f>
        <v>0</v>
      </c>
      <c r="BG354" s="193">
        <f aca="true" t="shared" si="36" ref="BG354:BG359">IF(N354="zákl. přenesená",J354,0)</f>
        <v>0</v>
      </c>
      <c r="BH354" s="193">
        <f aca="true" t="shared" si="37" ref="BH354:BH359">IF(N354="sníž. přenesená",J354,0)</f>
        <v>0</v>
      </c>
      <c r="BI354" s="193">
        <f aca="true" t="shared" si="38" ref="BI354:BI359">IF(N354="nulová",J354,0)</f>
        <v>0</v>
      </c>
      <c r="BJ354" s="17" t="s">
        <v>22</v>
      </c>
      <c r="BK354" s="193">
        <f aca="true" t="shared" si="39" ref="BK354:BK359">ROUND(I354*H354,2)</f>
        <v>0</v>
      </c>
      <c r="BL354" s="17" t="s">
        <v>269</v>
      </c>
      <c r="BM354" s="17" t="s">
        <v>2853</v>
      </c>
    </row>
    <row r="355" spans="2:65" s="1" customFormat="1" ht="22.5" customHeight="1">
      <c r="B355" s="34"/>
      <c r="C355" s="224" t="s">
        <v>905</v>
      </c>
      <c r="D355" s="224" t="s">
        <v>261</v>
      </c>
      <c r="E355" s="225" t="s">
        <v>2854</v>
      </c>
      <c r="F355" s="226" t="s">
        <v>2855</v>
      </c>
      <c r="G355" s="227" t="s">
        <v>413</v>
      </c>
      <c r="H355" s="228">
        <v>12</v>
      </c>
      <c r="I355" s="229"/>
      <c r="J355" s="230">
        <f t="shared" si="30"/>
        <v>0</v>
      </c>
      <c r="K355" s="226" t="s">
        <v>20</v>
      </c>
      <c r="L355" s="231"/>
      <c r="M355" s="232" t="s">
        <v>20</v>
      </c>
      <c r="N355" s="233" t="s">
        <v>44</v>
      </c>
      <c r="O355" s="35"/>
      <c r="P355" s="191">
        <f t="shared" si="31"/>
        <v>0</v>
      </c>
      <c r="Q355" s="191">
        <v>0.00021</v>
      </c>
      <c r="R355" s="191">
        <f t="shared" si="32"/>
        <v>0.00252</v>
      </c>
      <c r="S355" s="191">
        <v>0</v>
      </c>
      <c r="T355" s="192">
        <f t="shared" si="33"/>
        <v>0</v>
      </c>
      <c r="AR355" s="17" t="s">
        <v>382</v>
      </c>
      <c r="AT355" s="17" t="s">
        <v>261</v>
      </c>
      <c r="AU355" s="17" t="s">
        <v>81</v>
      </c>
      <c r="AY355" s="17" t="s">
        <v>154</v>
      </c>
      <c r="BE355" s="193">
        <f t="shared" si="34"/>
        <v>0</v>
      </c>
      <c r="BF355" s="193">
        <f t="shared" si="35"/>
        <v>0</v>
      </c>
      <c r="BG355" s="193">
        <f t="shared" si="36"/>
        <v>0</v>
      </c>
      <c r="BH355" s="193">
        <f t="shared" si="37"/>
        <v>0</v>
      </c>
      <c r="BI355" s="193">
        <f t="shared" si="38"/>
        <v>0</v>
      </c>
      <c r="BJ355" s="17" t="s">
        <v>22</v>
      </c>
      <c r="BK355" s="193">
        <f t="shared" si="39"/>
        <v>0</v>
      </c>
      <c r="BL355" s="17" t="s">
        <v>269</v>
      </c>
      <c r="BM355" s="17" t="s">
        <v>2856</v>
      </c>
    </row>
    <row r="356" spans="2:65" s="1" customFormat="1" ht="22.5" customHeight="1">
      <c r="B356" s="34"/>
      <c r="C356" s="182" t="s">
        <v>911</v>
      </c>
      <c r="D356" s="182" t="s">
        <v>156</v>
      </c>
      <c r="E356" s="183" t="s">
        <v>2857</v>
      </c>
      <c r="F356" s="184" t="s">
        <v>2858</v>
      </c>
      <c r="G356" s="185" t="s">
        <v>2656</v>
      </c>
      <c r="H356" s="186">
        <v>4</v>
      </c>
      <c r="I356" s="187"/>
      <c r="J356" s="188">
        <f t="shared" si="30"/>
        <v>0</v>
      </c>
      <c r="K356" s="184" t="s">
        <v>160</v>
      </c>
      <c r="L356" s="54"/>
      <c r="M356" s="189" t="s">
        <v>20</v>
      </c>
      <c r="N356" s="190" t="s">
        <v>44</v>
      </c>
      <c r="O356" s="35"/>
      <c r="P356" s="191">
        <f t="shared" si="31"/>
        <v>0</v>
      </c>
      <c r="Q356" s="191">
        <v>0.0018401</v>
      </c>
      <c r="R356" s="191">
        <f t="shared" si="32"/>
        <v>0.0073604</v>
      </c>
      <c r="S356" s="191">
        <v>0</v>
      </c>
      <c r="T356" s="192">
        <f t="shared" si="33"/>
        <v>0</v>
      </c>
      <c r="AR356" s="17" t="s">
        <v>269</v>
      </c>
      <c r="AT356" s="17" t="s">
        <v>156</v>
      </c>
      <c r="AU356" s="17" t="s">
        <v>81</v>
      </c>
      <c r="AY356" s="17" t="s">
        <v>154</v>
      </c>
      <c r="BE356" s="193">
        <f t="shared" si="34"/>
        <v>0</v>
      </c>
      <c r="BF356" s="193">
        <f t="shared" si="35"/>
        <v>0</v>
      </c>
      <c r="BG356" s="193">
        <f t="shared" si="36"/>
        <v>0</v>
      </c>
      <c r="BH356" s="193">
        <f t="shared" si="37"/>
        <v>0</v>
      </c>
      <c r="BI356" s="193">
        <f t="shared" si="38"/>
        <v>0</v>
      </c>
      <c r="BJ356" s="17" t="s">
        <v>22</v>
      </c>
      <c r="BK356" s="193">
        <f t="shared" si="39"/>
        <v>0</v>
      </c>
      <c r="BL356" s="17" t="s">
        <v>269</v>
      </c>
      <c r="BM356" s="17" t="s">
        <v>2859</v>
      </c>
    </row>
    <row r="357" spans="2:65" s="1" customFormat="1" ht="31.5" customHeight="1">
      <c r="B357" s="34"/>
      <c r="C357" s="182" t="s">
        <v>917</v>
      </c>
      <c r="D357" s="182" t="s">
        <v>156</v>
      </c>
      <c r="E357" s="183" t="s">
        <v>2860</v>
      </c>
      <c r="F357" s="184" t="s">
        <v>2861</v>
      </c>
      <c r="G357" s="185" t="s">
        <v>2656</v>
      </c>
      <c r="H357" s="186">
        <v>1</v>
      </c>
      <c r="I357" s="187"/>
      <c r="J357" s="188">
        <f t="shared" si="30"/>
        <v>0</v>
      </c>
      <c r="K357" s="184" t="s">
        <v>20</v>
      </c>
      <c r="L357" s="54"/>
      <c r="M357" s="189" t="s">
        <v>20</v>
      </c>
      <c r="N357" s="190" t="s">
        <v>44</v>
      </c>
      <c r="O357" s="35"/>
      <c r="P357" s="191">
        <f t="shared" si="31"/>
        <v>0</v>
      </c>
      <c r="Q357" s="191">
        <v>0.00184</v>
      </c>
      <c r="R357" s="191">
        <f t="shared" si="32"/>
        <v>0.00184</v>
      </c>
      <c r="S357" s="191">
        <v>0</v>
      </c>
      <c r="T357" s="192">
        <f t="shared" si="33"/>
        <v>0</v>
      </c>
      <c r="AR357" s="17" t="s">
        <v>269</v>
      </c>
      <c r="AT357" s="17" t="s">
        <v>156</v>
      </c>
      <c r="AU357" s="17" t="s">
        <v>81</v>
      </c>
      <c r="AY357" s="17" t="s">
        <v>154</v>
      </c>
      <c r="BE357" s="193">
        <f t="shared" si="34"/>
        <v>0</v>
      </c>
      <c r="BF357" s="193">
        <f t="shared" si="35"/>
        <v>0</v>
      </c>
      <c r="BG357" s="193">
        <f t="shared" si="36"/>
        <v>0</v>
      </c>
      <c r="BH357" s="193">
        <f t="shared" si="37"/>
        <v>0</v>
      </c>
      <c r="BI357" s="193">
        <f t="shared" si="38"/>
        <v>0</v>
      </c>
      <c r="BJ357" s="17" t="s">
        <v>22</v>
      </c>
      <c r="BK357" s="193">
        <f t="shared" si="39"/>
        <v>0</v>
      </c>
      <c r="BL357" s="17" t="s">
        <v>269</v>
      </c>
      <c r="BM357" s="17" t="s">
        <v>2862</v>
      </c>
    </row>
    <row r="358" spans="2:65" s="1" customFormat="1" ht="22.5" customHeight="1">
      <c r="B358" s="34"/>
      <c r="C358" s="182" t="s">
        <v>924</v>
      </c>
      <c r="D358" s="182" t="s">
        <v>156</v>
      </c>
      <c r="E358" s="183" t="s">
        <v>2863</v>
      </c>
      <c r="F358" s="184" t="s">
        <v>2864</v>
      </c>
      <c r="G358" s="185" t="s">
        <v>2656</v>
      </c>
      <c r="H358" s="186">
        <v>1</v>
      </c>
      <c r="I358" s="187"/>
      <c r="J358" s="188">
        <f t="shared" si="30"/>
        <v>0</v>
      </c>
      <c r="K358" s="184" t="s">
        <v>160</v>
      </c>
      <c r="L358" s="54"/>
      <c r="M358" s="189" t="s">
        <v>20</v>
      </c>
      <c r="N358" s="190" t="s">
        <v>44</v>
      </c>
      <c r="O358" s="35"/>
      <c r="P358" s="191">
        <f t="shared" si="31"/>
        <v>0</v>
      </c>
      <c r="Q358" s="191">
        <v>0.0018401</v>
      </c>
      <c r="R358" s="191">
        <f t="shared" si="32"/>
        <v>0.0018401</v>
      </c>
      <c r="S358" s="191">
        <v>0</v>
      </c>
      <c r="T358" s="192">
        <f t="shared" si="33"/>
        <v>0</v>
      </c>
      <c r="AR358" s="17" t="s">
        <v>269</v>
      </c>
      <c r="AT358" s="17" t="s">
        <v>156</v>
      </c>
      <c r="AU358" s="17" t="s">
        <v>81</v>
      </c>
      <c r="AY358" s="17" t="s">
        <v>154</v>
      </c>
      <c r="BE358" s="193">
        <f t="shared" si="34"/>
        <v>0</v>
      </c>
      <c r="BF358" s="193">
        <f t="shared" si="35"/>
        <v>0</v>
      </c>
      <c r="BG358" s="193">
        <f t="shared" si="36"/>
        <v>0</v>
      </c>
      <c r="BH358" s="193">
        <f t="shared" si="37"/>
        <v>0</v>
      </c>
      <c r="BI358" s="193">
        <f t="shared" si="38"/>
        <v>0</v>
      </c>
      <c r="BJ358" s="17" t="s">
        <v>22</v>
      </c>
      <c r="BK358" s="193">
        <f t="shared" si="39"/>
        <v>0</v>
      </c>
      <c r="BL358" s="17" t="s">
        <v>269</v>
      </c>
      <c r="BM358" s="17" t="s">
        <v>2865</v>
      </c>
    </row>
    <row r="359" spans="2:65" s="1" customFormat="1" ht="22.5" customHeight="1">
      <c r="B359" s="34"/>
      <c r="C359" s="182" t="s">
        <v>936</v>
      </c>
      <c r="D359" s="182" t="s">
        <v>156</v>
      </c>
      <c r="E359" s="183" t="s">
        <v>2866</v>
      </c>
      <c r="F359" s="184" t="s">
        <v>2867</v>
      </c>
      <c r="G359" s="185" t="s">
        <v>239</v>
      </c>
      <c r="H359" s="186">
        <v>0.266</v>
      </c>
      <c r="I359" s="187"/>
      <c r="J359" s="188">
        <f t="shared" si="30"/>
        <v>0</v>
      </c>
      <c r="K359" s="184" t="s">
        <v>160</v>
      </c>
      <c r="L359" s="54"/>
      <c r="M359" s="189" t="s">
        <v>20</v>
      </c>
      <c r="N359" s="190" t="s">
        <v>45</v>
      </c>
      <c r="O359" s="35"/>
      <c r="P359" s="191">
        <f t="shared" si="31"/>
        <v>0</v>
      </c>
      <c r="Q359" s="191">
        <v>0</v>
      </c>
      <c r="R359" s="191">
        <f t="shared" si="32"/>
        <v>0</v>
      </c>
      <c r="S359" s="191">
        <v>0</v>
      </c>
      <c r="T359" s="192">
        <f t="shared" si="33"/>
        <v>0</v>
      </c>
      <c r="AR359" s="17" t="s">
        <v>269</v>
      </c>
      <c r="AT359" s="17" t="s">
        <v>156</v>
      </c>
      <c r="AU359" s="17" t="s">
        <v>81</v>
      </c>
      <c r="AY359" s="17" t="s">
        <v>154</v>
      </c>
      <c r="BE359" s="193">
        <f t="shared" si="34"/>
        <v>0</v>
      </c>
      <c r="BF359" s="193">
        <f t="shared" si="35"/>
        <v>0</v>
      </c>
      <c r="BG359" s="193">
        <f t="shared" si="36"/>
        <v>0</v>
      </c>
      <c r="BH359" s="193">
        <f t="shared" si="37"/>
        <v>0</v>
      </c>
      <c r="BI359" s="193">
        <f t="shared" si="38"/>
        <v>0</v>
      </c>
      <c r="BJ359" s="17" t="s">
        <v>81</v>
      </c>
      <c r="BK359" s="193">
        <f t="shared" si="39"/>
        <v>0</v>
      </c>
      <c r="BL359" s="17" t="s">
        <v>269</v>
      </c>
      <c r="BM359" s="17" t="s">
        <v>2868</v>
      </c>
    </row>
    <row r="360" spans="2:47" s="1" customFormat="1" ht="13.5">
      <c r="B360" s="34"/>
      <c r="C360" s="56"/>
      <c r="D360" s="194" t="s">
        <v>163</v>
      </c>
      <c r="E360" s="56"/>
      <c r="F360" s="195" t="s">
        <v>2867</v>
      </c>
      <c r="G360" s="56"/>
      <c r="H360" s="56"/>
      <c r="I360" s="152"/>
      <c r="J360" s="56"/>
      <c r="K360" s="56"/>
      <c r="L360" s="54"/>
      <c r="M360" s="71"/>
      <c r="N360" s="35"/>
      <c r="O360" s="35"/>
      <c r="P360" s="35"/>
      <c r="Q360" s="35"/>
      <c r="R360" s="35"/>
      <c r="S360" s="35"/>
      <c r="T360" s="72"/>
      <c r="AT360" s="17" t="s">
        <v>163</v>
      </c>
      <c r="AU360" s="17" t="s">
        <v>81</v>
      </c>
    </row>
    <row r="361" spans="2:63" s="10" customFormat="1" ht="29.85" customHeight="1">
      <c r="B361" s="165"/>
      <c r="C361" s="166"/>
      <c r="D361" s="179" t="s">
        <v>72</v>
      </c>
      <c r="E361" s="180" t="s">
        <v>1890</v>
      </c>
      <c r="F361" s="180" t="s">
        <v>2869</v>
      </c>
      <c r="G361" s="166"/>
      <c r="H361" s="166"/>
      <c r="I361" s="169"/>
      <c r="J361" s="181">
        <f>BK361</f>
        <v>0</v>
      </c>
      <c r="K361" s="166"/>
      <c r="L361" s="171"/>
      <c r="M361" s="172"/>
      <c r="N361" s="173"/>
      <c r="O361" s="173"/>
      <c r="P361" s="174">
        <f>SUM(P362:P365)</f>
        <v>0</v>
      </c>
      <c r="Q361" s="173"/>
      <c r="R361" s="174">
        <f>SUM(R362:R365)</f>
        <v>0.000571</v>
      </c>
      <c r="S361" s="173"/>
      <c r="T361" s="175">
        <f>SUM(T362:T365)</f>
        <v>0</v>
      </c>
      <c r="AR361" s="176" t="s">
        <v>81</v>
      </c>
      <c r="AT361" s="177" t="s">
        <v>72</v>
      </c>
      <c r="AU361" s="177" t="s">
        <v>22</v>
      </c>
      <c r="AY361" s="176" t="s">
        <v>154</v>
      </c>
      <c r="BK361" s="178">
        <f>SUM(BK362:BK365)</f>
        <v>0</v>
      </c>
    </row>
    <row r="362" spans="2:65" s="1" customFormat="1" ht="22.5" customHeight="1">
      <c r="B362" s="34"/>
      <c r="C362" s="182" t="s">
        <v>942</v>
      </c>
      <c r="D362" s="182" t="s">
        <v>156</v>
      </c>
      <c r="E362" s="183" t="s">
        <v>2870</v>
      </c>
      <c r="F362" s="184" t="s">
        <v>2871</v>
      </c>
      <c r="G362" s="185" t="s">
        <v>413</v>
      </c>
      <c r="H362" s="186">
        <v>4</v>
      </c>
      <c r="I362" s="187"/>
      <c r="J362" s="188">
        <f>ROUND(I362*H362,2)</f>
        <v>0</v>
      </c>
      <c r="K362" s="184" t="s">
        <v>160</v>
      </c>
      <c r="L362" s="54"/>
      <c r="M362" s="189" t="s">
        <v>20</v>
      </c>
      <c r="N362" s="190" t="s">
        <v>44</v>
      </c>
      <c r="O362" s="35"/>
      <c r="P362" s="191">
        <f>O362*H362</f>
        <v>0</v>
      </c>
      <c r="Q362" s="191">
        <v>9.1E-05</v>
      </c>
      <c r="R362" s="191">
        <f>Q362*H362</f>
        <v>0.000364</v>
      </c>
      <c r="S362" s="191">
        <v>0</v>
      </c>
      <c r="T362" s="192">
        <f>S362*H362</f>
        <v>0</v>
      </c>
      <c r="AR362" s="17" t="s">
        <v>269</v>
      </c>
      <c r="AT362" s="17" t="s">
        <v>156</v>
      </c>
      <c r="AU362" s="17" t="s">
        <v>81</v>
      </c>
      <c r="AY362" s="17" t="s">
        <v>154</v>
      </c>
      <c r="BE362" s="193">
        <f>IF(N362="základní",J362,0)</f>
        <v>0</v>
      </c>
      <c r="BF362" s="193">
        <f>IF(N362="snížená",J362,0)</f>
        <v>0</v>
      </c>
      <c r="BG362" s="193">
        <f>IF(N362="zákl. přenesená",J362,0)</f>
        <v>0</v>
      </c>
      <c r="BH362" s="193">
        <f>IF(N362="sníž. přenesená",J362,0)</f>
        <v>0</v>
      </c>
      <c r="BI362" s="193">
        <f>IF(N362="nulová",J362,0)</f>
        <v>0</v>
      </c>
      <c r="BJ362" s="17" t="s">
        <v>22</v>
      </c>
      <c r="BK362" s="193">
        <f>ROUND(I362*H362,2)</f>
        <v>0</v>
      </c>
      <c r="BL362" s="17" t="s">
        <v>269</v>
      </c>
      <c r="BM362" s="17" t="s">
        <v>2872</v>
      </c>
    </row>
    <row r="363" spans="2:65" s="1" customFormat="1" ht="22.5" customHeight="1">
      <c r="B363" s="34"/>
      <c r="C363" s="182" t="s">
        <v>949</v>
      </c>
      <c r="D363" s="182" t="s">
        <v>156</v>
      </c>
      <c r="E363" s="183" t="s">
        <v>2873</v>
      </c>
      <c r="F363" s="184" t="s">
        <v>2874</v>
      </c>
      <c r="G363" s="185" t="s">
        <v>413</v>
      </c>
      <c r="H363" s="186">
        <v>3</v>
      </c>
      <c r="I363" s="187"/>
      <c r="J363" s="188">
        <f>ROUND(I363*H363,2)</f>
        <v>0</v>
      </c>
      <c r="K363" s="184" t="s">
        <v>160</v>
      </c>
      <c r="L363" s="54"/>
      <c r="M363" s="189" t="s">
        <v>20</v>
      </c>
      <c r="N363" s="190" t="s">
        <v>44</v>
      </c>
      <c r="O363" s="35"/>
      <c r="P363" s="191">
        <f>O363*H363</f>
        <v>0</v>
      </c>
      <c r="Q363" s="191">
        <v>6.9E-05</v>
      </c>
      <c r="R363" s="191">
        <f>Q363*H363</f>
        <v>0.000207</v>
      </c>
      <c r="S363" s="191">
        <v>0</v>
      </c>
      <c r="T363" s="192">
        <f>S363*H363</f>
        <v>0</v>
      </c>
      <c r="AR363" s="17" t="s">
        <v>269</v>
      </c>
      <c r="AT363" s="17" t="s">
        <v>156</v>
      </c>
      <c r="AU363" s="17" t="s">
        <v>81</v>
      </c>
      <c r="AY363" s="17" t="s">
        <v>154</v>
      </c>
      <c r="BE363" s="193">
        <f>IF(N363="základní",J363,0)</f>
        <v>0</v>
      </c>
      <c r="BF363" s="193">
        <f>IF(N363="snížená",J363,0)</f>
        <v>0</v>
      </c>
      <c r="BG363" s="193">
        <f>IF(N363="zákl. přenesená",J363,0)</f>
        <v>0</v>
      </c>
      <c r="BH363" s="193">
        <f>IF(N363="sníž. přenesená",J363,0)</f>
        <v>0</v>
      </c>
      <c r="BI363" s="193">
        <f>IF(N363="nulová",J363,0)</f>
        <v>0</v>
      </c>
      <c r="BJ363" s="17" t="s">
        <v>22</v>
      </c>
      <c r="BK363" s="193">
        <f>ROUND(I363*H363,2)</f>
        <v>0</v>
      </c>
      <c r="BL363" s="17" t="s">
        <v>269</v>
      </c>
      <c r="BM363" s="17" t="s">
        <v>2875</v>
      </c>
    </row>
    <row r="364" spans="2:65" s="1" customFormat="1" ht="22.5" customHeight="1">
      <c r="B364" s="34"/>
      <c r="C364" s="182" t="s">
        <v>956</v>
      </c>
      <c r="D364" s="182" t="s">
        <v>156</v>
      </c>
      <c r="E364" s="183" t="s">
        <v>1944</v>
      </c>
      <c r="F364" s="184" t="s">
        <v>2876</v>
      </c>
      <c r="G364" s="185" t="s">
        <v>239</v>
      </c>
      <c r="H364" s="186">
        <v>0.001</v>
      </c>
      <c r="I364" s="187"/>
      <c r="J364" s="188">
        <f>ROUND(I364*H364,2)</f>
        <v>0</v>
      </c>
      <c r="K364" s="184" t="s">
        <v>160</v>
      </c>
      <c r="L364" s="54"/>
      <c r="M364" s="189" t="s">
        <v>20</v>
      </c>
      <c r="N364" s="190" t="s">
        <v>45</v>
      </c>
      <c r="O364" s="35"/>
      <c r="P364" s="191">
        <f>O364*H364</f>
        <v>0</v>
      </c>
      <c r="Q364" s="191">
        <v>0</v>
      </c>
      <c r="R364" s="191">
        <f>Q364*H364</f>
        <v>0</v>
      </c>
      <c r="S364" s="191">
        <v>0</v>
      </c>
      <c r="T364" s="192">
        <f>S364*H364</f>
        <v>0</v>
      </c>
      <c r="AR364" s="17" t="s">
        <v>269</v>
      </c>
      <c r="AT364" s="17" t="s">
        <v>156</v>
      </c>
      <c r="AU364" s="17" t="s">
        <v>81</v>
      </c>
      <c r="AY364" s="17" t="s">
        <v>154</v>
      </c>
      <c r="BE364" s="193">
        <f>IF(N364="základní",J364,0)</f>
        <v>0</v>
      </c>
      <c r="BF364" s="193">
        <f>IF(N364="snížená",J364,0)</f>
        <v>0</v>
      </c>
      <c r="BG364" s="193">
        <f>IF(N364="zákl. přenesená",J364,0)</f>
        <v>0</v>
      </c>
      <c r="BH364" s="193">
        <f>IF(N364="sníž. přenesená",J364,0)</f>
        <v>0</v>
      </c>
      <c r="BI364" s="193">
        <f>IF(N364="nulová",J364,0)</f>
        <v>0</v>
      </c>
      <c r="BJ364" s="17" t="s">
        <v>81</v>
      </c>
      <c r="BK364" s="193">
        <f>ROUND(I364*H364,2)</f>
        <v>0</v>
      </c>
      <c r="BL364" s="17" t="s">
        <v>269</v>
      </c>
      <c r="BM364" s="17" t="s">
        <v>2877</v>
      </c>
    </row>
    <row r="365" spans="2:47" s="1" customFormat="1" ht="13.5">
      <c r="B365" s="34"/>
      <c r="C365" s="56"/>
      <c r="D365" s="194" t="s">
        <v>163</v>
      </c>
      <c r="E365" s="56"/>
      <c r="F365" s="195" t="s">
        <v>2876</v>
      </c>
      <c r="G365" s="56"/>
      <c r="H365" s="56"/>
      <c r="I365" s="152"/>
      <c r="J365" s="56"/>
      <c r="K365" s="56"/>
      <c r="L365" s="54"/>
      <c r="M365" s="71"/>
      <c r="N365" s="35"/>
      <c r="O365" s="35"/>
      <c r="P365" s="35"/>
      <c r="Q365" s="35"/>
      <c r="R365" s="35"/>
      <c r="S365" s="35"/>
      <c r="T365" s="72"/>
      <c r="AT365" s="17" t="s">
        <v>163</v>
      </c>
      <c r="AU365" s="17" t="s">
        <v>81</v>
      </c>
    </row>
    <row r="366" spans="2:63" s="10" customFormat="1" ht="37.35" customHeight="1">
      <c r="B366" s="165"/>
      <c r="C366" s="166"/>
      <c r="D366" s="167" t="s">
        <v>72</v>
      </c>
      <c r="E366" s="168" t="s">
        <v>261</v>
      </c>
      <c r="F366" s="168" t="s">
        <v>2433</v>
      </c>
      <c r="G366" s="166"/>
      <c r="H366" s="166"/>
      <c r="I366" s="169"/>
      <c r="J366" s="170">
        <f>BK366</f>
        <v>0</v>
      </c>
      <c r="K366" s="166"/>
      <c r="L366" s="171"/>
      <c r="M366" s="172"/>
      <c r="N366" s="173"/>
      <c r="O366" s="173"/>
      <c r="P366" s="174">
        <f>P367</f>
        <v>0</v>
      </c>
      <c r="Q366" s="173"/>
      <c r="R366" s="174">
        <f>R367</f>
        <v>0</v>
      </c>
      <c r="S366" s="173"/>
      <c r="T366" s="175">
        <f>T367</f>
        <v>0</v>
      </c>
      <c r="AR366" s="176" t="s">
        <v>177</v>
      </c>
      <c r="AT366" s="177" t="s">
        <v>72</v>
      </c>
      <c r="AU366" s="177" t="s">
        <v>73</v>
      </c>
      <c r="AY366" s="176" t="s">
        <v>154</v>
      </c>
      <c r="BK366" s="178">
        <f>BK367</f>
        <v>0</v>
      </c>
    </row>
    <row r="367" spans="2:63" s="10" customFormat="1" ht="19.9" customHeight="1">
      <c r="B367" s="165"/>
      <c r="C367" s="166"/>
      <c r="D367" s="179" t="s">
        <v>72</v>
      </c>
      <c r="E367" s="180" t="s">
        <v>2878</v>
      </c>
      <c r="F367" s="180" t="s">
        <v>2879</v>
      </c>
      <c r="G367" s="166"/>
      <c r="H367" s="166"/>
      <c r="I367" s="169"/>
      <c r="J367" s="181">
        <f>BK367</f>
        <v>0</v>
      </c>
      <c r="K367" s="166"/>
      <c r="L367" s="171"/>
      <c r="M367" s="172"/>
      <c r="N367" s="173"/>
      <c r="O367" s="173"/>
      <c r="P367" s="174">
        <f>SUM(P368:P371)</f>
        <v>0</v>
      </c>
      <c r="Q367" s="173"/>
      <c r="R367" s="174">
        <f>SUM(R368:R371)</f>
        <v>0</v>
      </c>
      <c r="S367" s="173"/>
      <c r="T367" s="175">
        <f>SUM(T368:T371)</f>
        <v>0</v>
      </c>
      <c r="AR367" s="176" t="s">
        <v>177</v>
      </c>
      <c r="AT367" s="177" t="s">
        <v>72</v>
      </c>
      <c r="AU367" s="177" t="s">
        <v>22</v>
      </c>
      <c r="AY367" s="176" t="s">
        <v>154</v>
      </c>
      <c r="BK367" s="178">
        <f>SUM(BK368:BK371)</f>
        <v>0</v>
      </c>
    </row>
    <row r="368" spans="2:65" s="1" customFormat="1" ht="22.5" customHeight="1">
      <c r="B368" s="34"/>
      <c r="C368" s="182" t="s">
        <v>962</v>
      </c>
      <c r="D368" s="182" t="s">
        <v>156</v>
      </c>
      <c r="E368" s="183" t="s">
        <v>2880</v>
      </c>
      <c r="F368" s="184" t="s">
        <v>2881</v>
      </c>
      <c r="G368" s="185" t="s">
        <v>2882</v>
      </c>
      <c r="H368" s="186">
        <v>1</v>
      </c>
      <c r="I368" s="187"/>
      <c r="J368" s="188">
        <f>ROUND(I368*H368,2)</f>
        <v>0</v>
      </c>
      <c r="K368" s="184" t="s">
        <v>160</v>
      </c>
      <c r="L368" s="54"/>
      <c r="M368" s="189" t="s">
        <v>20</v>
      </c>
      <c r="N368" s="190" t="s">
        <v>44</v>
      </c>
      <c r="O368" s="35"/>
      <c r="P368" s="191">
        <f>O368*H368</f>
        <v>0</v>
      </c>
      <c r="Q368" s="191">
        <v>0</v>
      </c>
      <c r="R368" s="191">
        <f>Q368*H368</f>
        <v>0</v>
      </c>
      <c r="S368" s="191">
        <v>0</v>
      </c>
      <c r="T368" s="192">
        <f>S368*H368</f>
        <v>0</v>
      </c>
      <c r="AR368" s="17" t="s">
        <v>611</v>
      </c>
      <c r="AT368" s="17" t="s">
        <v>156</v>
      </c>
      <c r="AU368" s="17" t="s">
        <v>81</v>
      </c>
      <c r="AY368" s="17" t="s">
        <v>154</v>
      </c>
      <c r="BE368" s="193">
        <f>IF(N368="základní",J368,0)</f>
        <v>0</v>
      </c>
      <c r="BF368" s="193">
        <f>IF(N368="snížená",J368,0)</f>
        <v>0</v>
      </c>
      <c r="BG368" s="193">
        <f>IF(N368="zákl. přenesená",J368,0)</f>
        <v>0</v>
      </c>
      <c r="BH368" s="193">
        <f>IF(N368="sníž. přenesená",J368,0)</f>
        <v>0</v>
      </c>
      <c r="BI368" s="193">
        <f>IF(N368="nulová",J368,0)</f>
        <v>0</v>
      </c>
      <c r="BJ368" s="17" t="s">
        <v>22</v>
      </c>
      <c r="BK368" s="193">
        <f>ROUND(I368*H368,2)</f>
        <v>0</v>
      </c>
      <c r="BL368" s="17" t="s">
        <v>611</v>
      </c>
      <c r="BM368" s="17" t="s">
        <v>2883</v>
      </c>
    </row>
    <row r="369" spans="2:65" s="1" customFormat="1" ht="22.5" customHeight="1">
      <c r="B369" s="34"/>
      <c r="C369" s="182" t="s">
        <v>971</v>
      </c>
      <c r="D369" s="182" t="s">
        <v>156</v>
      </c>
      <c r="E369" s="183" t="s">
        <v>2884</v>
      </c>
      <c r="F369" s="184" t="s">
        <v>2885</v>
      </c>
      <c r="G369" s="185" t="s">
        <v>2882</v>
      </c>
      <c r="H369" s="186">
        <v>1</v>
      </c>
      <c r="I369" s="187"/>
      <c r="J369" s="188">
        <f>ROUND(I369*H369,2)</f>
        <v>0</v>
      </c>
      <c r="K369" s="184" t="s">
        <v>160</v>
      </c>
      <c r="L369" s="54"/>
      <c r="M369" s="189" t="s">
        <v>20</v>
      </c>
      <c r="N369" s="190" t="s">
        <v>44</v>
      </c>
      <c r="O369" s="35"/>
      <c r="P369" s="191">
        <f>O369*H369</f>
        <v>0</v>
      </c>
      <c r="Q369" s="191">
        <v>0</v>
      </c>
      <c r="R369" s="191">
        <f>Q369*H369</f>
        <v>0</v>
      </c>
      <c r="S369" s="191">
        <v>0</v>
      </c>
      <c r="T369" s="192">
        <f>S369*H369</f>
        <v>0</v>
      </c>
      <c r="AR369" s="17" t="s">
        <v>611</v>
      </c>
      <c r="AT369" s="17" t="s">
        <v>156</v>
      </c>
      <c r="AU369" s="17" t="s">
        <v>81</v>
      </c>
      <c r="AY369" s="17" t="s">
        <v>154</v>
      </c>
      <c r="BE369" s="193">
        <f>IF(N369="základní",J369,0)</f>
        <v>0</v>
      </c>
      <c r="BF369" s="193">
        <f>IF(N369="snížená",J369,0)</f>
        <v>0</v>
      </c>
      <c r="BG369" s="193">
        <f>IF(N369="zákl. přenesená",J369,0)</f>
        <v>0</v>
      </c>
      <c r="BH369" s="193">
        <f>IF(N369="sníž. přenesená",J369,0)</f>
        <v>0</v>
      </c>
      <c r="BI369" s="193">
        <f>IF(N369="nulová",J369,0)</f>
        <v>0</v>
      </c>
      <c r="BJ369" s="17" t="s">
        <v>22</v>
      </c>
      <c r="BK369" s="193">
        <f>ROUND(I369*H369,2)</f>
        <v>0</v>
      </c>
      <c r="BL369" s="17" t="s">
        <v>611</v>
      </c>
      <c r="BM369" s="17" t="s">
        <v>2886</v>
      </c>
    </row>
    <row r="370" spans="2:65" s="1" customFormat="1" ht="22.5" customHeight="1">
      <c r="B370" s="34"/>
      <c r="C370" s="182" t="s">
        <v>978</v>
      </c>
      <c r="D370" s="182" t="s">
        <v>156</v>
      </c>
      <c r="E370" s="183" t="s">
        <v>2887</v>
      </c>
      <c r="F370" s="184" t="s">
        <v>2888</v>
      </c>
      <c r="G370" s="185" t="s">
        <v>292</v>
      </c>
      <c r="H370" s="186">
        <v>22</v>
      </c>
      <c r="I370" s="187"/>
      <c r="J370" s="188">
        <f>ROUND(I370*H370,2)</f>
        <v>0</v>
      </c>
      <c r="K370" s="184" t="s">
        <v>160</v>
      </c>
      <c r="L370" s="54"/>
      <c r="M370" s="189" t="s">
        <v>20</v>
      </c>
      <c r="N370" s="190" t="s">
        <v>44</v>
      </c>
      <c r="O370" s="35"/>
      <c r="P370" s="191">
        <f>O370*H370</f>
        <v>0</v>
      </c>
      <c r="Q370" s="191">
        <v>0</v>
      </c>
      <c r="R370" s="191">
        <f>Q370*H370</f>
        <v>0</v>
      </c>
      <c r="S370" s="191">
        <v>0</v>
      </c>
      <c r="T370" s="192">
        <f>S370*H370</f>
        <v>0</v>
      </c>
      <c r="AR370" s="17" t="s">
        <v>611</v>
      </c>
      <c r="AT370" s="17" t="s">
        <v>156</v>
      </c>
      <c r="AU370" s="17" t="s">
        <v>81</v>
      </c>
      <c r="AY370" s="17" t="s">
        <v>154</v>
      </c>
      <c r="BE370" s="193">
        <f>IF(N370="základní",J370,0)</f>
        <v>0</v>
      </c>
      <c r="BF370" s="193">
        <f>IF(N370="snížená",J370,0)</f>
        <v>0</v>
      </c>
      <c r="BG370" s="193">
        <f>IF(N370="zákl. přenesená",J370,0)</f>
        <v>0</v>
      </c>
      <c r="BH370" s="193">
        <f>IF(N370="sníž. přenesená",J370,0)</f>
        <v>0</v>
      </c>
      <c r="BI370" s="193">
        <f>IF(N370="nulová",J370,0)</f>
        <v>0</v>
      </c>
      <c r="BJ370" s="17" t="s">
        <v>22</v>
      </c>
      <c r="BK370" s="193">
        <f>ROUND(I370*H370,2)</f>
        <v>0</v>
      </c>
      <c r="BL370" s="17" t="s">
        <v>611</v>
      </c>
      <c r="BM370" s="17" t="s">
        <v>2889</v>
      </c>
    </row>
    <row r="371" spans="2:65" s="1" customFormat="1" ht="22.5" customHeight="1">
      <c r="B371" s="34"/>
      <c r="C371" s="182" t="s">
        <v>984</v>
      </c>
      <c r="D371" s="182" t="s">
        <v>156</v>
      </c>
      <c r="E371" s="183" t="s">
        <v>2890</v>
      </c>
      <c r="F371" s="184" t="s">
        <v>2891</v>
      </c>
      <c r="G371" s="185" t="s">
        <v>292</v>
      </c>
      <c r="H371" s="186">
        <v>10</v>
      </c>
      <c r="I371" s="187"/>
      <c r="J371" s="188">
        <f>ROUND(I371*H371,2)</f>
        <v>0</v>
      </c>
      <c r="K371" s="184" t="s">
        <v>160</v>
      </c>
      <c r="L371" s="54"/>
      <c r="M371" s="189" t="s">
        <v>20</v>
      </c>
      <c r="N371" s="190" t="s">
        <v>44</v>
      </c>
      <c r="O371" s="35"/>
      <c r="P371" s="191">
        <f>O371*H371</f>
        <v>0</v>
      </c>
      <c r="Q371" s="191">
        <v>0</v>
      </c>
      <c r="R371" s="191">
        <f>Q371*H371</f>
        <v>0</v>
      </c>
      <c r="S371" s="191">
        <v>0</v>
      </c>
      <c r="T371" s="192">
        <f>S371*H371</f>
        <v>0</v>
      </c>
      <c r="AR371" s="17" t="s">
        <v>611</v>
      </c>
      <c r="AT371" s="17" t="s">
        <v>156</v>
      </c>
      <c r="AU371" s="17" t="s">
        <v>81</v>
      </c>
      <c r="AY371" s="17" t="s">
        <v>154</v>
      </c>
      <c r="BE371" s="193">
        <f>IF(N371="základní",J371,0)</f>
        <v>0</v>
      </c>
      <c r="BF371" s="193">
        <f>IF(N371="snížená",J371,0)</f>
        <v>0</v>
      </c>
      <c r="BG371" s="193">
        <f>IF(N371="zákl. přenesená",J371,0)</f>
        <v>0</v>
      </c>
      <c r="BH371" s="193">
        <f>IF(N371="sníž. přenesená",J371,0)</f>
        <v>0</v>
      </c>
      <c r="BI371" s="193">
        <f>IF(N371="nulová",J371,0)</f>
        <v>0</v>
      </c>
      <c r="BJ371" s="17" t="s">
        <v>22</v>
      </c>
      <c r="BK371" s="193">
        <f>ROUND(I371*H371,2)</f>
        <v>0</v>
      </c>
      <c r="BL371" s="17" t="s">
        <v>611</v>
      </c>
      <c r="BM371" s="17" t="s">
        <v>2892</v>
      </c>
    </row>
    <row r="372" spans="2:63" s="10" customFormat="1" ht="37.35" customHeight="1">
      <c r="B372" s="165"/>
      <c r="C372" s="166"/>
      <c r="D372" s="167" t="s">
        <v>72</v>
      </c>
      <c r="E372" s="168" t="s">
        <v>2446</v>
      </c>
      <c r="F372" s="168" t="s">
        <v>2447</v>
      </c>
      <c r="G372" s="166"/>
      <c r="H372" s="166"/>
      <c r="I372" s="169"/>
      <c r="J372" s="170">
        <f>BK372</f>
        <v>0</v>
      </c>
      <c r="K372" s="166"/>
      <c r="L372" s="171"/>
      <c r="M372" s="172"/>
      <c r="N372" s="173"/>
      <c r="O372" s="173"/>
      <c r="P372" s="174">
        <f>P373</f>
        <v>0</v>
      </c>
      <c r="Q372" s="173"/>
      <c r="R372" s="174">
        <f>R373</f>
        <v>0</v>
      </c>
      <c r="S372" s="173"/>
      <c r="T372" s="175">
        <f>T373</f>
        <v>0</v>
      </c>
      <c r="AR372" s="176" t="s">
        <v>161</v>
      </c>
      <c r="AT372" s="177" t="s">
        <v>72</v>
      </c>
      <c r="AU372" s="177" t="s">
        <v>73</v>
      </c>
      <c r="AY372" s="176" t="s">
        <v>154</v>
      </c>
      <c r="BK372" s="178">
        <f>BK373</f>
        <v>0</v>
      </c>
    </row>
    <row r="373" spans="2:63" s="10" customFormat="1" ht="19.9" customHeight="1">
      <c r="B373" s="165"/>
      <c r="C373" s="166"/>
      <c r="D373" s="179" t="s">
        <v>72</v>
      </c>
      <c r="E373" s="180" t="s">
        <v>2893</v>
      </c>
      <c r="F373" s="180" t="s">
        <v>2447</v>
      </c>
      <c r="G373" s="166"/>
      <c r="H373" s="166"/>
      <c r="I373" s="169"/>
      <c r="J373" s="181">
        <f>BK373</f>
        <v>0</v>
      </c>
      <c r="K373" s="166"/>
      <c r="L373" s="171"/>
      <c r="M373" s="172"/>
      <c r="N373" s="173"/>
      <c r="O373" s="173"/>
      <c r="P373" s="174">
        <f>SUM(P374:P386)</f>
        <v>0</v>
      </c>
      <c r="Q373" s="173"/>
      <c r="R373" s="174">
        <f>SUM(R374:R386)</f>
        <v>0</v>
      </c>
      <c r="S373" s="173"/>
      <c r="T373" s="175">
        <f>SUM(T374:T386)</f>
        <v>0</v>
      </c>
      <c r="AR373" s="176" t="s">
        <v>161</v>
      </c>
      <c r="AT373" s="177" t="s">
        <v>72</v>
      </c>
      <c r="AU373" s="177" t="s">
        <v>22</v>
      </c>
      <c r="AY373" s="176" t="s">
        <v>154</v>
      </c>
      <c r="BK373" s="178">
        <f>SUM(BK374:BK386)</f>
        <v>0</v>
      </c>
    </row>
    <row r="374" spans="2:65" s="1" customFormat="1" ht="22.5" customHeight="1">
      <c r="B374" s="34"/>
      <c r="C374" s="182" t="s">
        <v>991</v>
      </c>
      <c r="D374" s="182" t="s">
        <v>156</v>
      </c>
      <c r="E374" s="183" t="s">
        <v>2894</v>
      </c>
      <c r="F374" s="184" t="s">
        <v>2895</v>
      </c>
      <c r="G374" s="185" t="s">
        <v>2451</v>
      </c>
      <c r="H374" s="186">
        <v>1</v>
      </c>
      <c r="I374" s="187"/>
      <c r="J374" s="188">
        <f>ROUND(I374*H374,2)</f>
        <v>0</v>
      </c>
      <c r="K374" s="184" t="s">
        <v>20</v>
      </c>
      <c r="L374" s="54"/>
      <c r="M374" s="189" t="s">
        <v>20</v>
      </c>
      <c r="N374" s="190" t="s">
        <v>44</v>
      </c>
      <c r="O374" s="35"/>
      <c r="P374" s="191">
        <f>O374*H374</f>
        <v>0</v>
      </c>
      <c r="Q374" s="191">
        <v>0</v>
      </c>
      <c r="R374" s="191">
        <f>Q374*H374</f>
        <v>0</v>
      </c>
      <c r="S374" s="191">
        <v>0</v>
      </c>
      <c r="T374" s="192">
        <f>S374*H374</f>
        <v>0</v>
      </c>
      <c r="AR374" s="17" t="s">
        <v>1241</v>
      </c>
      <c r="AT374" s="17" t="s">
        <v>156</v>
      </c>
      <c r="AU374" s="17" t="s">
        <v>81</v>
      </c>
      <c r="AY374" s="17" t="s">
        <v>154</v>
      </c>
      <c r="BE374" s="193">
        <f>IF(N374="základní",J374,0)</f>
        <v>0</v>
      </c>
      <c r="BF374" s="193">
        <f>IF(N374="snížená",J374,0)</f>
        <v>0</v>
      </c>
      <c r="BG374" s="193">
        <f>IF(N374="zákl. přenesená",J374,0)</f>
        <v>0</v>
      </c>
      <c r="BH374" s="193">
        <f>IF(N374="sníž. přenesená",J374,0)</f>
        <v>0</v>
      </c>
      <c r="BI374" s="193">
        <f>IF(N374="nulová",J374,0)</f>
        <v>0</v>
      </c>
      <c r="BJ374" s="17" t="s">
        <v>22</v>
      </c>
      <c r="BK374" s="193">
        <f>ROUND(I374*H374,2)</f>
        <v>0</v>
      </c>
      <c r="BL374" s="17" t="s">
        <v>1241</v>
      </c>
      <c r="BM374" s="17" t="s">
        <v>2896</v>
      </c>
    </row>
    <row r="375" spans="2:47" s="1" customFormat="1" ht="13.5">
      <c r="B375" s="34"/>
      <c r="C375" s="56"/>
      <c r="D375" s="199" t="s">
        <v>163</v>
      </c>
      <c r="E375" s="56"/>
      <c r="F375" s="234" t="s">
        <v>2895</v>
      </c>
      <c r="G375" s="56"/>
      <c r="H375" s="56"/>
      <c r="I375" s="152"/>
      <c r="J375" s="56"/>
      <c r="K375" s="56"/>
      <c r="L375" s="54"/>
      <c r="M375" s="71"/>
      <c r="N375" s="35"/>
      <c r="O375" s="35"/>
      <c r="P375" s="35"/>
      <c r="Q375" s="35"/>
      <c r="R375" s="35"/>
      <c r="S375" s="35"/>
      <c r="T375" s="72"/>
      <c r="AT375" s="17" t="s">
        <v>163</v>
      </c>
      <c r="AU375" s="17" t="s">
        <v>81</v>
      </c>
    </row>
    <row r="376" spans="2:65" s="1" customFormat="1" ht="22.5" customHeight="1">
      <c r="B376" s="34"/>
      <c r="C376" s="182" t="s">
        <v>997</v>
      </c>
      <c r="D376" s="182" t="s">
        <v>156</v>
      </c>
      <c r="E376" s="183" t="s">
        <v>2897</v>
      </c>
      <c r="F376" s="184" t="s">
        <v>2898</v>
      </c>
      <c r="G376" s="185" t="s">
        <v>2451</v>
      </c>
      <c r="H376" s="186">
        <v>1</v>
      </c>
      <c r="I376" s="187"/>
      <c r="J376" s="188">
        <f>ROUND(I376*H376,2)</f>
        <v>0</v>
      </c>
      <c r="K376" s="184" t="s">
        <v>20</v>
      </c>
      <c r="L376" s="54"/>
      <c r="M376" s="189" t="s">
        <v>20</v>
      </c>
      <c r="N376" s="190" t="s">
        <v>44</v>
      </c>
      <c r="O376" s="35"/>
      <c r="P376" s="191">
        <f>O376*H376</f>
        <v>0</v>
      </c>
      <c r="Q376" s="191">
        <v>0</v>
      </c>
      <c r="R376" s="191">
        <f>Q376*H376</f>
        <v>0</v>
      </c>
      <c r="S376" s="191">
        <v>0</v>
      </c>
      <c r="T376" s="192">
        <f>S376*H376</f>
        <v>0</v>
      </c>
      <c r="AR376" s="17" t="s">
        <v>1241</v>
      </c>
      <c r="AT376" s="17" t="s">
        <v>156</v>
      </c>
      <c r="AU376" s="17" t="s">
        <v>81</v>
      </c>
      <c r="AY376" s="17" t="s">
        <v>154</v>
      </c>
      <c r="BE376" s="193">
        <f>IF(N376="základní",J376,0)</f>
        <v>0</v>
      </c>
      <c r="BF376" s="193">
        <f>IF(N376="snížená",J376,0)</f>
        <v>0</v>
      </c>
      <c r="BG376" s="193">
        <f>IF(N376="zákl. přenesená",J376,0)</f>
        <v>0</v>
      </c>
      <c r="BH376" s="193">
        <f>IF(N376="sníž. přenesená",J376,0)</f>
        <v>0</v>
      </c>
      <c r="BI376" s="193">
        <f>IF(N376="nulová",J376,0)</f>
        <v>0</v>
      </c>
      <c r="BJ376" s="17" t="s">
        <v>22</v>
      </c>
      <c r="BK376" s="193">
        <f>ROUND(I376*H376,2)</f>
        <v>0</v>
      </c>
      <c r="BL376" s="17" t="s">
        <v>1241</v>
      </c>
      <c r="BM376" s="17" t="s">
        <v>2899</v>
      </c>
    </row>
    <row r="377" spans="2:47" s="1" customFormat="1" ht="13.5">
      <c r="B377" s="34"/>
      <c r="C377" s="56"/>
      <c r="D377" s="199" t="s">
        <v>163</v>
      </c>
      <c r="E377" s="56"/>
      <c r="F377" s="234" t="s">
        <v>2898</v>
      </c>
      <c r="G377" s="56"/>
      <c r="H377" s="56"/>
      <c r="I377" s="152"/>
      <c r="J377" s="56"/>
      <c r="K377" s="56"/>
      <c r="L377" s="54"/>
      <c r="M377" s="71"/>
      <c r="N377" s="35"/>
      <c r="O377" s="35"/>
      <c r="P377" s="35"/>
      <c r="Q377" s="35"/>
      <c r="R377" s="35"/>
      <c r="S377" s="35"/>
      <c r="T377" s="72"/>
      <c r="AT377" s="17" t="s">
        <v>163</v>
      </c>
      <c r="AU377" s="17" t="s">
        <v>81</v>
      </c>
    </row>
    <row r="378" spans="2:65" s="1" customFormat="1" ht="22.5" customHeight="1">
      <c r="B378" s="34"/>
      <c r="C378" s="182" t="s">
        <v>1003</v>
      </c>
      <c r="D378" s="182" t="s">
        <v>156</v>
      </c>
      <c r="E378" s="183" t="s">
        <v>2900</v>
      </c>
      <c r="F378" s="184" t="s">
        <v>2901</v>
      </c>
      <c r="G378" s="185" t="s">
        <v>2451</v>
      </c>
      <c r="H378" s="186">
        <v>1</v>
      </c>
      <c r="I378" s="187"/>
      <c r="J378" s="188">
        <f>ROUND(I378*H378,2)</f>
        <v>0</v>
      </c>
      <c r="K378" s="184" t="s">
        <v>20</v>
      </c>
      <c r="L378" s="54"/>
      <c r="M378" s="189" t="s">
        <v>20</v>
      </c>
      <c r="N378" s="190" t="s">
        <v>44</v>
      </c>
      <c r="O378" s="35"/>
      <c r="P378" s="191">
        <f>O378*H378</f>
        <v>0</v>
      </c>
      <c r="Q378" s="191">
        <v>0</v>
      </c>
      <c r="R378" s="191">
        <f>Q378*H378</f>
        <v>0</v>
      </c>
      <c r="S378" s="191">
        <v>0</v>
      </c>
      <c r="T378" s="192">
        <f>S378*H378</f>
        <v>0</v>
      </c>
      <c r="AR378" s="17" t="s">
        <v>1241</v>
      </c>
      <c r="AT378" s="17" t="s">
        <v>156</v>
      </c>
      <c r="AU378" s="17" t="s">
        <v>81</v>
      </c>
      <c r="AY378" s="17" t="s">
        <v>154</v>
      </c>
      <c r="BE378" s="193">
        <f>IF(N378="základní",J378,0)</f>
        <v>0</v>
      </c>
      <c r="BF378" s="193">
        <f>IF(N378="snížená",J378,0)</f>
        <v>0</v>
      </c>
      <c r="BG378" s="193">
        <f>IF(N378="zákl. přenesená",J378,0)</f>
        <v>0</v>
      </c>
      <c r="BH378" s="193">
        <f>IF(N378="sníž. přenesená",J378,0)</f>
        <v>0</v>
      </c>
      <c r="BI378" s="193">
        <f>IF(N378="nulová",J378,0)</f>
        <v>0</v>
      </c>
      <c r="BJ378" s="17" t="s">
        <v>22</v>
      </c>
      <c r="BK378" s="193">
        <f>ROUND(I378*H378,2)</f>
        <v>0</v>
      </c>
      <c r="BL378" s="17" t="s">
        <v>1241</v>
      </c>
      <c r="BM378" s="17" t="s">
        <v>2902</v>
      </c>
    </row>
    <row r="379" spans="2:47" s="1" customFormat="1" ht="13.5">
      <c r="B379" s="34"/>
      <c r="C379" s="56"/>
      <c r="D379" s="199" t="s">
        <v>163</v>
      </c>
      <c r="E379" s="56"/>
      <c r="F379" s="234" t="s">
        <v>2898</v>
      </c>
      <c r="G379" s="56"/>
      <c r="H379" s="56"/>
      <c r="I379" s="152"/>
      <c r="J379" s="56"/>
      <c r="K379" s="56"/>
      <c r="L379" s="54"/>
      <c r="M379" s="71"/>
      <c r="N379" s="35"/>
      <c r="O379" s="35"/>
      <c r="P379" s="35"/>
      <c r="Q379" s="35"/>
      <c r="R379" s="35"/>
      <c r="S379" s="35"/>
      <c r="T379" s="72"/>
      <c r="AT379" s="17" t="s">
        <v>163</v>
      </c>
      <c r="AU379" s="17" t="s">
        <v>81</v>
      </c>
    </row>
    <row r="380" spans="2:65" s="1" customFormat="1" ht="22.5" customHeight="1">
      <c r="B380" s="34"/>
      <c r="C380" s="182" t="s">
        <v>1009</v>
      </c>
      <c r="D380" s="182" t="s">
        <v>156</v>
      </c>
      <c r="E380" s="183" t="s">
        <v>2903</v>
      </c>
      <c r="F380" s="184" t="s">
        <v>2904</v>
      </c>
      <c r="G380" s="185" t="s">
        <v>2451</v>
      </c>
      <c r="H380" s="186">
        <v>1</v>
      </c>
      <c r="I380" s="187"/>
      <c r="J380" s="188">
        <f>ROUND(I380*H380,2)</f>
        <v>0</v>
      </c>
      <c r="K380" s="184" t="s">
        <v>20</v>
      </c>
      <c r="L380" s="54"/>
      <c r="M380" s="189" t="s">
        <v>20</v>
      </c>
      <c r="N380" s="190" t="s">
        <v>44</v>
      </c>
      <c r="O380" s="35"/>
      <c r="P380" s="191">
        <f>O380*H380</f>
        <v>0</v>
      </c>
      <c r="Q380" s="191">
        <v>0</v>
      </c>
      <c r="R380" s="191">
        <f>Q380*H380</f>
        <v>0</v>
      </c>
      <c r="S380" s="191">
        <v>0</v>
      </c>
      <c r="T380" s="192">
        <f>S380*H380</f>
        <v>0</v>
      </c>
      <c r="AR380" s="17" t="s">
        <v>1241</v>
      </c>
      <c r="AT380" s="17" t="s">
        <v>156</v>
      </c>
      <c r="AU380" s="17" t="s">
        <v>81</v>
      </c>
      <c r="AY380" s="17" t="s">
        <v>154</v>
      </c>
      <c r="BE380" s="193">
        <f>IF(N380="základní",J380,0)</f>
        <v>0</v>
      </c>
      <c r="BF380" s="193">
        <f>IF(N380="snížená",J380,0)</f>
        <v>0</v>
      </c>
      <c r="BG380" s="193">
        <f>IF(N380="zákl. přenesená",J380,0)</f>
        <v>0</v>
      </c>
      <c r="BH380" s="193">
        <f>IF(N380="sníž. přenesená",J380,0)</f>
        <v>0</v>
      </c>
      <c r="BI380" s="193">
        <f>IF(N380="nulová",J380,0)</f>
        <v>0</v>
      </c>
      <c r="BJ380" s="17" t="s">
        <v>22</v>
      </c>
      <c r="BK380" s="193">
        <f>ROUND(I380*H380,2)</f>
        <v>0</v>
      </c>
      <c r="BL380" s="17" t="s">
        <v>1241</v>
      </c>
      <c r="BM380" s="17" t="s">
        <v>2905</v>
      </c>
    </row>
    <row r="381" spans="2:47" s="1" customFormat="1" ht="13.5">
      <c r="B381" s="34"/>
      <c r="C381" s="56"/>
      <c r="D381" s="199" t="s">
        <v>163</v>
      </c>
      <c r="E381" s="56"/>
      <c r="F381" s="234" t="s">
        <v>2904</v>
      </c>
      <c r="G381" s="56"/>
      <c r="H381" s="56"/>
      <c r="I381" s="152"/>
      <c r="J381" s="56"/>
      <c r="K381" s="56"/>
      <c r="L381" s="54"/>
      <c r="M381" s="71"/>
      <c r="N381" s="35"/>
      <c r="O381" s="35"/>
      <c r="P381" s="35"/>
      <c r="Q381" s="35"/>
      <c r="R381" s="35"/>
      <c r="S381" s="35"/>
      <c r="T381" s="72"/>
      <c r="AT381" s="17" t="s">
        <v>163</v>
      </c>
      <c r="AU381" s="17" t="s">
        <v>81</v>
      </c>
    </row>
    <row r="382" spans="2:65" s="1" customFormat="1" ht="22.5" customHeight="1">
      <c r="B382" s="34"/>
      <c r="C382" s="182" t="s">
        <v>1012</v>
      </c>
      <c r="D382" s="182" t="s">
        <v>156</v>
      </c>
      <c r="E382" s="183" t="s">
        <v>2906</v>
      </c>
      <c r="F382" s="184" t="s">
        <v>2907</v>
      </c>
      <c r="G382" s="185" t="s">
        <v>2451</v>
      </c>
      <c r="H382" s="186">
        <v>1</v>
      </c>
      <c r="I382" s="187"/>
      <c r="J382" s="188">
        <f>ROUND(I382*H382,2)</f>
        <v>0</v>
      </c>
      <c r="K382" s="184" t="s">
        <v>20</v>
      </c>
      <c r="L382" s="54"/>
      <c r="M382" s="189" t="s">
        <v>20</v>
      </c>
      <c r="N382" s="190" t="s">
        <v>44</v>
      </c>
      <c r="O382" s="35"/>
      <c r="P382" s="191">
        <f>O382*H382</f>
        <v>0</v>
      </c>
      <c r="Q382" s="191">
        <v>0</v>
      </c>
      <c r="R382" s="191">
        <f>Q382*H382</f>
        <v>0</v>
      </c>
      <c r="S382" s="191">
        <v>0</v>
      </c>
      <c r="T382" s="192">
        <f>S382*H382</f>
        <v>0</v>
      </c>
      <c r="AR382" s="17" t="s">
        <v>1241</v>
      </c>
      <c r="AT382" s="17" t="s">
        <v>156</v>
      </c>
      <c r="AU382" s="17" t="s">
        <v>81</v>
      </c>
      <c r="AY382" s="17" t="s">
        <v>154</v>
      </c>
      <c r="BE382" s="193">
        <f>IF(N382="základní",J382,0)</f>
        <v>0</v>
      </c>
      <c r="BF382" s="193">
        <f>IF(N382="snížená",J382,0)</f>
        <v>0</v>
      </c>
      <c r="BG382" s="193">
        <f>IF(N382="zákl. přenesená",J382,0)</f>
        <v>0</v>
      </c>
      <c r="BH382" s="193">
        <f>IF(N382="sníž. přenesená",J382,0)</f>
        <v>0</v>
      </c>
      <c r="BI382" s="193">
        <f>IF(N382="nulová",J382,0)</f>
        <v>0</v>
      </c>
      <c r="BJ382" s="17" t="s">
        <v>22</v>
      </c>
      <c r="BK382" s="193">
        <f>ROUND(I382*H382,2)</f>
        <v>0</v>
      </c>
      <c r="BL382" s="17" t="s">
        <v>1241</v>
      </c>
      <c r="BM382" s="17" t="s">
        <v>2908</v>
      </c>
    </row>
    <row r="383" spans="2:47" s="1" customFormat="1" ht="13.5">
      <c r="B383" s="34"/>
      <c r="C383" s="56"/>
      <c r="D383" s="199" t="s">
        <v>163</v>
      </c>
      <c r="E383" s="56"/>
      <c r="F383" s="234" t="s">
        <v>2907</v>
      </c>
      <c r="G383" s="56"/>
      <c r="H383" s="56"/>
      <c r="I383" s="152"/>
      <c r="J383" s="56"/>
      <c r="K383" s="56"/>
      <c r="L383" s="54"/>
      <c r="M383" s="71"/>
      <c r="N383" s="35"/>
      <c r="O383" s="35"/>
      <c r="P383" s="35"/>
      <c r="Q383" s="35"/>
      <c r="R383" s="35"/>
      <c r="S383" s="35"/>
      <c r="T383" s="72"/>
      <c r="AT383" s="17" t="s">
        <v>163</v>
      </c>
      <c r="AU383" s="17" t="s">
        <v>81</v>
      </c>
    </row>
    <row r="384" spans="2:65" s="1" customFormat="1" ht="22.5" customHeight="1">
      <c r="B384" s="34"/>
      <c r="C384" s="182" t="s">
        <v>1018</v>
      </c>
      <c r="D384" s="182" t="s">
        <v>156</v>
      </c>
      <c r="E384" s="183" t="s">
        <v>2909</v>
      </c>
      <c r="F384" s="184" t="s">
        <v>2910</v>
      </c>
      <c r="G384" s="185" t="s">
        <v>2911</v>
      </c>
      <c r="H384" s="186">
        <v>32</v>
      </c>
      <c r="I384" s="187"/>
      <c r="J384" s="188">
        <f>ROUND(I384*H384,2)</f>
        <v>0</v>
      </c>
      <c r="K384" s="184" t="s">
        <v>160</v>
      </c>
      <c r="L384" s="54"/>
      <c r="M384" s="189" t="s">
        <v>20</v>
      </c>
      <c r="N384" s="190" t="s">
        <v>44</v>
      </c>
      <c r="O384" s="35"/>
      <c r="P384" s="191">
        <f>O384*H384</f>
        <v>0</v>
      </c>
      <c r="Q384" s="191">
        <v>0</v>
      </c>
      <c r="R384" s="191">
        <f>Q384*H384</f>
        <v>0</v>
      </c>
      <c r="S384" s="191">
        <v>0</v>
      </c>
      <c r="T384" s="192">
        <f>S384*H384</f>
        <v>0</v>
      </c>
      <c r="AR384" s="17" t="s">
        <v>1241</v>
      </c>
      <c r="AT384" s="17" t="s">
        <v>156</v>
      </c>
      <c r="AU384" s="17" t="s">
        <v>81</v>
      </c>
      <c r="AY384" s="17" t="s">
        <v>154</v>
      </c>
      <c r="BE384" s="193">
        <f>IF(N384="základní",J384,0)</f>
        <v>0</v>
      </c>
      <c r="BF384" s="193">
        <f>IF(N384="snížená",J384,0)</f>
        <v>0</v>
      </c>
      <c r="BG384" s="193">
        <f>IF(N384="zákl. přenesená",J384,0)</f>
        <v>0</v>
      </c>
      <c r="BH384" s="193">
        <f>IF(N384="sníž. přenesená",J384,0)</f>
        <v>0</v>
      </c>
      <c r="BI384" s="193">
        <f>IF(N384="nulová",J384,0)</f>
        <v>0</v>
      </c>
      <c r="BJ384" s="17" t="s">
        <v>22</v>
      </c>
      <c r="BK384" s="193">
        <f>ROUND(I384*H384,2)</f>
        <v>0</v>
      </c>
      <c r="BL384" s="17" t="s">
        <v>1241</v>
      </c>
      <c r="BM384" s="17" t="s">
        <v>2912</v>
      </c>
    </row>
    <row r="385" spans="2:47" s="1" customFormat="1" ht="27">
      <c r="B385" s="34"/>
      <c r="C385" s="56"/>
      <c r="D385" s="194" t="s">
        <v>163</v>
      </c>
      <c r="E385" s="56"/>
      <c r="F385" s="195" t="s">
        <v>2913</v>
      </c>
      <c r="G385" s="56"/>
      <c r="H385" s="56"/>
      <c r="I385" s="152"/>
      <c r="J385" s="56"/>
      <c r="K385" s="56"/>
      <c r="L385" s="54"/>
      <c r="M385" s="71"/>
      <c r="N385" s="35"/>
      <c r="O385" s="35"/>
      <c r="P385" s="35"/>
      <c r="Q385" s="35"/>
      <c r="R385" s="35"/>
      <c r="S385" s="35"/>
      <c r="T385" s="72"/>
      <c r="AT385" s="17" t="s">
        <v>163</v>
      </c>
      <c r="AU385" s="17" t="s">
        <v>81</v>
      </c>
    </row>
    <row r="386" spans="2:47" s="1" customFormat="1" ht="27">
      <c r="B386" s="34"/>
      <c r="C386" s="56"/>
      <c r="D386" s="194" t="s">
        <v>615</v>
      </c>
      <c r="E386" s="56"/>
      <c r="F386" s="196" t="s">
        <v>2914</v>
      </c>
      <c r="G386" s="56"/>
      <c r="H386" s="56"/>
      <c r="I386" s="152"/>
      <c r="J386" s="56"/>
      <c r="K386" s="56"/>
      <c r="L386" s="54"/>
      <c r="M386" s="243"/>
      <c r="N386" s="240"/>
      <c r="O386" s="240"/>
      <c r="P386" s="240"/>
      <c r="Q386" s="240"/>
      <c r="R386" s="240"/>
      <c r="S386" s="240"/>
      <c r="T386" s="244"/>
      <c r="AT386" s="17" t="s">
        <v>615</v>
      </c>
      <c r="AU386" s="17" t="s">
        <v>81</v>
      </c>
    </row>
    <row r="387" spans="2:12" s="1" customFormat="1" ht="6.95" customHeight="1">
      <c r="B387" s="49"/>
      <c r="C387" s="50"/>
      <c r="D387" s="50"/>
      <c r="E387" s="50"/>
      <c r="F387" s="50"/>
      <c r="G387" s="50"/>
      <c r="H387" s="50"/>
      <c r="I387" s="128"/>
      <c r="J387" s="50"/>
      <c r="K387" s="50"/>
      <c r="L387" s="54"/>
    </row>
  </sheetData>
  <sheetProtection password="CC35" sheet="1" objects="1" scenarios="1" formatColumns="0" formatRows="0" sort="0" autoFilter="0"/>
  <autoFilter ref="C95:K95"/>
  <mergeCells count="9">
    <mergeCell ref="E86:H86"/>
    <mergeCell ref="E88:H88"/>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95"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2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v>
      </c>
      <c r="E1" s="259"/>
      <c r="F1" s="260" t="s">
        <v>3361</v>
      </c>
      <c r="G1" s="306" t="s">
        <v>3362</v>
      </c>
      <c r="H1" s="306"/>
      <c r="I1" s="265"/>
      <c r="J1" s="260" t="s">
        <v>3363</v>
      </c>
      <c r="K1" s="258" t="s">
        <v>97</v>
      </c>
      <c r="L1" s="260" t="s">
        <v>3364</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67"/>
      <c r="M2" s="267"/>
      <c r="N2" s="267"/>
      <c r="O2" s="267"/>
      <c r="P2" s="267"/>
      <c r="Q2" s="267"/>
      <c r="R2" s="267"/>
      <c r="S2" s="267"/>
      <c r="T2" s="267"/>
      <c r="U2" s="267"/>
      <c r="V2" s="267"/>
      <c r="AT2" s="17" t="s">
        <v>87</v>
      </c>
    </row>
    <row r="3" spans="2:46" ht="6.95" customHeight="1">
      <c r="B3" s="18"/>
      <c r="C3" s="19"/>
      <c r="D3" s="19"/>
      <c r="E3" s="19"/>
      <c r="F3" s="19"/>
      <c r="G3" s="19"/>
      <c r="H3" s="19"/>
      <c r="I3" s="105"/>
      <c r="J3" s="19"/>
      <c r="K3" s="20"/>
      <c r="AT3" s="17" t="s">
        <v>81</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07" t="str">
        <f>'Rekapitulace stavby'!K6</f>
        <v>ZŠ Májová, Ostrov - výstavba učebny technických a řemeslných oborů ve vazbě na zajištění bezbarierovosti školy</v>
      </c>
      <c r="F7" s="271"/>
      <c r="G7" s="271"/>
      <c r="H7" s="271"/>
      <c r="I7" s="106"/>
      <c r="J7" s="22"/>
      <c r="K7" s="24"/>
    </row>
    <row r="8" spans="2:11" s="1" customFormat="1" ht="15">
      <c r="B8" s="34"/>
      <c r="C8" s="35"/>
      <c r="D8" s="30" t="s">
        <v>99</v>
      </c>
      <c r="E8" s="35"/>
      <c r="F8" s="35"/>
      <c r="G8" s="35"/>
      <c r="H8" s="35"/>
      <c r="I8" s="107"/>
      <c r="J8" s="35"/>
      <c r="K8" s="38"/>
    </row>
    <row r="9" spans="2:11" s="1" customFormat="1" ht="36.95" customHeight="1">
      <c r="B9" s="34"/>
      <c r="C9" s="35"/>
      <c r="D9" s="35"/>
      <c r="E9" s="308" t="s">
        <v>2915</v>
      </c>
      <c r="F9" s="278"/>
      <c r="G9" s="278"/>
      <c r="H9" s="278"/>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9.1.2017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37</v>
      </c>
      <c r="E23" s="35"/>
      <c r="F23" s="35"/>
      <c r="G23" s="35"/>
      <c r="H23" s="35"/>
      <c r="I23" s="107"/>
      <c r="J23" s="35"/>
      <c r="K23" s="38"/>
    </row>
    <row r="24" spans="2:11" s="6" customFormat="1" ht="162.75" customHeight="1">
      <c r="B24" s="110"/>
      <c r="C24" s="111"/>
      <c r="D24" s="111"/>
      <c r="E24" s="274" t="s">
        <v>38</v>
      </c>
      <c r="F24" s="309"/>
      <c r="G24" s="309"/>
      <c r="H24" s="309"/>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ROUND(J90,2)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41</v>
      </c>
      <c r="G29" s="35"/>
      <c r="H29" s="35"/>
      <c r="I29" s="118" t="s">
        <v>40</v>
      </c>
      <c r="J29" s="39" t="s">
        <v>42</v>
      </c>
      <c r="K29" s="38"/>
    </row>
    <row r="30" spans="2:11" s="1" customFormat="1" ht="14.45" customHeight="1">
      <c r="B30" s="34"/>
      <c r="C30" s="35"/>
      <c r="D30" s="42" t="s">
        <v>43</v>
      </c>
      <c r="E30" s="42" t="s">
        <v>44</v>
      </c>
      <c r="F30" s="119">
        <f>ROUND(SUM(BE90:BE219),2)</f>
        <v>0</v>
      </c>
      <c r="G30" s="35"/>
      <c r="H30" s="35"/>
      <c r="I30" s="120">
        <v>0.21</v>
      </c>
      <c r="J30" s="119">
        <f>ROUND(ROUND((SUM(BE90:BE219)),2)*I30,2)</f>
        <v>0</v>
      </c>
      <c r="K30" s="38"/>
    </row>
    <row r="31" spans="2:11" s="1" customFormat="1" ht="14.45" customHeight="1">
      <c r="B31" s="34"/>
      <c r="C31" s="35"/>
      <c r="D31" s="35"/>
      <c r="E31" s="42" t="s">
        <v>45</v>
      </c>
      <c r="F31" s="119">
        <f>ROUND(SUM(BF90:BF219),2)</f>
        <v>0</v>
      </c>
      <c r="G31" s="35"/>
      <c r="H31" s="35"/>
      <c r="I31" s="120">
        <v>0.15</v>
      </c>
      <c r="J31" s="119">
        <f>ROUND(ROUND((SUM(BF90:BF219)),2)*I31,2)</f>
        <v>0</v>
      </c>
      <c r="K31" s="38"/>
    </row>
    <row r="32" spans="2:11" s="1" customFormat="1" ht="14.45" customHeight="1" hidden="1">
      <c r="B32" s="34"/>
      <c r="C32" s="35"/>
      <c r="D32" s="35"/>
      <c r="E32" s="42" t="s">
        <v>46</v>
      </c>
      <c r="F32" s="119">
        <f>ROUND(SUM(BG90:BG219),2)</f>
        <v>0</v>
      </c>
      <c r="G32" s="35"/>
      <c r="H32" s="35"/>
      <c r="I32" s="120">
        <v>0.21</v>
      </c>
      <c r="J32" s="119">
        <v>0</v>
      </c>
      <c r="K32" s="38"/>
    </row>
    <row r="33" spans="2:11" s="1" customFormat="1" ht="14.45" customHeight="1" hidden="1">
      <c r="B33" s="34"/>
      <c r="C33" s="35"/>
      <c r="D33" s="35"/>
      <c r="E33" s="42" t="s">
        <v>47</v>
      </c>
      <c r="F33" s="119">
        <f>ROUND(SUM(BH90:BH219),2)</f>
        <v>0</v>
      </c>
      <c r="G33" s="35"/>
      <c r="H33" s="35"/>
      <c r="I33" s="120">
        <v>0.15</v>
      </c>
      <c r="J33" s="119">
        <v>0</v>
      </c>
      <c r="K33" s="38"/>
    </row>
    <row r="34" spans="2:11" s="1" customFormat="1" ht="14.45" customHeight="1" hidden="1">
      <c r="B34" s="34"/>
      <c r="C34" s="35"/>
      <c r="D34" s="35"/>
      <c r="E34" s="42" t="s">
        <v>48</v>
      </c>
      <c r="F34" s="119">
        <f>ROUND(SUM(BI90:BI219),2)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101</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07" t="str">
        <f>E7</f>
        <v>ZŠ Májová, Ostrov - výstavba učebny technických a řemeslných oborů ve vazbě na zajištění bezbarierovosti školy</v>
      </c>
      <c r="F45" s="278"/>
      <c r="G45" s="278"/>
      <c r="H45" s="278"/>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308" t="str">
        <f>E9</f>
        <v>03 - Ústřední vytápění</v>
      </c>
      <c r="F47" s="278"/>
      <c r="G47" s="278"/>
      <c r="H47" s="278"/>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Ostrov</v>
      </c>
      <c r="G49" s="35"/>
      <c r="H49" s="35"/>
      <c r="I49" s="108" t="s">
        <v>25</v>
      </c>
      <c r="J49" s="109" t="str">
        <f>IF(J12="","",J12)</f>
        <v>9.1.2017</v>
      </c>
      <c r="K49" s="38"/>
    </row>
    <row r="50" spans="2:11" s="1" customFormat="1" ht="6.95" customHeight="1">
      <c r="B50" s="34"/>
      <c r="C50" s="35"/>
      <c r="D50" s="35"/>
      <c r="E50" s="35"/>
      <c r="F50" s="35"/>
      <c r="G50" s="35"/>
      <c r="H50" s="35"/>
      <c r="I50" s="107"/>
      <c r="J50" s="35"/>
      <c r="K50" s="38"/>
    </row>
    <row r="51" spans="2:11" s="1" customFormat="1" ht="15">
      <c r="B51" s="34"/>
      <c r="C51" s="30" t="s">
        <v>29</v>
      </c>
      <c r="D51" s="35"/>
      <c r="E51" s="35"/>
      <c r="F51" s="28" t="str">
        <f>E15</f>
        <v>Město Ostrov</v>
      </c>
      <c r="G51" s="35"/>
      <c r="H51" s="35"/>
      <c r="I51" s="108" t="s">
        <v>35</v>
      </c>
      <c r="J51" s="28" t="str">
        <f>E21</f>
        <v>BPO spol. s r.o.</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102</v>
      </c>
      <c r="D54" s="121"/>
      <c r="E54" s="121"/>
      <c r="F54" s="121"/>
      <c r="G54" s="121"/>
      <c r="H54" s="121"/>
      <c r="I54" s="134"/>
      <c r="J54" s="135" t="s">
        <v>103</v>
      </c>
      <c r="K54" s="136"/>
    </row>
    <row r="55" spans="2:11" s="1" customFormat="1" ht="10.35" customHeight="1">
      <c r="B55" s="34"/>
      <c r="C55" s="35"/>
      <c r="D55" s="35"/>
      <c r="E55" s="35"/>
      <c r="F55" s="35"/>
      <c r="G55" s="35"/>
      <c r="H55" s="35"/>
      <c r="I55" s="107"/>
      <c r="J55" s="35"/>
      <c r="K55" s="38"/>
    </row>
    <row r="56" spans="2:47" s="1" customFormat="1" ht="29.25" customHeight="1">
      <c r="B56" s="34"/>
      <c r="C56" s="137" t="s">
        <v>104</v>
      </c>
      <c r="D56" s="35"/>
      <c r="E56" s="35"/>
      <c r="F56" s="35"/>
      <c r="G56" s="35"/>
      <c r="H56" s="35"/>
      <c r="I56" s="107"/>
      <c r="J56" s="117">
        <f>J90</f>
        <v>0</v>
      </c>
      <c r="K56" s="38"/>
      <c r="AU56" s="17" t="s">
        <v>105</v>
      </c>
    </row>
    <row r="57" spans="2:11" s="7" customFormat="1" ht="24.95" customHeight="1">
      <c r="B57" s="138"/>
      <c r="C57" s="139"/>
      <c r="D57" s="140" t="s">
        <v>106</v>
      </c>
      <c r="E57" s="141"/>
      <c r="F57" s="141"/>
      <c r="G57" s="141"/>
      <c r="H57" s="141"/>
      <c r="I57" s="142"/>
      <c r="J57" s="143">
        <f>J91</f>
        <v>0</v>
      </c>
      <c r="K57" s="144"/>
    </row>
    <row r="58" spans="2:11" s="8" customFormat="1" ht="19.9" customHeight="1">
      <c r="B58" s="145"/>
      <c r="C58" s="146"/>
      <c r="D58" s="147" t="s">
        <v>2916</v>
      </c>
      <c r="E58" s="148"/>
      <c r="F58" s="148"/>
      <c r="G58" s="148"/>
      <c r="H58" s="148"/>
      <c r="I58" s="149"/>
      <c r="J58" s="150">
        <f>J92</f>
        <v>0</v>
      </c>
      <c r="K58" s="151"/>
    </row>
    <row r="59" spans="2:11" s="8" customFormat="1" ht="19.9" customHeight="1">
      <c r="B59" s="145"/>
      <c r="C59" s="146"/>
      <c r="D59" s="147" t="s">
        <v>2917</v>
      </c>
      <c r="E59" s="148"/>
      <c r="F59" s="148"/>
      <c r="G59" s="148"/>
      <c r="H59" s="148"/>
      <c r="I59" s="149"/>
      <c r="J59" s="150">
        <f>J95</f>
        <v>0</v>
      </c>
      <c r="K59" s="151"/>
    </row>
    <row r="60" spans="2:11" s="8" customFormat="1" ht="19.9" customHeight="1">
      <c r="B60" s="145"/>
      <c r="C60" s="146"/>
      <c r="D60" s="147" t="s">
        <v>2918</v>
      </c>
      <c r="E60" s="148"/>
      <c r="F60" s="148"/>
      <c r="G60" s="148"/>
      <c r="H60" s="148"/>
      <c r="I60" s="149"/>
      <c r="J60" s="150">
        <f>J99</f>
        <v>0</v>
      </c>
      <c r="K60" s="151"/>
    </row>
    <row r="61" spans="2:11" s="8" customFormat="1" ht="14.85" customHeight="1">
      <c r="B61" s="145"/>
      <c r="C61" s="146"/>
      <c r="D61" s="147" t="s">
        <v>2919</v>
      </c>
      <c r="E61" s="148"/>
      <c r="F61" s="148"/>
      <c r="G61" s="148"/>
      <c r="H61" s="148"/>
      <c r="I61" s="149"/>
      <c r="J61" s="150">
        <f>J100</f>
        <v>0</v>
      </c>
      <c r="K61" s="151"/>
    </row>
    <row r="62" spans="2:11" s="8" customFormat="1" ht="19.9" customHeight="1">
      <c r="B62" s="145"/>
      <c r="C62" s="146"/>
      <c r="D62" s="147" t="s">
        <v>118</v>
      </c>
      <c r="E62" s="148"/>
      <c r="F62" s="148"/>
      <c r="G62" s="148"/>
      <c r="H62" s="148"/>
      <c r="I62" s="149"/>
      <c r="J62" s="150">
        <f>J103</f>
        <v>0</v>
      </c>
      <c r="K62" s="151"/>
    </row>
    <row r="63" spans="2:11" s="8" customFormat="1" ht="19.9" customHeight="1">
      <c r="B63" s="145"/>
      <c r="C63" s="146"/>
      <c r="D63" s="147" t="s">
        <v>2920</v>
      </c>
      <c r="E63" s="148"/>
      <c r="F63" s="148"/>
      <c r="G63" s="148"/>
      <c r="H63" s="148"/>
      <c r="I63" s="149"/>
      <c r="J63" s="150">
        <f>J114</f>
        <v>0</v>
      </c>
      <c r="K63" s="151"/>
    </row>
    <row r="64" spans="2:11" s="7" customFormat="1" ht="24.95" customHeight="1">
      <c r="B64" s="138"/>
      <c r="C64" s="139"/>
      <c r="D64" s="140" t="s">
        <v>120</v>
      </c>
      <c r="E64" s="141"/>
      <c r="F64" s="141"/>
      <c r="G64" s="141"/>
      <c r="H64" s="141"/>
      <c r="I64" s="142"/>
      <c r="J64" s="143">
        <f>J117</f>
        <v>0</v>
      </c>
      <c r="K64" s="144"/>
    </row>
    <row r="65" spans="2:11" s="8" customFormat="1" ht="19.9" customHeight="1">
      <c r="B65" s="145"/>
      <c r="C65" s="146"/>
      <c r="D65" s="147" t="s">
        <v>2921</v>
      </c>
      <c r="E65" s="148"/>
      <c r="F65" s="148"/>
      <c r="G65" s="148"/>
      <c r="H65" s="148"/>
      <c r="I65" s="149"/>
      <c r="J65" s="150">
        <f>J118</f>
        <v>0</v>
      </c>
      <c r="K65" s="151"/>
    </row>
    <row r="66" spans="2:11" s="8" customFormat="1" ht="19.9" customHeight="1">
      <c r="B66" s="145"/>
      <c r="C66" s="146"/>
      <c r="D66" s="147" t="s">
        <v>2922</v>
      </c>
      <c r="E66" s="148"/>
      <c r="F66" s="148"/>
      <c r="G66" s="148"/>
      <c r="H66" s="148"/>
      <c r="I66" s="149"/>
      <c r="J66" s="150">
        <f>J135</f>
        <v>0</v>
      </c>
      <c r="K66" s="151"/>
    </row>
    <row r="67" spans="2:11" s="8" customFormat="1" ht="19.9" customHeight="1">
      <c r="B67" s="145"/>
      <c r="C67" s="146"/>
      <c r="D67" s="147" t="s">
        <v>2923</v>
      </c>
      <c r="E67" s="148"/>
      <c r="F67" s="148"/>
      <c r="G67" s="148"/>
      <c r="H67" s="148"/>
      <c r="I67" s="149"/>
      <c r="J67" s="150">
        <f>J159</f>
        <v>0</v>
      </c>
      <c r="K67" s="151"/>
    </row>
    <row r="68" spans="2:11" s="8" customFormat="1" ht="19.9" customHeight="1">
      <c r="B68" s="145"/>
      <c r="C68" s="146"/>
      <c r="D68" s="147" t="s">
        <v>2924</v>
      </c>
      <c r="E68" s="148"/>
      <c r="F68" s="148"/>
      <c r="G68" s="148"/>
      <c r="H68" s="148"/>
      <c r="I68" s="149"/>
      <c r="J68" s="150">
        <f>J187</f>
        <v>0</v>
      </c>
      <c r="K68" s="151"/>
    </row>
    <row r="69" spans="2:11" s="8" customFormat="1" ht="19.9" customHeight="1">
      <c r="B69" s="145"/>
      <c r="C69" s="146"/>
      <c r="D69" s="147" t="s">
        <v>2925</v>
      </c>
      <c r="E69" s="148"/>
      <c r="F69" s="148"/>
      <c r="G69" s="148"/>
      <c r="H69" s="148"/>
      <c r="I69" s="149"/>
      <c r="J69" s="150">
        <f>J208</f>
        <v>0</v>
      </c>
      <c r="K69" s="151"/>
    </row>
    <row r="70" spans="2:11" s="7" customFormat="1" ht="24.95" customHeight="1">
      <c r="B70" s="138"/>
      <c r="C70" s="139"/>
      <c r="D70" s="140" t="s">
        <v>2926</v>
      </c>
      <c r="E70" s="141"/>
      <c r="F70" s="141"/>
      <c r="G70" s="141"/>
      <c r="H70" s="141"/>
      <c r="I70" s="142"/>
      <c r="J70" s="143">
        <f>J214</f>
        <v>0</v>
      </c>
      <c r="K70" s="144"/>
    </row>
    <row r="71" spans="2:11" s="1" customFormat="1" ht="21.75" customHeight="1">
      <c r="B71" s="34"/>
      <c r="C71" s="35"/>
      <c r="D71" s="35"/>
      <c r="E71" s="35"/>
      <c r="F71" s="35"/>
      <c r="G71" s="35"/>
      <c r="H71" s="35"/>
      <c r="I71" s="107"/>
      <c r="J71" s="35"/>
      <c r="K71" s="38"/>
    </row>
    <row r="72" spans="2:11" s="1" customFormat="1" ht="6.95" customHeight="1">
      <c r="B72" s="49"/>
      <c r="C72" s="50"/>
      <c r="D72" s="50"/>
      <c r="E72" s="50"/>
      <c r="F72" s="50"/>
      <c r="G72" s="50"/>
      <c r="H72" s="50"/>
      <c r="I72" s="128"/>
      <c r="J72" s="50"/>
      <c r="K72" s="51"/>
    </row>
    <row r="76" spans="2:12" s="1" customFormat="1" ht="6.95" customHeight="1">
      <c r="B76" s="52"/>
      <c r="C76" s="53"/>
      <c r="D76" s="53"/>
      <c r="E76" s="53"/>
      <c r="F76" s="53"/>
      <c r="G76" s="53"/>
      <c r="H76" s="53"/>
      <c r="I76" s="131"/>
      <c r="J76" s="53"/>
      <c r="K76" s="53"/>
      <c r="L76" s="54"/>
    </row>
    <row r="77" spans="2:12" s="1" customFormat="1" ht="36.95" customHeight="1">
      <c r="B77" s="34"/>
      <c r="C77" s="55" t="s">
        <v>138</v>
      </c>
      <c r="D77" s="56"/>
      <c r="E77" s="56"/>
      <c r="F77" s="56"/>
      <c r="G77" s="56"/>
      <c r="H77" s="56"/>
      <c r="I77" s="152"/>
      <c r="J77" s="56"/>
      <c r="K77" s="56"/>
      <c r="L77" s="54"/>
    </row>
    <row r="78" spans="2:12" s="1" customFormat="1" ht="6.95" customHeight="1">
      <c r="B78" s="34"/>
      <c r="C78" s="56"/>
      <c r="D78" s="56"/>
      <c r="E78" s="56"/>
      <c r="F78" s="56"/>
      <c r="G78" s="56"/>
      <c r="H78" s="56"/>
      <c r="I78" s="152"/>
      <c r="J78" s="56"/>
      <c r="K78" s="56"/>
      <c r="L78" s="54"/>
    </row>
    <row r="79" spans="2:12" s="1" customFormat="1" ht="14.45" customHeight="1">
      <c r="B79" s="34"/>
      <c r="C79" s="58" t="s">
        <v>16</v>
      </c>
      <c r="D79" s="56"/>
      <c r="E79" s="56"/>
      <c r="F79" s="56"/>
      <c r="G79" s="56"/>
      <c r="H79" s="56"/>
      <c r="I79" s="152"/>
      <c r="J79" s="56"/>
      <c r="K79" s="56"/>
      <c r="L79" s="54"/>
    </row>
    <row r="80" spans="2:12" s="1" customFormat="1" ht="22.5" customHeight="1">
      <c r="B80" s="34"/>
      <c r="C80" s="56"/>
      <c r="D80" s="56"/>
      <c r="E80" s="305" t="str">
        <f>E7</f>
        <v>ZŠ Májová, Ostrov - výstavba učebny technických a řemeslných oborů ve vazbě na zajištění bezbarierovosti školy</v>
      </c>
      <c r="F80" s="298"/>
      <c r="G80" s="298"/>
      <c r="H80" s="298"/>
      <c r="I80" s="152"/>
      <c r="J80" s="56"/>
      <c r="K80" s="56"/>
      <c r="L80" s="54"/>
    </row>
    <row r="81" spans="2:12" s="1" customFormat="1" ht="14.45" customHeight="1">
      <c r="B81" s="34"/>
      <c r="C81" s="58" t="s">
        <v>99</v>
      </c>
      <c r="D81" s="56"/>
      <c r="E81" s="56"/>
      <c r="F81" s="56"/>
      <c r="G81" s="56"/>
      <c r="H81" s="56"/>
      <c r="I81" s="152"/>
      <c r="J81" s="56"/>
      <c r="K81" s="56"/>
      <c r="L81" s="54"/>
    </row>
    <row r="82" spans="2:12" s="1" customFormat="1" ht="23.25" customHeight="1">
      <c r="B82" s="34"/>
      <c r="C82" s="56"/>
      <c r="D82" s="56"/>
      <c r="E82" s="295" t="str">
        <f>E9</f>
        <v>03 - Ústřední vytápění</v>
      </c>
      <c r="F82" s="298"/>
      <c r="G82" s="298"/>
      <c r="H82" s="298"/>
      <c r="I82" s="152"/>
      <c r="J82" s="56"/>
      <c r="K82" s="56"/>
      <c r="L82" s="54"/>
    </row>
    <row r="83" spans="2:12" s="1" customFormat="1" ht="6.95" customHeight="1">
      <c r="B83" s="34"/>
      <c r="C83" s="56"/>
      <c r="D83" s="56"/>
      <c r="E83" s="56"/>
      <c r="F83" s="56"/>
      <c r="G83" s="56"/>
      <c r="H83" s="56"/>
      <c r="I83" s="152"/>
      <c r="J83" s="56"/>
      <c r="K83" s="56"/>
      <c r="L83" s="54"/>
    </row>
    <row r="84" spans="2:12" s="1" customFormat="1" ht="18" customHeight="1">
      <c r="B84" s="34"/>
      <c r="C84" s="58" t="s">
        <v>23</v>
      </c>
      <c r="D84" s="56"/>
      <c r="E84" s="56"/>
      <c r="F84" s="153" t="str">
        <f>F12</f>
        <v>Ostrov</v>
      </c>
      <c r="G84" s="56"/>
      <c r="H84" s="56"/>
      <c r="I84" s="154" t="s">
        <v>25</v>
      </c>
      <c r="J84" s="66" t="str">
        <f>IF(J12="","",J12)</f>
        <v>9.1.2017</v>
      </c>
      <c r="K84" s="56"/>
      <c r="L84" s="54"/>
    </row>
    <row r="85" spans="2:12" s="1" customFormat="1" ht="6.95" customHeight="1">
      <c r="B85" s="34"/>
      <c r="C85" s="56"/>
      <c r="D85" s="56"/>
      <c r="E85" s="56"/>
      <c r="F85" s="56"/>
      <c r="G85" s="56"/>
      <c r="H85" s="56"/>
      <c r="I85" s="152"/>
      <c r="J85" s="56"/>
      <c r="K85" s="56"/>
      <c r="L85" s="54"/>
    </row>
    <row r="86" spans="2:12" s="1" customFormat="1" ht="15">
      <c r="B86" s="34"/>
      <c r="C86" s="58" t="s">
        <v>29</v>
      </c>
      <c r="D86" s="56"/>
      <c r="E86" s="56"/>
      <c r="F86" s="153" t="str">
        <f>E15</f>
        <v>Město Ostrov</v>
      </c>
      <c r="G86" s="56"/>
      <c r="H86" s="56"/>
      <c r="I86" s="154" t="s">
        <v>35</v>
      </c>
      <c r="J86" s="153" t="str">
        <f>E21</f>
        <v>BPO spol. s r.o.</v>
      </c>
      <c r="K86" s="56"/>
      <c r="L86" s="54"/>
    </row>
    <row r="87" spans="2:12" s="1" customFormat="1" ht="14.45" customHeight="1">
      <c r="B87" s="34"/>
      <c r="C87" s="58" t="s">
        <v>33</v>
      </c>
      <c r="D87" s="56"/>
      <c r="E87" s="56"/>
      <c r="F87" s="153" t="str">
        <f>IF(E18="","",E18)</f>
        <v/>
      </c>
      <c r="G87" s="56"/>
      <c r="H87" s="56"/>
      <c r="I87" s="152"/>
      <c r="J87" s="56"/>
      <c r="K87" s="56"/>
      <c r="L87" s="54"/>
    </row>
    <row r="88" spans="2:12" s="1" customFormat="1" ht="10.35" customHeight="1">
      <c r="B88" s="34"/>
      <c r="C88" s="56"/>
      <c r="D88" s="56"/>
      <c r="E88" s="56"/>
      <c r="F88" s="56"/>
      <c r="G88" s="56"/>
      <c r="H88" s="56"/>
      <c r="I88" s="152"/>
      <c r="J88" s="56"/>
      <c r="K88" s="56"/>
      <c r="L88" s="54"/>
    </row>
    <row r="89" spans="2:20" s="9" customFormat="1" ht="29.25" customHeight="1">
      <c r="B89" s="155"/>
      <c r="C89" s="156" t="s">
        <v>139</v>
      </c>
      <c r="D89" s="157" t="s">
        <v>58</v>
      </c>
      <c r="E89" s="157" t="s">
        <v>54</v>
      </c>
      <c r="F89" s="157" t="s">
        <v>140</v>
      </c>
      <c r="G89" s="157" t="s">
        <v>141</v>
      </c>
      <c r="H89" s="157" t="s">
        <v>142</v>
      </c>
      <c r="I89" s="158" t="s">
        <v>143</v>
      </c>
      <c r="J89" s="157" t="s">
        <v>103</v>
      </c>
      <c r="K89" s="159" t="s">
        <v>144</v>
      </c>
      <c r="L89" s="160"/>
      <c r="M89" s="75" t="s">
        <v>145</v>
      </c>
      <c r="N89" s="76" t="s">
        <v>43</v>
      </c>
      <c r="O89" s="76" t="s">
        <v>146</v>
      </c>
      <c r="P89" s="76" t="s">
        <v>147</v>
      </c>
      <c r="Q89" s="76" t="s">
        <v>148</v>
      </c>
      <c r="R89" s="76" t="s">
        <v>149</v>
      </c>
      <c r="S89" s="76" t="s">
        <v>150</v>
      </c>
      <c r="T89" s="77" t="s">
        <v>151</v>
      </c>
    </row>
    <row r="90" spans="2:63" s="1" customFormat="1" ht="29.25" customHeight="1">
      <c r="B90" s="34"/>
      <c r="C90" s="81" t="s">
        <v>104</v>
      </c>
      <c r="D90" s="56"/>
      <c r="E90" s="56"/>
      <c r="F90" s="56"/>
      <c r="G90" s="56"/>
      <c r="H90" s="56"/>
      <c r="I90" s="152"/>
      <c r="J90" s="161">
        <f>BK90</f>
        <v>0</v>
      </c>
      <c r="K90" s="56"/>
      <c r="L90" s="54"/>
      <c r="M90" s="78"/>
      <c r="N90" s="79"/>
      <c r="O90" s="79"/>
      <c r="P90" s="162">
        <f>P91+P117+P214</f>
        <v>0</v>
      </c>
      <c r="Q90" s="79"/>
      <c r="R90" s="162">
        <f>R91+R117+R214</f>
        <v>0.52346453</v>
      </c>
      <c r="S90" s="79"/>
      <c r="T90" s="163">
        <f>T91+T117+T214</f>
        <v>0.162</v>
      </c>
      <c r="AT90" s="17" t="s">
        <v>72</v>
      </c>
      <c r="AU90" s="17" t="s">
        <v>105</v>
      </c>
      <c r="BK90" s="164">
        <f>BK91+BK117+BK214</f>
        <v>0</v>
      </c>
    </row>
    <row r="91" spans="2:63" s="10" customFormat="1" ht="37.35" customHeight="1">
      <c r="B91" s="165"/>
      <c r="C91" s="166"/>
      <c r="D91" s="167" t="s">
        <v>72</v>
      </c>
      <c r="E91" s="168" t="s">
        <v>152</v>
      </c>
      <c r="F91" s="168" t="s">
        <v>153</v>
      </c>
      <c r="G91" s="166"/>
      <c r="H91" s="166"/>
      <c r="I91" s="169"/>
      <c r="J91" s="170">
        <f>BK91</f>
        <v>0</v>
      </c>
      <c r="K91" s="166"/>
      <c r="L91" s="171"/>
      <c r="M91" s="172"/>
      <c r="N91" s="173"/>
      <c r="O91" s="173"/>
      <c r="P91" s="174">
        <f>P92+P95+P99+P103+P114</f>
        <v>0</v>
      </c>
      <c r="Q91" s="173"/>
      <c r="R91" s="174">
        <f>R92+R95+R99+R103+R114</f>
        <v>0.17217</v>
      </c>
      <c r="S91" s="173"/>
      <c r="T91" s="175">
        <f>T92+T95+T99+T103+T114</f>
        <v>0.162</v>
      </c>
      <c r="AR91" s="176" t="s">
        <v>22</v>
      </c>
      <c r="AT91" s="177" t="s">
        <v>72</v>
      </c>
      <c r="AU91" s="177" t="s">
        <v>73</v>
      </c>
      <c r="AY91" s="176" t="s">
        <v>154</v>
      </c>
      <c r="BK91" s="178">
        <f>BK92+BK95+BK99+BK103+BK114</f>
        <v>0</v>
      </c>
    </row>
    <row r="92" spans="2:63" s="10" customFormat="1" ht="19.9" customHeight="1">
      <c r="B92" s="165"/>
      <c r="C92" s="166"/>
      <c r="D92" s="179" t="s">
        <v>72</v>
      </c>
      <c r="E92" s="180" t="s">
        <v>177</v>
      </c>
      <c r="F92" s="180" t="s">
        <v>2927</v>
      </c>
      <c r="G92" s="166"/>
      <c r="H92" s="166"/>
      <c r="I92" s="169"/>
      <c r="J92" s="181">
        <f>BK92</f>
        <v>0</v>
      </c>
      <c r="K92" s="166"/>
      <c r="L92" s="171"/>
      <c r="M92" s="172"/>
      <c r="N92" s="173"/>
      <c r="O92" s="173"/>
      <c r="P92" s="174">
        <f>SUM(P93:P94)</f>
        <v>0</v>
      </c>
      <c r="Q92" s="173"/>
      <c r="R92" s="174">
        <f>SUM(R93:R94)</f>
        <v>0.14529</v>
      </c>
      <c r="S92" s="173"/>
      <c r="T92" s="175">
        <f>SUM(T93:T94)</f>
        <v>0</v>
      </c>
      <c r="AR92" s="176" t="s">
        <v>22</v>
      </c>
      <c r="AT92" s="177" t="s">
        <v>72</v>
      </c>
      <c r="AU92" s="177" t="s">
        <v>22</v>
      </c>
      <c r="AY92" s="176" t="s">
        <v>154</v>
      </c>
      <c r="BK92" s="178">
        <f>SUM(BK93:BK94)</f>
        <v>0</v>
      </c>
    </row>
    <row r="93" spans="2:65" s="1" customFormat="1" ht="22.5" customHeight="1">
      <c r="B93" s="34"/>
      <c r="C93" s="182" t="s">
        <v>22</v>
      </c>
      <c r="D93" s="182" t="s">
        <v>156</v>
      </c>
      <c r="E93" s="183" t="s">
        <v>2928</v>
      </c>
      <c r="F93" s="184" t="s">
        <v>2929</v>
      </c>
      <c r="G93" s="185" t="s">
        <v>413</v>
      </c>
      <c r="H93" s="186">
        <v>3</v>
      </c>
      <c r="I93" s="187"/>
      <c r="J93" s="188">
        <f>ROUND(I93*H93,2)</f>
        <v>0</v>
      </c>
      <c r="K93" s="184" t="s">
        <v>160</v>
      </c>
      <c r="L93" s="54"/>
      <c r="M93" s="189" t="s">
        <v>20</v>
      </c>
      <c r="N93" s="190" t="s">
        <v>44</v>
      </c>
      <c r="O93" s="35"/>
      <c r="P93" s="191">
        <f>O93*H93</f>
        <v>0</v>
      </c>
      <c r="Q93" s="191">
        <v>0.04843</v>
      </c>
      <c r="R93" s="191">
        <f>Q93*H93</f>
        <v>0.14529</v>
      </c>
      <c r="S93" s="191">
        <v>0</v>
      </c>
      <c r="T93" s="192">
        <f>S93*H93</f>
        <v>0</v>
      </c>
      <c r="AR93" s="17" t="s">
        <v>161</v>
      </c>
      <c r="AT93" s="17" t="s">
        <v>156</v>
      </c>
      <c r="AU93" s="17" t="s">
        <v>81</v>
      </c>
      <c r="AY93" s="17" t="s">
        <v>154</v>
      </c>
      <c r="BE93" s="193">
        <f>IF(N93="základní",J93,0)</f>
        <v>0</v>
      </c>
      <c r="BF93" s="193">
        <f>IF(N93="snížená",J93,0)</f>
        <v>0</v>
      </c>
      <c r="BG93" s="193">
        <f>IF(N93="zákl. přenesená",J93,0)</f>
        <v>0</v>
      </c>
      <c r="BH93" s="193">
        <f>IF(N93="sníž. přenesená",J93,0)</f>
        <v>0</v>
      </c>
      <c r="BI93" s="193">
        <f>IF(N93="nulová",J93,0)</f>
        <v>0</v>
      </c>
      <c r="BJ93" s="17" t="s">
        <v>22</v>
      </c>
      <c r="BK93" s="193">
        <f>ROUND(I93*H93,2)</f>
        <v>0</v>
      </c>
      <c r="BL93" s="17" t="s">
        <v>161</v>
      </c>
      <c r="BM93" s="17" t="s">
        <v>81</v>
      </c>
    </row>
    <row r="94" spans="2:47" s="1" customFormat="1" ht="27">
      <c r="B94" s="34"/>
      <c r="C94" s="56"/>
      <c r="D94" s="194" t="s">
        <v>163</v>
      </c>
      <c r="E94" s="56"/>
      <c r="F94" s="195" t="s">
        <v>2930</v>
      </c>
      <c r="G94" s="56"/>
      <c r="H94" s="56"/>
      <c r="I94" s="152"/>
      <c r="J94" s="56"/>
      <c r="K94" s="56"/>
      <c r="L94" s="54"/>
      <c r="M94" s="71"/>
      <c r="N94" s="35"/>
      <c r="O94" s="35"/>
      <c r="P94" s="35"/>
      <c r="Q94" s="35"/>
      <c r="R94" s="35"/>
      <c r="S94" s="35"/>
      <c r="T94" s="72"/>
      <c r="AT94" s="17" t="s">
        <v>163</v>
      </c>
      <c r="AU94" s="17" t="s">
        <v>81</v>
      </c>
    </row>
    <row r="95" spans="2:63" s="10" customFormat="1" ht="29.85" customHeight="1">
      <c r="B95" s="165"/>
      <c r="C95" s="166"/>
      <c r="D95" s="179" t="s">
        <v>72</v>
      </c>
      <c r="E95" s="180" t="s">
        <v>200</v>
      </c>
      <c r="F95" s="180" t="s">
        <v>2931</v>
      </c>
      <c r="G95" s="166"/>
      <c r="H95" s="166"/>
      <c r="I95" s="169"/>
      <c r="J95" s="181">
        <f>BK95</f>
        <v>0</v>
      </c>
      <c r="K95" s="166"/>
      <c r="L95" s="171"/>
      <c r="M95" s="172"/>
      <c r="N95" s="173"/>
      <c r="O95" s="173"/>
      <c r="P95" s="174">
        <f>SUM(P96:P98)</f>
        <v>0</v>
      </c>
      <c r="Q95" s="173"/>
      <c r="R95" s="174">
        <f>SUM(R96:R98)</f>
        <v>0.026879999999999998</v>
      </c>
      <c r="S95" s="173"/>
      <c r="T95" s="175">
        <f>SUM(T96:T98)</f>
        <v>0</v>
      </c>
      <c r="AR95" s="176" t="s">
        <v>22</v>
      </c>
      <c r="AT95" s="177" t="s">
        <v>72</v>
      </c>
      <c r="AU95" s="177" t="s">
        <v>22</v>
      </c>
      <c r="AY95" s="176" t="s">
        <v>154</v>
      </c>
      <c r="BK95" s="178">
        <f>SUM(BK96:BK98)</f>
        <v>0</v>
      </c>
    </row>
    <row r="96" spans="2:65" s="1" customFormat="1" ht="22.5" customHeight="1">
      <c r="B96" s="34"/>
      <c r="C96" s="182" t="s">
        <v>81</v>
      </c>
      <c r="D96" s="182" t="s">
        <v>156</v>
      </c>
      <c r="E96" s="183" t="s">
        <v>2932</v>
      </c>
      <c r="F96" s="184" t="s">
        <v>2933</v>
      </c>
      <c r="G96" s="185" t="s">
        <v>413</v>
      </c>
      <c r="H96" s="186">
        <v>6</v>
      </c>
      <c r="I96" s="187"/>
      <c r="J96" s="188">
        <f>ROUND(I96*H96,2)</f>
        <v>0</v>
      </c>
      <c r="K96" s="184" t="s">
        <v>160</v>
      </c>
      <c r="L96" s="54"/>
      <c r="M96" s="189" t="s">
        <v>20</v>
      </c>
      <c r="N96" s="190" t="s">
        <v>44</v>
      </c>
      <c r="O96" s="35"/>
      <c r="P96" s="191">
        <f>O96*H96</f>
        <v>0</v>
      </c>
      <c r="Q96" s="191">
        <v>0.00448</v>
      </c>
      <c r="R96" s="191">
        <f>Q96*H96</f>
        <v>0.026879999999999998</v>
      </c>
      <c r="S96" s="191">
        <v>0</v>
      </c>
      <c r="T96" s="192">
        <f>S96*H96</f>
        <v>0</v>
      </c>
      <c r="AR96" s="17" t="s">
        <v>161</v>
      </c>
      <c r="AT96" s="17" t="s">
        <v>156</v>
      </c>
      <c r="AU96" s="17" t="s">
        <v>81</v>
      </c>
      <c r="AY96" s="17" t="s">
        <v>154</v>
      </c>
      <c r="BE96" s="193">
        <f>IF(N96="základní",J96,0)</f>
        <v>0</v>
      </c>
      <c r="BF96" s="193">
        <f>IF(N96="snížená",J96,0)</f>
        <v>0</v>
      </c>
      <c r="BG96" s="193">
        <f>IF(N96="zákl. přenesená",J96,0)</f>
        <v>0</v>
      </c>
      <c r="BH96" s="193">
        <f>IF(N96="sníž. přenesená",J96,0)</f>
        <v>0</v>
      </c>
      <c r="BI96" s="193">
        <f>IF(N96="nulová",J96,0)</f>
        <v>0</v>
      </c>
      <c r="BJ96" s="17" t="s">
        <v>22</v>
      </c>
      <c r="BK96" s="193">
        <f>ROUND(I96*H96,2)</f>
        <v>0</v>
      </c>
      <c r="BL96" s="17" t="s">
        <v>161</v>
      </c>
      <c r="BM96" s="17" t="s">
        <v>2934</v>
      </c>
    </row>
    <row r="97" spans="2:47" s="1" customFormat="1" ht="13.5">
      <c r="B97" s="34"/>
      <c r="C97" s="56"/>
      <c r="D97" s="194" t="s">
        <v>163</v>
      </c>
      <c r="E97" s="56"/>
      <c r="F97" s="195" t="s">
        <v>2935</v>
      </c>
      <c r="G97" s="56"/>
      <c r="H97" s="56"/>
      <c r="I97" s="152"/>
      <c r="J97" s="56"/>
      <c r="K97" s="56"/>
      <c r="L97" s="54"/>
      <c r="M97" s="71"/>
      <c r="N97" s="35"/>
      <c r="O97" s="35"/>
      <c r="P97" s="35"/>
      <c r="Q97" s="35"/>
      <c r="R97" s="35"/>
      <c r="S97" s="35"/>
      <c r="T97" s="72"/>
      <c r="AT97" s="17" t="s">
        <v>163</v>
      </c>
      <c r="AU97" s="17" t="s">
        <v>81</v>
      </c>
    </row>
    <row r="98" spans="2:51" s="11" customFormat="1" ht="13.5">
      <c r="B98" s="197"/>
      <c r="C98" s="198"/>
      <c r="D98" s="194" t="s">
        <v>167</v>
      </c>
      <c r="E98" s="209" t="s">
        <v>20</v>
      </c>
      <c r="F98" s="210" t="s">
        <v>2936</v>
      </c>
      <c r="G98" s="198"/>
      <c r="H98" s="211">
        <v>6</v>
      </c>
      <c r="I98" s="203"/>
      <c r="J98" s="198"/>
      <c r="K98" s="198"/>
      <c r="L98" s="204"/>
      <c r="M98" s="205"/>
      <c r="N98" s="206"/>
      <c r="O98" s="206"/>
      <c r="P98" s="206"/>
      <c r="Q98" s="206"/>
      <c r="R98" s="206"/>
      <c r="S98" s="206"/>
      <c r="T98" s="207"/>
      <c r="AT98" s="208" t="s">
        <v>167</v>
      </c>
      <c r="AU98" s="208" t="s">
        <v>81</v>
      </c>
      <c r="AV98" s="11" t="s">
        <v>81</v>
      </c>
      <c r="AW98" s="11" t="s">
        <v>169</v>
      </c>
      <c r="AX98" s="11" t="s">
        <v>73</v>
      </c>
      <c r="AY98" s="208" t="s">
        <v>154</v>
      </c>
    </row>
    <row r="99" spans="2:63" s="10" customFormat="1" ht="29.85" customHeight="1">
      <c r="B99" s="165"/>
      <c r="C99" s="166"/>
      <c r="D99" s="167" t="s">
        <v>72</v>
      </c>
      <c r="E99" s="235" t="s">
        <v>218</v>
      </c>
      <c r="F99" s="235" t="s">
        <v>2937</v>
      </c>
      <c r="G99" s="166"/>
      <c r="H99" s="166"/>
      <c r="I99" s="169"/>
      <c r="J99" s="236">
        <f>BK99</f>
        <v>0</v>
      </c>
      <c r="K99" s="166"/>
      <c r="L99" s="171"/>
      <c r="M99" s="172"/>
      <c r="N99" s="173"/>
      <c r="O99" s="173"/>
      <c r="P99" s="174">
        <f>P100</f>
        <v>0</v>
      </c>
      <c r="Q99" s="173"/>
      <c r="R99" s="174">
        <f>R100</f>
        <v>0</v>
      </c>
      <c r="S99" s="173"/>
      <c r="T99" s="175">
        <f>T100</f>
        <v>0.162</v>
      </c>
      <c r="AR99" s="176" t="s">
        <v>22</v>
      </c>
      <c r="AT99" s="177" t="s">
        <v>72</v>
      </c>
      <c r="AU99" s="177" t="s">
        <v>22</v>
      </c>
      <c r="AY99" s="176" t="s">
        <v>154</v>
      </c>
      <c r="BK99" s="178">
        <f>BK100</f>
        <v>0</v>
      </c>
    </row>
    <row r="100" spans="2:63" s="10" customFormat="1" ht="14.85" customHeight="1">
      <c r="B100" s="165"/>
      <c r="C100" s="166"/>
      <c r="D100" s="179" t="s">
        <v>72</v>
      </c>
      <c r="E100" s="180" t="s">
        <v>824</v>
      </c>
      <c r="F100" s="180" t="s">
        <v>2938</v>
      </c>
      <c r="G100" s="166"/>
      <c r="H100" s="166"/>
      <c r="I100" s="169"/>
      <c r="J100" s="181">
        <f>BK100</f>
        <v>0</v>
      </c>
      <c r="K100" s="166"/>
      <c r="L100" s="171"/>
      <c r="M100" s="172"/>
      <c r="N100" s="173"/>
      <c r="O100" s="173"/>
      <c r="P100" s="174">
        <f>SUM(P101:P102)</f>
        <v>0</v>
      </c>
      <c r="Q100" s="173"/>
      <c r="R100" s="174">
        <f>SUM(R101:R102)</f>
        <v>0</v>
      </c>
      <c r="S100" s="173"/>
      <c r="T100" s="175">
        <f>SUM(T101:T102)</f>
        <v>0.162</v>
      </c>
      <c r="AR100" s="176" t="s">
        <v>22</v>
      </c>
      <c r="AT100" s="177" t="s">
        <v>72</v>
      </c>
      <c r="AU100" s="177" t="s">
        <v>81</v>
      </c>
      <c r="AY100" s="176" t="s">
        <v>154</v>
      </c>
      <c r="BK100" s="178">
        <f>SUM(BK101:BK102)</f>
        <v>0</v>
      </c>
    </row>
    <row r="101" spans="2:65" s="1" customFormat="1" ht="22.5" customHeight="1">
      <c r="B101" s="34"/>
      <c r="C101" s="182" t="s">
        <v>177</v>
      </c>
      <c r="D101" s="182" t="s">
        <v>156</v>
      </c>
      <c r="E101" s="183" t="s">
        <v>2939</v>
      </c>
      <c r="F101" s="184" t="s">
        <v>2940</v>
      </c>
      <c r="G101" s="185" t="s">
        <v>413</v>
      </c>
      <c r="H101" s="186">
        <v>3</v>
      </c>
      <c r="I101" s="187"/>
      <c r="J101" s="188">
        <f>ROUND(I101*H101,2)</f>
        <v>0</v>
      </c>
      <c r="K101" s="184" t="s">
        <v>160</v>
      </c>
      <c r="L101" s="54"/>
      <c r="M101" s="189" t="s">
        <v>20</v>
      </c>
      <c r="N101" s="190" t="s">
        <v>44</v>
      </c>
      <c r="O101" s="35"/>
      <c r="P101" s="191">
        <f>O101*H101</f>
        <v>0</v>
      </c>
      <c r="Q101" s="191">
        <v>0</v>
      </c>
      <c r="R101" s="191">
        <f>Q101*H101</f>
        <v>0</v>
      </c>
      <c r="S101" s="191">
        <v>0.054</v>
      </c>
      <c r="T101" s="192">
        <f>S101*H101</f>
        <v>0.162</v>
      </c>
      <c r="AR101" s="17" t="s">
        <v>161</v>
      </c>
      <c r="AT101" s="17" t="s">
        <v>156</v>
      </c>
      <c r="AU101" s="17" t="s">
        <v>177</v>
      </c>
      <c r="AY101" s="17" t="s">
        <v>154</v>
      </c>
      <c r="BE101" s="193">
        <f>IF(N101="základní",J101,0)</f>
        <v>0</v>
      </c>
      <c r="BF101" s="193">
        <f>IF(N101="snížená",J101,0)</f>
        <v>0</v>
      </c>
      <c r="BG101" s="193">
        <f>IF(N101="zákl. přenesená",J101,0)</f>
        <v>0</v>
      </c>
      <c r="BH101" s="193">
        <f>IF(N101="sníž. přenesená",J101,0)</f>
        <v>0</v>
      </c>
      <c r="BI101" s="193">
        <f>IF(N101="nulová",J101,0)</f>
        <v>0</v>
      </c>
      <c r="BJ101" s="17" t="s">
        <v>22</v>
      </c>
      <c r="BK101" s="193">
        <f>ROUND(I101*H101,2)</f>
        <v>0</v>
      </c>
      <c r="BL101" s="17" t="s">
        <v>161</v>
      </c>
      <c r="BM101" s="17" t="s">
        <v>200</v>
      </c>
    </row>
    <row r="102" spans="2:47" s="1" customFormat="1" ht="27">
      <c r="B102" s="34"/>
      <c r="C102" s="56"/>
      <c r="D102" s="194" t="s">
        <v>163</v>
      </c>
      <c r="E102" s="56"/>
      <c r="F102" s="195" t="s">
        <v>2941</v>
      </c>
      <c r="G102" s="56"/>
      <c r="H102" s="56"/>
      <c r="I102" s="152"/>
      <c r="J102" s="56"/>
      <c r="K102" s="56"/>
      <c r="L102" s="54"/>
      <c r="M102" s="71"/>
      <c r="N102" s="35"/>
      <c r="O102" s="35"/>
      <c r="P102" s="35"/>
      <c r="Q102" s="35"/>
      <c r="R102" s="35"/>
      <c r="S102" s="35"/>
      <c r="T102" s="72"/>
      <c r="AT102" s="17" t="s">
        <v>163</v>
      </c>
      <c r="AU102" s="17" t="s">
        <v>177</v>
      </c>
    </row>
    <row r="103" spans="2:63" s="10" customFormat="1" ht="29.85" customHeight="1">
      <c r="B103" s="165"/>
      <c r="C103" s="166"/>
      <c r="D103" s="179" t="s">
        <v>72</v>
      </c>
      <c r="E103" s="180" t="s">
        <v>1419</v>
      </c>
      <c r="F103" s="180" t="s">
        <v>1420</v>
      </c>
      <c r="G103" s="166"/>
      <c r="H103" s="166"/>
      <c r="I103" s="169"/>
      <c r="J103" s="181">
        <f>BK103</f>
        <v>0</v>
      </c>
      <c r="K103" s="166"/>
      <c r="L103" s="171"/>
      <c r="M103" s="172"/>
      <c r="N103" s="173"/>
      <c r="O103" s="173"/>
      <c r="P103" s="174">
        <f>SUM(P104:P113)</f>
        <v>0</v>
      </c>
      <c r="Q103" s="173"/>
      <c r="R103" s="174">
        <f>SUM(R104:R113)</f>
        <v>0</v>
      </c>
      <c r="S103" s="173"/>
      <c r="T103" s="175">
        <f>SUM(T104:T113)</f>
        <v>0</v>
      </c>
      <c r="AR103" s="176" t="s">
        <v>22</v>
      </c>
      <c r="AT103" s="177" t="s">
        <v>72</v>
      </c>
      <c r="AU103" s="177" t="s">
        <v>22</v>
      </c>
      <c r="AY103" s="176" t="s">
        <v>154</v>
      </c>
      <c r="BK103" s="178">
        <f>SUM(BK104:BK113)</f>
        <v>0</v>
      </c>
    </row>
    <row r="104" spans="2:65" s="1" customFormat="1" ht="22.5" customHeight="1">
      <c r="B104" s="34"/>
      <c r="C104" s="182" t="s">
        <v>161</v>
      </c>
      <c r="D104" s="182" t="s">
        <v>156</v>
      </c>
      <c r="E104" s="183" t="s">
        <v>1422</v>
      </c>
      <c r="F104" s="184" t="s">
        <v>1423</v>
      </c>
      <c r="G104" s="185" t="s">
        <v>239</v>
      </c>
      <c r="H104" s="186">
        <v>0.162</v>
      </c>
      <c r="I104" s="187"/>
      <c r="J104" s="188">
        <f>ROUND(I104*H104,2)</f>
        <v>0</v>
      </c>
      <c r="K104" s="184" t="s">
        <v>160</v>
      </c>
      <c r="L104" s="54"/>
      <c r="M104" s="189" t="s">
        <v>20</v>
      </c>
      <c r="N104" s="190" t="s">
        <v>44</v>
      </c>
      <c r="O104" s="35"/>
      <c r="P104" s="191">
        <f>O104*H104</f>
        <v>0</v>
      </c>
      <c r="Q104" s="191">
        <v>0</v>
      </c>
      <c r="R104" s="191">
        <f>Q104*H104</f>
        <v>0</v>
      </c>
      <c r="S104" s="191">
        <v>0</v>
      </c>
      <c r="T104" s="192">
        <f>S104*H104</f>
        <v>0</v>
      </c>
      <c r="AR104" s="17" t="s">
        <v>161</v>
      </c>
      <c r="AT104" s="17" t="s">
        <v>156</v>
      </c>
      <c r="AU104" s="17" t="s">
        <v>81</v>
      </c>
      <c r="AY104" s="17" t="s">
        <v>154</v>
      </c>
      <c r="BE104" s="193">
        <f>IF(N104="základní",J104,0)</f>
        <v>0</v>
      </c>
      <c r="BF104" s="193">
        <f>IF(N104="snížená",J104,0)</f>
        <v>0</v>
      </c>
      <c r="BG104" s="193">
        <f>IF(N104="zákl. přenesená",J104,0)</f>
        <v>0</v>
      </c>
      <c r="BH104" s="193">
        <f>IF(N104="sníž. přenesená",J104,0)</f>
        <v>0</v>
      </c>
      <c r="BI104" s="193">
        <f>IF(N104="nulová",J104,0)</f>
        <v>0</v>
      </c>
      <c r="BJ104" s="17" t="s">
        <v>22</v>
      </c>
      <c r="BK104" s="193">
        <f>ROUND(I104*H104,2)</f>
        <v>0</v>
      </c>
      <c r="BL104" s="17" t="s">
        <v>161</v>
      </c>
      <c r="BM104" s="17" t="s">
        <v>2942</v>
      </c>
    </row>
    <row r="105" spans="2:47" s="1" customFormat="1" ht="27">
      <c r="B105" s="34"/>
      <c r="C105" s="56"/>
      <c r="D105" s="199" t="s">
        <v>163</v>
      </c>
      <c r="E105" s="56"/>
      <c r="F105" s="234" t="s">
        <v>1425</v>
      </c>
      <c r="G105" s="56"/>
      <c r="H105" s="56"/>
      <c r="I105" s="152"/>
      <c r="J105" s="56"/>
      <c r="K105" s="56"/>
      <c r="L105" s="54"/>
      <c r="M105" s="71"/>
      <c r="N105" s="35"/>
      <c r="O105" s="35"/>
      <c r="P105" s="35"/>
      <c r="Q105" s="35"/>
      <c r="R105" s="35"/>
      <c r="S105" s="35"/>
      <c r="T105" s="72"/>
      <c r="AT105" s="17" t="s">
        <v>163</v>
      </c>
      <c r="AU105" s="17" t="s">
        <v>81</v>
      </c>
    </row>
    <row r="106" spans="2:65" s="1" customFormat="1" ht="22.5" customHeight="1">
      <c r="B106" s="34"/>
      <c r="C106" s="182" t="s">
        <v>193</v>
      </c>
      <c r="D106" s="182" t="s">
        <v>156</v>
      </c>
      <c r="E106" s="183" t="s">
        <v>1428</v>
      </c>
      <c r="F106" s="184" t="s">
        <v>2943</v>
      </c>
      <c r="G106" s="185" t="s">
        <v>239</v>
      </c>
      <c r="H106" s="186">
        <v>0.162</v>
      </c>
      <c r="I106" s="187"/>
      <c r="J106" s="188">
        <f>ROUND(I106*H106,2)</f>
        <v>0</v>
      </c>
      <c r="K106" s="184" t="s">
        <v>160</v>
      </c>
      <c r="L106" s="54"/>
      <c r="M106" s="189" t="s">
        <v>20</v>
      </c>
      <c r="N106" s="190" t="s">
        <v>44</v>
      </c>
      <c r="O106" s="35"/>
      <c r="P106" s="191">
        <f>O106*H106</f>
        <v>0</v>
      </c>
      <c r="Q106" s="191">
        <v>0</v>
      </c>
      <c r="R106" s="191">
        <f>Q106*H106</f>
        <v>0</v>
      </c>
      <c r="S106" s="191">
        <v>0</v>
      </c>
      <c r="T106" s="192">
        <f>S106*H106</f>
        <v>0</v>
      </c>
      <c r="AR106" s="17" t="s">
        <v>161</v>
      </c>
      <c r="AT106" s="17" t="s">
        <v>156</v>
      </c>
      <c r="AU106" s="17" t="s">
        <v>81</v>
      </c>
      <c r="AY106" s="17" t="s">
        <v>154</v>
      </c>
      <c r="BE106" s="193">
        <f>IF(N106="základní",J106,0)</f>
        <v>0</v>
      </c>
      <c r="BF106" s="193">
        <f>IF(N106="snížená",J106,0)</f>
        <v>0</v>
      </c>
      <c r="BG106" s="193">
        <f>IF(N106="zákl. přenesená",J106,0)</f>
        <v>0</v>
      </c>
      <c r="BH106" s="193">
        <f>IF(N106="sníž. přenesená",J106,0)</f>
        <v>0</v>
      </c>
      <c r="BI106" s="193">
        <f>IF(N106="nulová",J106,0)</f>
        <v>0</v>
      </c>
      <c r="BJ106" s="17" t="s">
        <v>22</v>
      </c>
      <c r="BK106" s="193">
        <f>ROUND(I106*H106,2)</f>
        <v>0</v>
      </c>
      <c r="BL106" s="17" t="s">
        <v>161</v>
      </c>
      <c r="BM106" s="17" t="s">
        <v>2944</v>
      </c>
    </row>
    <row r="107" spans="2:47" s="1" customFormat="1" ht="13.5">
      <c r="B107" s="34"/>
      <c r="C107" s="56"/>
      <c r="D107" s="199" t="s">
        <v>163</v>
      </c>
      <c r="E107" s="56"/>
      <c r="F107" s="234" t="s">
        <v>1431</v>
      </c>
      <c r="G107" s="56"/>
      <c r="H107" s="56"/>
      <c r="I107" s="152"/>
      <c r="J107" s="56"/>
      <c r="K107" s="56"/>
      <c r="L107" s="54"/>
      <c r="M107" s="71"/>
      <c r="N107" s="35"/>
      <c r="O107" s="35"/>
      <c r="P107" s="35"/>
      <c r="Q107" s="35"/>
      <c r="R107" s="35"/>
      <c r="S107" s="35"/>
      <c r="T107" s="72"/>
      <c r="AT107" s="17" t="s">
        <v>163</v>
      </c>
      <c r="AU107" s="17" t="s">
        <v>81</v>
      </c>
    </row>
    <row r="108" spans="2:65" s="1" customFormat="1" ht="22.5" customHeight="1">
      <c r="B108" s="34"/>
      <c r="C108" s="182" t="s">
        <v>200</v>
      </c>
      <c r="D108" s="182" t="s">
        <v>156</v>
      </c>
      <c r="E108" s="183" t="s">
        <v>1434</v>
      </c>
      <c r="F108" s="184" t="s">
        <v>1435</v>
      </c>
      <c r="G108" s="185" t="s">
        <v>239</v>
      </c>
      <c r="H108" s="186">
        <v>3.726</v>
      </c>
      <c r="I108" s="187"/>
      <c r="J108" s="188">
        <f>ROUND(I108*H108,2)</f>
        <v>0</v>
      </c>
      <c r="K108" s="184" t="s">
        <v>160</v>
      </c>
      <c r="L108" s="54"/>
      <c r="M108" s="189" t="s">
        <v>20</v>
      </c>
      <c r="N108" s="190" t="s">
        <v>44</v>
      </c>
      <c r="O108" s="35"/>
      <c r="P108" s="191">
        <f>O108*H108</f>
        <v>0</v>
      </c>
      <c r="Q108" s="191">
        <v>0</v>
      </c>
      <c r="R108" s="191">
        <f>Q108*H108</f>
        <v>0</v>
      </c>
      <c r="S108" s="191">
        <v>0</v>
      </c>
      <c r="T108" s="192">
        <f>S108*H108</f>
        <v>0</v>
      </c>
      <c r="AR108" s="17" t="s">
        <v>161</v>
      </c>
      <c r="AT108" s="17" t="s">
        <v>156</v>
      </c>
      <c r="AU108" s="17" t="s">
        <v>81</v>
      </c>
      <c r="AY108" s="17" t="s">
        <v>154</v>
      </c>
      <c r="BE108" s="193">
        <f>IF(N108="základní",J108,0)</f>
        <v>0</v>
      </c>
      <c r="BF108" s="193">
        <f>IF(N108="snížená",J108,0)</f>
        <v>0</v>
      </c>
      <c r="BG108" s="193">
        <f>IF(N108="zákl. přenesená",J108,0)</f>
        <v>0</v>
      </c>
      <c r="BH108" s="193">
        <f>IF(N108="sníž. přenesená",J108,0)</f>
        <v>0</v>
      </c>
      <c r="BI108" s="193">
        <f>IF(N108="nulová",J108,0)</f>
        <v>0</v>
      </c>
      <c r="BJ108" s="17" t="s">
        <v>22</v>
      </c>
      <c r="BK108" s="193">
        <f>ROUND(I108*H108,2)</f>
        <v>0</v>
      </c>
      <c r="BL108" s="17" t="s">
        <v>161</v>
      </c>
      <c r="BM108" s="17" t="s">
        <v>2945</v>
      </c>
    </row>
    <row r="109" spans="2:47" s="1" customFormat="1" ht="27">
      <c r="B109" s="34"/>
      <c r="C109" s="56"/>
      <c r="D109" s="194" t="s">
        <v>163</v>
      </c>
      <c r="E109" s="56"/>
      <c r="F109" s="195" t="s">
        <v>1437</v>
      </c>
      <c r="G109" s="56"/>
      <c r="H109" s="56"/>
      <c r="I109" s="152"/>
      <c r="J109" s="56"/>
      <c r="K109" s="56"/>
      <c r="L109" s="54"/>
      <c r="M109" s="71"/>
      <c r="N109" s="35"/>
      <c r="O109" s="35"/>
      <c r="P109" s="35"/>
      <c r="Q109" s="35"/>
      <c r="R109" s="35"/>
      <c r="S109" s="35"/>
      <c r="T109" s="72"/>
      <c r="AT109" s="17" t="s">
        <v>163</v>
      </c>
      <c r="AU109" s="17" t="s">
        <v>81</v>
      </c>
    </row>
    <row r="110" spans="2:47" s="1" customFormat="1" ht="27">
      <c r="B110" s="34"/>
      <c r="C110" s="56"/>
      <c r="D110" s="194" t="s">
        <v>615</v>
      </c>
      <c r="E110" s="56"/>
      <c r="F110" s="196" t="s">
        <v>2946</v>
      </c>
      <c r="G110" s="56"/>
      <c r="H110" s="56"/>
      <c r="I110" s="152"/>
      <c r="J110" s="56"/>
      <c r="K110" s="56"/>
      <c r="L110" s="54"/>
      <c r="M110" s="71"/>
      <c r="N110" s="35"/>
      <c r="O110" s="35"/>
      <c r="P110" s="35"/>
      <c r="Q110" s="35"/>
      <c r="R110" s="35"/>
      <c r="S110" s="35"/>
      <c r="T110" s="72"/>
      <c r="AT110" s="17" t="s">
        <v>615</v>
      </c>
      <c r="AU110" s="17" t="s">
        <v>81</v>
      </c>
    </row>
    <row r="111" spans="2:51" s="11" customFormat="1" ht="13.5">
      <c r="B111" s="197"/>
      <c r="C111" s="198"/>
      <c r="D111" s="199" t="s">
        <v>167</v>
      </c>
      <c r="E111" s="198"/>
      <c r="F111" s="201" t="s">
        <v>2947</v>
      </c>
      <c r="G111" s="198"/>
      <c r="H111" s="202">
        <v>3.726</v>
      </c>
      <c r="I111" s="203"/>
      <c r="J111" s="198"/>
      <c r="K111" s="198"/>
      <c r="L111" s="204"/>
      <c r="M111" s="205"/>
      <c r="N111" s="206"/>
      <c r="O111" s="206"/>
      <c r="P111" s="206"/>
      <c r="Q111" s="206"/>
      <c r="R111" s="206"/>
      <c r="S111" s="206"/>
      <c r="T111" s="207"/>
      <c r="AT111" s="208" t="s">
        <v>167</v>
      </c>
      <c r="AU111" s="208" t="s">
        <v>81</v>
      </c>
      <c r="AV111" s="11" t="s">
        <v>81</v>
      </c>
      <c r="AW111" s="11" t="s">
        <v>4</v>
      </c>
      <c r="AX111" s="11" t="s">
        <v>22</v>
      </c>
      <c r="AY111" s="208" t="s">
        <v>154</v>
      </c>
    </row>
    <row r="112" spans="2:65" s="1" customFormat="1" ht="22.5" customHeight="1">
      <c r="B112" s="34"/>
      <c r="C112" s="182" t="s">
        <v>207</v>
      </c>
      <c r="D112" s="182" t="s">
        <v>156</v>
      </c>
      <c r="E112" s="183" t="s">
        <v>1440</v>
      </c>
      <c r="F112" s="184" t="s">
        <v>1441</v>
      </c>
      <c r="G112" s="185" t="s">
        <v>239</v>
      </c>
      <c r="H112" s="186">
        <v>0.162</v>
      </c>
      <c r="I112" s="187"/>
      <c r="J112" s="188">
        <f>ROUND(I112*H112,2)</f>
        <v>0</v>
      </c>
      <c r="K112" s="184" t="s">
        <v>160</v>
      </c>
      <c r="L112" s="54"/>
      <c r="M112" s="189" t="s">
        <v>20</v>
      </c>
      <c r="N112" s="190" t="s">
        <v>44</v>
      </c>
      <c r="O112" s="35"/>
      <c r="P112" s="191">
        <f>O112*H112</f>
        <v>0</v>
      </c>
      <c r="Q112" s="191">
        <v>0</v>
      </c>
      <c r="R112" s="191">
        <f>Q112*H112</f>
        <v>0</v>
      </c>
      <c r="S112" s="191">
        <v>0</v>
      </c>
      <c r="T112" s="192">
        <f>S112*H112</f>
        <v>0</v>
      </c>
      <c r="AR112" s="17" t="s">
        <v>161</v>
      </c>
      <c r="AT112" s="17" t="s">
        <v>156</v>
      </c>
      <c r="AU112" s="17" t="s">
        <v>81</v>
      </c>
      <c r="AY112" s="17" t="s">
        <v>154</v>
      </c>
      <c r="BE112" s="193">
        <f>IF(N112="základní",J112,0)</f>
        <v>0</v>
      </c>
      <c r="BF112" s="193">
        <f>IF(N112="snížená",J112,0)</f>
        <v>0</v>
      </c>
      <c r="BG112" s="193">
        <f>IF(N112="zákl. přenesená",J112,0)</f>
        <v>0</v>
      </c>
      <c r="BH112" s="193">
        <f>IF(N112="sníž. přenesená",J112,0)</f>
        <v>0</v>
      </c>
      <c r="BI112" s="193">
        <f>IF(N112="nulová",J112,0)</f>
        <v>0</v>
      </c>
      <c r="BJ112" s="17" t="s">
        <v>22</v>
      </c>
      <c r="BK112" s="193">
        <f>ROUND(I112*H112,2)</f>
        <v>0</v>
      </c>
      <c r="BL112" s="17" t="s">
        <v>161</v>
      </c>
      <c r="BM112" s="17" t="s">
        <v>2948</v>
      </c>
    </row>
    <row r="113" spans="2:47" s="1" customFormat="1" ht="13.5">
      <c r="B113" s="34"/>
      <c r="C113" s="56"/>
      <c r="D113" s="194" t="s">
        <v>163</v>
      </c>
      <c r="E113" s="56"/>
      <c r="F113" s="195" t="s">
        <v>1443</v>
      </c>
      <c r="G113" s="56"/>
      <c r="H113" s="56"/>
      <c r="I113" s="152"/>
      <c r="J113" s="56"/>
      <c r="K113" s="56"/>
      <c r="L113" s="54"/>
      <c r="M113" s="71"/>
      <c r="N113" s="35"/>
      <c r="O113" s="35"/>
      <c r="P113" s="35"/>
      <c r="Q113" s="35"/>
      <c r="R113" s="35"/>
      <c r="S113" s="35"/>
      <c r="T113" s="72"/>
      <c r="AT113" s="17" t="s">
        <v>163</v>
      </c>
      <c r="AU113" s="17" t="s">
        <v>81</v>
      </c>
    </row>
    <row r="114" spans="2:63" s="10" customFormat="1" ht="29.85" customHeight="1">
      <c r="B114" s="165"/>
      <c r="C114" s="166"/>
      <c r="D114" s="179" t="s">
        <v>72</v>
      </c>
      <c r="E114" s="180" t="s">
        <v>1445</v>
      </c>
      <c r="F114" s="180" t="s">
        <v>2949</v>
      </c>
      <c r="G114" s="166"/>
      <c r="H114" s="166"/>
      <c r="I114" s="169"/>
      <c r="J114" s="181">
        <f>BK114</f>
        <v>0</v>
      </c>
      <c r="K114" s="166"/>
      <c r="L114" s="171"/>
      <c r="M114" s="172"/>
      <c r="N114" s="173"/>
      <c r="O114" s="173"/>
      <c r="P114" s="174">
        <f>SUM(P115:P116)</f>
        <v>0</v>
      </c>
      <c r="Q114" s="173"/>
      <c r="R114" s="174">
        <f>SUM(R115:R116)</f>
        <v>0</v>
      </c>
      <c r="S114" s="173"/>
      <c r="T114" s="175">
        <f>SUM(T115:T116)</f>
        <v>0</v>
      </c>
      <c r="AR114" s="176" t="s">
        <v>22</v>
      </c>
      <c r="AT114" s="177" t="s">
        <v>72</v>
      </c>
      <c r="AU114" s="177" t="s">
        <v>22</v>
      </c>
      <c r="AY114" s="176" t="s">
        <v>154</v>
      </c>
      <c r="BK114" s="178">
        <f>SUM(BK115:BK116)</f>
        <v>0</v>
      </c>
    </row>
    <row r="115" spans="2:65" s="1" customFormat="1" ht="22.5" customHeight="1">
      <c r="B115" s="34"/>
      <c r="C115" s="182" t="s">
        <v>213</v>
      </c>
      <c r="D115" s="182" t="s">
        <v>156</v>
      </c>
      <c r="E115" s="183" t="s">
        <v>2950</v>
      </c>
      <c r="F115" s="184" t="s">
        <v>2951</v>
      </c>
      <c r="G115" s="185" t="s">
        <v>239</v>
      </c>
      <c r="H115" s="186">
        <v>0.172</v>
      </c>
      <c r="I115" s="187"/>
      <c r="J115" s="188">
        <f>ROUND(I115*H115,2)</f>
        <v>0</v>
      </c>
      <c r="K115" s="184" t="s">
        <v>160</v>
      </c>
      <c r="L115" s="54"/>
      <c r="M115" s="189" t="s">
        <v>20</v>
      </c>
      <c r="N115" s="190" t="s">
        <v>44</v>
      </c>
      <c r="O115" s="35"/>
      <c r="P115" s="191">
        <f>O115*H115</f>
        <v>0</v>
      </c>
      <c r="Q115" s="191">
        <v>0</v>
      </c>
      <c r="R115" s="191">
        <f>Q115*H115</f>
        <v>0</v>
      </c>
      <c r="S115" s="191">
        <v>0</v>
      </c>
      <c r="T115" s="192">
        <f>S115*H115</f>
        <v>0</v>
      </c>
      <c r="AR115" s="17" t="s">
        <v>161</v>
      </c>
      <c r="AT115" s="17" t="s">
        <v>156</v>
      </c>
      <c r="AU115" s="17" t="s">
        <v>81</v>
      </c>
      <c r="AY115" s="17" t="s">
        <v>154</v>
      </c>
      <c r="BE115" s="193">
        <f>IF(N115="základní",J115,0)</f>
        <v>0</v>
      </c>
      <c r="BF115" s="193">
        <f>IF(N115="snížená",J115,0)</f>
        <v>0</v>
      </c>
      <c r="BG115" s="193">
        <f>IF(N115="zákl. přenesená",J115,0)</f>
        <v>0</v>
      </c>
      <c r="BH115" s="193">
        <f>IF(N115="sníž. přenesená",J115,0)</f>
        <v>0</v>
      </c>
      <c r="BI115" s="193">
        <f>IF(N115="nulová",J115,0)</f>
        <v>0</v>
      </c>
      <c r="BJ115" s="17" t="s">
        <v>22</v>
      </c>
      <c r="BK115" s="193">
        <f>ROUND(I115*H115,2)</f>
        <v>0</v>
      </c>
      <c r="BL115" s="17" t="s">
        <v>161</v>
      </c>
      <c r="BM115" s="17" t="s">
        <v>2952</v>
      </c>
    </row>
    <row r="116" spans="2:47" s="1" customFormat="1" ht="27">
      <c r="B116" s="34"/>
      <c r="C116" s="56"/>
      <c r="D116" s="194" t="s">
        <v>163</v>
      </c>
      <c r="E116" s="56"/>
      <c r="F116" s="195" t="s">
        <v>2953</v>
      </c>
      <c r="G116" s="56"/>
      <c r="H116" s="56"/>
      <c r="I116" s="152"/>
      <c r="J116" s="56"/>
      <c r="K116" s="56"/>
      <c r="L116" s="54"/>
      <c r="M116" s="71"/>
      <c r="N116" s="35"/>
      <c r="O116" s="35"/>
      <c r="P116" s="35"/>
      <c r="Q116" s="35"/>
      <c r="R116" s="35"/>
      <c r="S116" s="35"/>
      <c r="T116" s="72"/>
      <c r="AT116" s="17" t="s">
        <v>163</v>
      </c>
      <c r="AU116" s="17" t="s">
        <v>81</v>
      </c>
    </row>
    <row r="117" spans="2:63" s="10" customFormat="1" ht="37.35" customHeight="1">
      <c r="B117" s="165"/>
      <c r="C117" s="166"/>
      <c r="D117" s="167" t="s">
        <v>72</v>
      </c>
      <c r="E117" s="168" t="s">
        <v>1453</v>
      </c>
      <c r="F117" s="168" t="s">
        <v>1454</v>
      </c>
      <c r="G117" s="166"/>
      <c r="H117" s="166"/>
      <c r="I117" s="169"/>
      <c r="J117" s="170">
        <f>BK117</f>
        <v>0</v>
      </c>
      <c r="K117" s="166"/>
      <c r="L117" s="171"/>
      <c r="M117" s="172"/>
      <c r="N117" s="173"/>
      <c r="O117" s="173"/>
      <c r="P117" s="174">
        <f>P118+P135+P159+P187+P208</f>
        <v>0</v>
      </c>
      <c r="Q117" s="173"/>
      <c r="R117" s="174">
        <f>R118+R135+R159+R187+R208</f>
        <v>0.35129453</v>
      </c>
      <c r="S117" s="173"/>
      <c r="T117" s="175">
        <f>T118+T135+T159+T187+T208</f>
        <v>0</v>
      </c>
      <c r="AR117" s="176" t="s">
        <v>81</v>
      </c>
      <c r="AT117" s="177" t="s">
        <v>72</v>
      </c>
      <c r="AU117" s="177" t="s">
        <v>73</v>
      </c>
      <c r="AY117" s="176" t="s">
        <v>154</v>
      </c>
      <c r="BK117" s="178">
        <f>BK118+BK135+BK159+BK187+BK208</f>
        <v>0</v>
      </c>
    </row>
    <row r="118" spans="2:63" s="10" customFormat="1" ht="19.9" customHeight="1">
      <c r="B118" s="165"/>
      <c r="C118" s="166"/>
      <c r="D118" s="179" t="s">
        <v>72</v>
      </c>
      <c r="E118" s="180" t="s">
        <v>1736</v>
      </c>
      <c r="F118" s="180" t="s">
        <v>2954</v>
      </c>
      <c r="G118" s="166"/>
      <c r="H118" s="166"/>
      <c r="I118" s="169"/>
      <c r="J118" s="181">
        <f>BK118</f>
        <v>0</v>
      </c>
      <c r="K118" s="166"/>
      <c r="L118" s="171"/>
      <c r="M118" s="172"/>
      <c r="N118" s="173"/>
      <c r="O118" s="173"/>
      <c r="P118" s="174">
        <f>SUM(P119:P134)</f>
        <v>0</v>
      </c>
      <c r="Q118" s="173"/>
      <c r="R118" s="174">
        <f>SUM(R119:R134)</f>
        <v>0.0013795</v>
      </c>
      <c r="S118" s="173"/>
      <c r="T118" s="175">
        <f>SUM(T119:T134)</f>
        <v>0</v>
      </c>
      <c r="AR118" s="176" t="s">
        <v>81</v>
      </c>
      <c r="AT118" s="177" t="s">
        <v>72</v>
      </c>
      <c r="AU118" s="177" t="s">
        <v>22</v>
      </c>
      <c r="AY118" s="176" t="s">
        <v>154</v>
      </c>
      <c r="BK118" s="178">
        <f>SUM(BK119:BK134)</f>
        <v>0</v>
      </c>
    </row>
    <row r="119" spans="2:65" s="1" customFormat="1" ht="22.5" customHeight="1">
      <c r="B119" s="34"/>
      <c r="C119" s="182" t="s">
        <v>218</v>
      </c>
      <c r="D119" s="182" t="s">
        <v>156</v>
      </c>
      <c r="E119" s="183" t="s">
        <v>2955</v>
      </c>
      <c r="F119" s="184" t="s">
        <v>2956</v>
      </c>
      <c r="G119" s="185" t="s">
        <v>292</v>
      </c>
      <c r="H119" s="186">
        <v>138</v>
      </c>
      <c r="I119" s="187"/>
      <c r="J119" s="188">
        <f>ROUND(I119*H119,2)</f>
        <v>0</v>
      </c>
      <c r="K119" s="184" t="s">
        <v>160</v>
      </c>
      <c r="L119" s="54"/>
      <c r="M119" s="189" t="s">
        <v>20</v>
      </c>
      <c r="N119" s="190" t="s">
        <v>44</v>
      </c>
      <c r="O119" s="35"/>
      <c r="P119" s="191">
        <f>O119*H119</f>
        <v>0</v>
      </c>
      <c r="Q119" s="191">
        <v>0</v>
      </c>
      <c r="R119" s="191">
        <f>Q119*H119</f>
        <v>0</v>
      </c>
      <c r="S119" s="191">
        <v>0</v>
      </c>
      <c r="T119" s="192">
        <f>S119*H119</f>
        <v>0</v>
      </c>
      <c r="AR119" s="17" t="s">
        <v>269</v>
      </c>
      <c r="AT119" s="17" t="s">
        <v>156</v>
      </c>
      <c r="AU119" s="17" t="s">
        <v>81</v>
      </c>
      <c r="AY119" s="17" t="s">
        <v>154</v>
      </c>
      <c r="BE119" s="193">
        <f>IF(N119="základní",J119,0)</f>
        <v>0</v>
      </c>
      <c r="BF119" s="193">
        <f>IF(N119="snížená",J119,0)</f>
        <v>0</v>
      </c>
      <c r="BG119" s="193">
        <f>IF(N119="zákl. přenesená",J119,0)</f>
        <v>0</v>
      </c>
      <c r="BH119" s="193">
        <f>IF(N119="sníž. přenesená",J119,0)</f>
        <v>0</v>
      </c>
      <c r="BI119" s="193">
        <f>IF(N119="nulová",J119,0)</f>
        <v>0</v>
      </c>
      <c r="BJ119" s="17" t="s">
        <v>22</v>
      </c>
      <c r="BK119" s="193">
        <f>ROUND(I119*H119,2)</f>
        <v>0</v>
      </c>
      <c r="BL119" s="17" t="s">
        <v>269</v>
      </c>
      <c r="BM119" s="17" t="s">
        <v>2957</v>
      </c>
    </row>
    <row r="120" spans="2:47" s="1" customFormat="1" ht="27">
      <c r="B120" s="34"/>
      <c r="C120" s="56"/>
      <c r="D120" s="194" t="s">
        <v>163</v>
      </c>
      <c r="E120" s="56"/>
      <c r="F120" s="195" t="s">
        <v>2958</v>
      </c>
      <c r="G120" s="56"/>
      <c r="H120" s="56"/>
      <c r="I120" s="152"/>
      <c r="J120" s="56"/>
      <c r="K120" s="56"/>
      <c r="L120" s="54"/>
      <c r="M120" s="71"/>
      <c r="N120" s="35"/>
      <c r="O120" s="35"/>
      <c r="P120" s="35"/>
      <c r="Q120" s="35"/>
      <c r="R120" s="35"/>
      <c r="S120" s="35"/>
      <c r="T120" s="72"/>
      <c r="AT120" s="17" t="s">
        <v>163</v>
      </c>
      <c r="AU120" s="17" t="s">
        <v>81</v>
      </c>
    </row>
    <row r="121" spans="2:51" s="11" customFormat="1" ht="13.5">
      <c r="B121" s="197"/>
      <c r="C121" s="198"/>
      <c r="D121" s="194" t="s">
        <v>167</v>
      </c>
      <c r="E121" s="209" t="s">
        <v>20</v>
      </c>
      <c r="F121" s="210" t="s">
        <v>2959</v>
      </c>
      <c r="G121" s="198"/>
      <c r="H121" s="211">
        <v>94</v>
      </c>
      <c r="I121" s="203"/>
      <c r="J121" s="198"/>
      <c r="K121" s="198"/>
      <c r="L121" s="204"/>
      <c r="M121" s="205"/>
      <c r="N121" s="206"/>
      <c r="O121" s="206"/>
      <c r="P121" s="206"/>
      <c r="Q121" s="206"/>
      <c r="R121" s="206"/>
      <c r="S121" s="206"/>
      <c r="T121" s="207"/>
      <c r="AT121" s="208" t="s">
        <v>167</v>
      </c>
      <c r="AU121" s="208" t="s">
        <v>81</v>
      </c>
      <c r="AV121" s="11" t="s">
        <v>81</v>
      </c>
      <c r="AW121" s="11" t="s">
        <v>169</v>
      </c>
      <c r="AX121" s="11" t="s">
        <v>73</v>
      </c>
      <c r="AY121" s="208" t="s">
        <v>154</v>
      </c>
    </row>
    <row r="122" spans="2:51" s="11" customFormat="1" ht="13.5">
      <c r="B122" s="197"/>
      <c r="C122" s="198"/>
      <c r="D122" s="194" t="s">
        <v>167</v>
      </c>
      <c r="E122" s="209" t="s">
        <v>20</v>
      </c>
      <c r="F122" s="210" t="s">
        <v>2960</v>
      </c>
      <c r="G122" s="198"/>
      <c r="H122" s="211">
        <v>11.5</v>
      </c>
      <c r="I122" s="203"/>
      <c r="J122" s="198"/>
      <c r="K122" s="198"/>
      <c r="L122" s="204"/>
      <c r="M122" s="205"/>
      <c r="N122" s="206"/>
      <c r="O122" s="206"/>
      <c r="P122" s="206"/>
      <c r="Q122" s="206"/>
      <c r="R122" s="206"/>
      <c r="S122" s="206"/>
      <c r="T122" s="207"/>
      <c r="AT122" s="208" t="s">
        <v>167</v>
      </c>
      <c r="AU122" s="208" t="s">
        <v>81</v>
      </c>
      <c r="AV122" s="11" t="s">
        <v>81</v>
      </c>
      <c r="AW122" s="11" t="s">
        <v>169</v>
      </c>
      <c r="AX122" s="11" t="s">
        <v>73</v>
      </c>
      <c r="AY122" s="208" t="s">
        <v>154</v>
      </c>
    </row>
    <row r="123" spans="2:51" s="11" customFormat="1" ht="13.5">
      <c r="B123" s="197"/>
      <c r="C123" s="198"/>
      <c r="D123" s="194" t="s">
        <v>167</v>
      </c>
      <c r="E123" s="209" t="s">
        <v>20</v>
      </c>
      <c r="F123" s="210" t="s">
        <v>2961</v>
      </c>
      <c r="G123" s="198"/>
      <c r="H123" s="211">
        <v>17.5</v>
      </c>
      <c r="I123" s="203"/>
      <c r="J123" s="198"/>
      <c r="K123" s="198"/>
      <c r="L123" s="204"/>
      <c r="M123" s="205"/>
      <c r="N123" s="206"/>
      <c r="O123" s="206"/>
      <c r="P123" s="206"/>
      <c r="Q123" s="206"/>
      <c r="R123" s="206"/>
      <c r="S123" s="206"/>
      <c r="T123" s="207"/>
      <c r="AT123" s="208" t="s">
        <v>167</v>
      </c>
      <c r="AU123" s="208" t="s">
        <v>81</v>
      </c>
      <c r="AV123" s="11" t="s">
        <v>81</v>
      </c>
      <c r="AW123" s="11" t="s">
        <v>169</v>
      </c>
      <c r="AX123" s="11" t="s">
        <v>73</v>
      </c>
      <c r="AY123" s="208" t="s">
        <v>154</v>
      </c>
    </row>
    <row r="124" spans="2:51" s="11" customFormat="1" ht="13.5">
      <c r="B124" s="197"/>
      <c r="C124" s="198"/>
      <c r="D124" s="199" t="s">
        <v>167</v>
      </c>
      <c r="E124" s="200" t="s">
        <v>20</v>
      </c>
      <c r="F124" s="201" t="s">
        <v>2962</v>
      </c>
      <c r="G124" s="198"/>
      <c r="H124" s="202">
        <v>15</v>
      </c>
      <c r="I124" s="203"/>
      <c r="J124" s="198"/>
      <c r="K124" s="198"/>
      <c r="L124" s="204"/>
      <c r="M124" s="205"/>
      <c r="N124" s="206"/>
      <c r="O124" s="206"/>
      <c r="P124" s="206"/>
      <c r="Q124" s="206"/>
      <c r="R124" s="206"/>
      <c r="S124" s="206"/>
      <c r="T124" s="207"/>
      <c r="AT124" s="208" t="s">
        <v>167</v>
      </c>
      <c r="AU124" s="208" t="s">
        <v>81</v>
      </c>
      <c r="AV124" s="11" t="s">
        <v>81</v>
      </c>
      <c r="AW124" s="11" t="s">
        <v>169</v>
      </c>
      <c r="AX124" s="11" t="s">
        <v>73</v>
      </c>
      <c r="AY124" s="208" t="s">
        <v>154</v>
      </c>
    </row>
    <row r="125" spans="2:65" s="1" customFormat="1" ht="22.5" customHeight="1">
      <c r="B125" s="34"/>
      <c r="C125" s="224" t="s">
        <v>27</v>
      </c>
      <c r="D125" s="224" t="s">
        <v>261</v>
      </c>
      <c r="E125" s="225" t="s">
        <v>2963</v>
      </c>
      <c r="F125" s="226" t="s">
        <v>2964</v>
      </c>
      <c r="G125" s="227" t="s">
        <v>292</v>
      </c>
      <c r="H125" s="228">
        <v>94</v>
      </c>
      <c r="I125" s="229"/>
      <c r="J125" s="230">
        <f>ROUND(I125*H125,2)</f>
        <v>0</v>
      </c>
      <c r="K125" s="226" t="s">
        <v>20</v>
      </c>
      <c r="L125" s="231"/>
      <c r="M125" s="232" t="s">
        <v>20</v>
      </c>
      <c r="N125" s="233" t="s">
        <v>44</v>
      </c>
      <c r="O125" s="35"/>
      <c r="P125" s="191">
        <f>O125*H125</f>
        <v>0</v>
      </c>
      <c r="Q125" s="191">
        <v>0</v>
      </c>
      <c r="R125" s="191">
        <f>Q125*H125</f>
        <v>0</v>
      </c>
      <c r="S125" s="191">
        <v>0</v>
      </c>
      <c r="T125" s="192">
        <f>S125*H125</f>
        <v>0</v>
      </c>
      <c r="AR125" s="17" t="s">
        <v>382</v>
      </c>
      <c r="AT125" s="17" t="s">
        <v>261</v>
      </c>
      <c r="AU125" s="17" t="s">
        <v>81</v>
      </c>
      <c r="AY125" s="17" t="s">
        <v>154</v>
      </c>
      <c r="BE125" s="193">
        <f>IF(N125="základní",J125,0)</f>
        <v>0</v>
      </c>
      <c r="BF125" s="193">
        <f>IF(N125="snížená",J125,0)</f>
        <v>0</v>
      </c>
      <c r="BG125" s="193">
        <f>IF(N125="zákl. přenesená",J125,0)</f>
        <v>0</v>
      </c>
      <c r="BH125" s="193">
        <f>IF(N125="sníž. přenesená",J125,0)</f>
        <v>0</v>
      </c>
      <c r="BI125" s="193">
        <f>IF(N125="nulová",J125,0)</f>
        <v>0</v>
      </c>
      <c r="BJ125" s="17" t="s">
        <v>22</v>
      </c>
      <c r="BK125" s="193">
        <f>ROUND(I125*H125,2)</f>
        <v>0</v>
      </c>
      <c r="BL125" s="17" t="s">
        <v>269</v>
      </c>
      <c r="BM125" s="17" t="s">
        <v>283</v>
      </c>
    </row>
    <row r="126" spans="2:47" s="1" customFormat="1" ht="13.5">
      <c r="B126" s="34"/>
      <c r="C126" s="56"/>
      <c r="D126" s="199" t="s">
        <v>163</v>
      </c>
      <c r="E126" s="56"/>
      <c r="F126" s="234" t="s">
        <v>2964</v>
      </c>
      <c r="G126" s="56"/>
      <c r="H126" s="56"/>
      <c r="I126" s="152"/>
      <c r="J126" s="56"/>
      <c r="K126" s="56"/>
      <c r="L126" s="54"/>
      <c r="M126" s="71"/>
      <c r="N126" s="35"/>
      <c r="O126" s="35"/>
      <c r="P126" s="35"/>
      <c r="Q126" s="35"/>
      <c r="R126" s="35"/>
      <c r="S126" s="35"/>
      <c r="T126" s="72"/>
      <c r="AT126" s="17" t="s">
        <v>163</v>
      </c>
      <c r="AU126" s="17" t="s">
        <v>81</v>
      </c>
    </row>
    <row r="127" spans="2:65" s="1" customFormat="1" ht="22.5" customHeight="1">
      <c r="B127" s="34"/>
      <c r="C127" s="224" t="s">
        <v>231</v>
      </c>
      <c r="D127" s="224" t="s">
        <v>261</v>
      </c>
      <c r="E127" s="225" t="s">
        <v>2965</v>
      </c>
      <c r="F127" s="226" t="s">
        <v>2966</v>
      </c>
      <c r="G127" s="227" t="s">
        <v>292</v>
      </c>
      <c r="H127" s="228">
        <v>11.5</v>
      </c>
      <c r="I127" s="229"/>
      <c r="J127" s="230">
        <f>ROUND(I127*H127,2)</f>
        <v>0</v>
      </c>
      <c r="K127" s="226" t="s">
        <v>160</v>
      </c>
      <c r="L127" s="231"/>
      <c r="M127" s="232" t="s">
        <v>20</v>
      </c>
      <c r="N127" s="233" t="s">
        <v>44</v>
      </c>
      <c r="O127" s="35"/>
      <c r="P127" s="191">
        <f>O127*H127</f>
        <v>0</v>
      </c>
      <c r="Q127" s="191">
        <v>4.3E-05</v>
      </c>
      <c r="R127" s="191">
        <f>Q127*H127</f>
        <v>0.0004945</v>
      </c>
      <c r="S127" s="191">
        <v>0</v>
      </c>
      <c r="T127" s="192">
        <f>S127*H127</f>
        <v>0</v>
      </c>
      <c r="AR127" s="17" t="s">
        <v>382</v>
      </c>
      <c r="AT127" s="17" t="s">
        <v>261</v>
      </c>
      <c r="AU127" s="17" t="s">
        <v>81</v>
      </c>
      <c r="AY127" s="17" t="s">
        <v>154</v>
      </c>
      <c r="BE127" s="193">
        <f>IF(N127="základní",J127,0)</f>
        <v>0</v>
      </c>
      <c r="BF127" s="193">
        <f>IF(N127="snížená",J127,0)</f>
        <v>0</v>
      </c>
      <c r="BG127" s="193">
        <f>IF(N127="zákl. přenesená",J127,0)</f>
        <v>0</v>
      </c>
      <c r="BH127" s="193">
        <f>IF(N127="sníž. přenesená",J127,0)</f>
        <v>0</v>
      </c>
      <c r="BI127" s="193">
        <f>IF(N127="nulová",J127,0)</f>
        <v>0</v>
      </c>
      <c r="BJ127" s="17" t="s">
        <v>22</v>
      </c>
      <c r="BK127" s="193">
        <f>ROUND(I127*H127,2)</f>
        <v>0</v>
      </c>
      <c r="BL127" s="17" t="s">
        <v>269</v>
      </c>
      <c r="BM127" s="17" t="s">
        <v>2967</v>
      </c>
    </row>
    <row r="128" spans="2:47" s="1" customFormat="1" ht="13.5">
      <c r="B128" s="34"/>
      <c r="C128" s="56"/>
      <c r="D128" s="199" t="s">
        <v>163</v>
      </c>
      <c r="E128" s="56"/>
      <c r="F128" s="234" t="s">
        <v>2968</v>
      </c>
      <c r="G128" s="56"/>
      <c r="H128" s="56"/>
      <c r="I128" s="152"/>
      <c r="J128" s="56"/>
      <c r="K128" s="56"/>
      <c r="L128" s="54"/>
      <c r="M128" s="71"/>
      <c r="N128" s="35"/>
      <c r="O128" s="35"/>
      <c r="P128" s="35"/>
      <c r="Q128" s="35"/>
      <c r="R128" s="35"/>
      <c r="S128" s="35"/>
      <c r="T128" s="72"/>
      <c r="AT128" s="17" t="s">
        <v>163</v>
      </c>
      <c r="AU128" s="17" t="s">
        <v>81</v>
      </c>
    </row>
    <row r="129" spans="2:65" s="1" customFormat="1" ht="22.5" customHeight="1">
      <c r="B129" s="34"/>
      <c r="C129" s="224" t="s">
        <v>236</v>
      </c>
      <c r="D129" s="224" t="s">
        <v>261</v>
      </c>
      <c r="E129" s="225" t="s">
        <v>2969</v>
      </c>
      <c r="F129" s="226" t="s">
        <v>2970</v>
      </c>
      <c r="G129" s="227" t="s">
        <v>292</v>
      </c>
      <c r="H129" s="228">
        <v>17.5</v>
      </c>
      <c r="I129" s="229"/>
      <c r="J129" s="230">
        <f>ROUND(I129*H129,2)</f>
        <v>0</v>
      </c>
      <c r="K129" s="226" t="s">
        <v>20</v>
      </c>
      <c r="L129" s="231"/>
      <c r="M129" s="232" t="s">
        <v>20</v>
      </c>
      <c r="N129" s="233" t="s">
        <v>44</v>
      </c>
      <c r="O129" s="35"/>
      <c r="P129" s="191">
        <f>O129*H129</f>
        <v>0</v>
      </c>
      <c r="Q129" s="191">
        <v>0</v>
      </c>
      <c r="R129" s="191">
        <f>Q129*H129</f>
        <v>0</v>
      </c>
      <c r="S129" s="191">
        <v>0</v>
      </c>
      <c r="T129" s="192">
        <f>S129*H129</f>
        <v>0</v>
      </c>
      <c r="AR129" s="17" t="s">
        <v>382</v>
      </c>
      <c r="AT129" s="17" t="s">
        <v>261</v>
      </c>
      <c r="AU129" s="17" t="s">
        <v>81</v>
      </c>
      <c r="AY129" s="17" t="s">
        <v>154</v>
      </c>
      <c r="BE129" s="193">
        <f>IF(N129="základní",J129,0)</f>
        <v>0</v>
      </c>
      <c r="BF129" s="193">
        <f>IF(N129="snížená",J129,0)</f>
        <v>0</v>
      </c>
      <c r="BG129" s="193">
        <f>IF(N129="zákl. přenesená",J129,0)</f>
        <v>0</v>
      </c>
      <c r="BH129" s="193">
        <f>IF(N129="sníž. přenesená",J129,0)</f>
        <v>0</v>
      </c>
      <c r="BI129" s="193">
        <f>IF(N129="nulová",J129,0)</f>
        <v>0</v>
      </c>
      <c r="BJ129" s="17" t="s">
        <v>22</v>
      </c>
      <c r="BK129" s="193">
        <f>ROUND(I129*H129,2)</f>
        <v>0</v>
      </c>
      <c r="BL129" s="17" t="s">
        <v>269</v>
      </c>
      <c r="BM129" s="17" t="s">
        <v>342</v>
      </c>
    </row>
    <row r="130" spans="2:47" s="1" customFormat="1" ht="13.5">
      <c r="B130" s="34"/>
      <c r="C130" s="56"/>
      <c r="D130" s="199" t="s">
        <v>163</v>
      </c>
      <c r="E130" s="56"/>
      <c r="F130" s="234" t="s">
        <v>2970</v>
      </c>
      <c r="G130" s="56"/>
      <c r="H130" s="56"/>
      <c r="I130" s="152"/>
      <c r="J130" s="56"/>
      <c r="K130" s="56"/>
      <c r="L130" s="54"/>
      <c r="M130" s="71"/>
      <c r="N130" s="35"/>
      <c r="O130" s="35"/>
      <c r="P130" s="35"/>
      <c r="Q130" s="35"/>
      <c r="R130" s="35"/>
      <c r="S130" s="35"/>
      <c r="T130" s="72"/>
      <c r="AT130" s="17" t="s">
        <v>163</v>
      </c>
      <c r="AU130" s="17" t="s">
        <v>81</v>
      </c>
    </row>
    <row r="131" spans="2:65" s="1" customFormat="1" ht="22.5" customHeight="1">
      <c r="B131" s="34"/>
      <c r="C131" s="224" t="s">
        <v>243</v>
      </c>
      <c r="D131" s="224" t="s">
        <v>261</v>
      </c>
      <c r="E131" s="225" t="s">
        <v>2971</v>
      </c>
      <c r="F131" s="226" t="s">
        <v>2972</v>
      </c>
      <c r="G131" s="227" t="s">
        <v>292</v>
      </c>
      <c r="H131" s="228">
        <v>15</v>
      </c>
      <c r="I131" s="229"/>
      <c r="J131" s="230">
        <f>ROUND(I131*H131,2)</f>
        <v>0</v>
      </c>
      <c r="K131" s="226" t="s">
        <v>160</v>
      </c>
      <c r="L131" s="231"/>
      <c r="M131" s="232" t="s">
        <v>20</v>
      </c>
      <c r="N131" s="233" t="s">
        <v>44</v>
      </c>
      <c r="O131" s="35"/>
      <c r="P131" s="191">
        <f>O131*H131</f>
        <v>0</v>
      </c>
      <c r="Q131" s="191">
        <v>5.9E-05</v>
      </c>
      <c r="R131" s="191">
        <f>Q131*H131</f>
        <v>0.0008849999999999999</v>
      </c>
      <c r="S131" s="191">
        <v>0</v>
      </c>
      <c r="T131" s="192">
        <f>S131*H131</f>
        <v>0</v>
      </c>
      <c r="AR131" s="17" t="s">
        <v>382</v>
      </c>
      <c r="AT131" s="17" t="s">
        <v>261</v>
      </c>
      <c r="AU131" s="17" t="s">
        <v>81</v>
      </c>
      <c r="AY131" s="17" t="s">
        <v>154</v>
      </c>
      <c r="BE131" s="193">
        <f>IF(N131="základní",J131,0)</f>
        <v>0</v>
      </c>
      <c r="BF131" s="193">
        <f>IF(N131="snížená",J131,0)</f>
        <v>0</v>
      </c>
      <c r="BG131" s="193">
        <f>IF(N131="zákl. přenesená",J131,0)</f>
        <v>0</v>
      </c>
      <c r="BH131" s="193">
        <f>IF(N131="sníž. přenesená",J131,0)</f>
        <v>0</v>
      </c>
      <c r="BI131" s="193">
        <f>IF(N131="nulová",J131,0)</f>
        <v>0</v>
      </c>
      <c r="BJ131" s="17" t="s">
        <v>22</v>
      </c>
      <c r="BK131" s="193">
        <f>ROUND(I131*H131,2)</f>
        <v>0</v>
      </c>
      <c r="BL131" s="17" t="s">
        <v>269</v>
      </c>
      <c r="BM131" s="17" t="s">
        <v>2973</v>
      </c>
    </row>
    <row r="132" spans="2:47" s="1" customFormat="1" ht="13.5">
      <c r="B132" s="34"/>
      <c r="C132" s="56"/>
      <c r="D132" s="199" t="s">
        <v>163</v>
      </c>
      <c r="E132" s="56"/>
      <c r="F132" s="234" t="s">
        <v>2974</v>
      </c>
      <c r="G132" s="56"/>
      <c r="H132" s="56"/>
      <c r="I132" s="152"/>
      <c r="J132" s="56"/>
      <c r="K132" s="56"/>
      <c r="L132" s="54"/>
      <c r="M132" s="71"/>
      <c r="N132" s="35"/>
      <c r="O132" s="35"/>
      <c r="P132" s="35"/>
      <c r="Q132" s="35"/>
      <c r="R132" s="35"/>
      <c r="S132" s="35"/>
      <c r="T132" s="72"/>
      <c r="AT132" s="17" t="s">
        <v>163</v>
      </c>
      <c r="AU132" s="17" t="s">
        <v>81</v>
      </c>
    </row>
    <row r="133" spans="2:65" s="1" customFormat="1" ht="22.5" customHeight="1">
      <c r="B133" s="34"/>
      <c r="C133" s="182" t="s">
        <v>255</v>
      </c>
      <c r="D133" s="182" t="s">
        <v>156</v>
      </c>
      <c r="E133" s="183" t="s">
        <v>1827</v>
      </c>
      <c r="F133" s="184" t="s">
        <v>2975</v>
      </c>
      <c r="G133" s="185" t="s">
        <v>239</v>
      </c>
      <c r="H133" s="186">
        <v>0.004</v>
      </c>
      <c r="I133" s="187"/>
      <c r="J133" s="188">
        <f>ROUND(I133*H133,2)</f>
        <v>0</v>
      </c>
      <c r="K133" s="184" t="s">
        <v>160</v>
      </c>
      <c r="L133" s="54"/>
      <c r="M133" s="189" t="s">
        <v>20</v>
      </c>
      <c r="N133" s="190" t="s">
        <v>44</v>
      </c>
      <c r="O133" s="35"/>
      <c r="P133" s="191">
        <f>O133*H133</f>
        <v>0</v>
      </c>
      <c r="Q133" s="191">
        <v>0</v>
      </c>
      <c r="R133" s="191">
        <f>Q133*H133</f>
        <v>0</v>
      </c>
      <c r="S133" s="191">
        <v>0</v>
      </c>
      <c r="T133" s="192">
        <f>S133*H133</f>
        <v>0</v>
      </c>
      <c r="AR133" s="17" t="s">
        <v>269</v>
      </c>
      <c r="AT133" s="17" t="s">
        <v>156</v>
      </c>
      <c r="AU133" s="17" t="s">
        <v>81</v>
      </c>
      <c r="AY133" s="17" t="s">
        <v>154</v>
      </c>
      <c r="BE133" s="193">
        <f>IF(N133="základní",J133,0)</f>
        <v>0</v>
      </c>
      <c r="BF133" s="193">
        <f>IF(N133="snížená",J133,0)</f>
        <v>0</v>
      </c>
      <c r="BG133" s="193">
        <f>IF(N133="zákl. přenesená",J133,0)</f>
        <v>0</v>
      </c>
      <c r="BH133" s="193">
        <f>IF(N133="sníž. přenesená",J133,0)</f>
        <v>0</v>
      </c>
      <c r="BI133" s="193">
        <f>IF(N133="nulová",J133,0)</f>
        <v>0</v>
      </c>
      <c r="BJ133" s="17" t="s">
        <v>22</v>
      </c>
      <c r="BK133" s="193">
        <f>ROUND(I133*H133,2)</f>
        <v>0</v>
      </c>
      <c r="BL133" s="17" t="s">
        <v>269</v>
      </c>
      <c r="BM133" s="17" t="s">
        <v>382</v>
      </c>
    </row>
    <row r="134" spans="2:47" s="1" customFormat="1" ht="27">
      <c r="B134" s="34"/>
      <c r="C134" s="56"/>
      <c r="D134" s="194" t="s">
        <v>163</v>
      </c>
      <c r="E134" s="56"/>
      <c r="F134" s="195" t="s">
        <v>1830</v>
      </c>
      <c r="G134" s="56"/>
      <c r="H134" s="56"/>
      <c r="I134" s="152"/>
      <c r="J134" s="56"/>
      <c r="K134" s="56"/>
      <c r="L134" s="54"/>
      <c r="M134" s="71"/>
      <c r="N134" s="35"/>
      <c r="O134" s="35"/>
      <c r="P134" s="35"/>
      <c r="Q134" s="35"/>
      <c r="R134" s="35"/>
      <c r="S134" s="35"/>
      <c r="T134" s="72"/>
      <c r="AT134" s="17" t="s">
        <v>163</v>
      </c>
      <c r="AU134" s="17" t="s">
        <v>81</v>
      </c>
    </row>
    <row r="135" spans="2:63" s="10" customFormat="1" ht="29.85" customHeight="1">
      <c r="B135" s="165"/>
      <c r="C135" s="166"/>
      <c r="D135" s="179" t="s">
        <v>72</v>
      </c>
      <c r="E135" s="180" t="s">
        <v>2976</v>
      </c>
      <c r="F135" s="180" t="s">
        <v>2977</v>
      </c>
      <c r="G135" s="166"/>
      <c r="H135" s="166"/>
      <c r="I135" s="169"/>
      <c r="J135" s="181">
        <f>BK135</f>
        <v>0</v>
      </c>
      <c r="K135" s="166"/>
      <c r="L135" s="171"/>
      <c r="M135" s="172"/>
      <c r="N135" s="173"/>
      <c r="O135" s="173"/>
      <c r="P135" s="174">
        <f>SUM(P136:P158)</f>
        <v>0</v>
      </c>
      <c r="Q135" s="173"/>
      <c r="R135" s="174">
        <f>SUM(R136:R158)</f>
        <v>0.02629745</v>
      </c>
      <c r="S135" s="173"/>
      <c r="T135" s="175">
        <f>SUM(T136:T158)</f>
        <v>0</v>
      </c>
      <c r="AR135" s="176" t="s">
        <v>81</v>
      </c>
      <c r="AT135" s="177" t="s">
        <v>72</v>
      </c>
      <c r="AU135" s="177" t="s">
        <v>22</v>
      </c>
      <c r="AY135" s="176" t="s">
        <v>154</v>
      </c>
      <c r="BK135" s="178">
        <f>SUM(BK136:BK158)</f>
        <v>0</v>
      </c>
    </row>
    <row r="136" spans="2:65" s="1" customFormat="1" ht="22.5" customHeight="1">
      <c r="B136" s="34"/>
      <c r="C136" s="182" t="s">
        <v>8</v>
      </c>
      <c r="D136" s="182" t="s">
        <v>156</v>
      </c>
      <c r="E136" s="183" t="s">
        <v>2978</v>
      </c>
      <c r="F136" s="184" t="s">
        <v>2979</v>
      </c>
      <c r="G136" s="185" t="s">
        <v>292</v>
      </c>
      <c r="H136" s="186">
        <v>76.5</v>
      </c>
      <c r="I136" s="187"/>
      <c r="J136" s="188">
        <f>ROUND(I136*H136,2)</f>
        <v>0</v>
      </c>
      <c r="K136" s="184" t="s">
        <v>160</v>
      </c>
      <c r="L136" s="54"/>
      <c r="M136" s="189" t="s">
        <v>20</v>
      </c>
      <c r="N136" s="190" t="s">
        <v>44</v>
      </c>
      <c r="O136" s="35"/>
      <c r="P136" s="191">
        <f>O136*H136</f>
        <v>0</v>
      </c>
      <c r="Q136" s="191">
        <v>0.0001417</v>
      </c>
      <c r="R136" s="191">
        <f>Q136*H136</f>
        <v>0.01084005</v>
      </c>
      <c r="S136" s="191">
        <v>0</v>
      </c>
      <c r="T136" s="192">
        <f>S136*H136</f>
        <v>0</v>
      </c>
      <c r="AR136" s="17" t="s">
        <v>269</v>
      </c>
      <c r="AT136" s="17" t="s">
        <v>156</v>
      </c>
      <c r="AU136" s="17" t="s">
        <v>81</v>
      </c>
      <c r="AY136" s="17" t="s">
        <v>154</v>
      </c>
      <c r="BE136" s="193">
        <f>IF(N136="základní",J136,0)</f>
        <v>0</v>
      </c>
      <c r="BF136" s="193">
        <f>IF(N136="snížená",J136,0)</f>
        <v>0</v>
      </c>
      <c r="BG136" s="193">
        <f>IF(N136="zákl. přenesená",J136,0)</f>
        <v>0</v>
      </c>
      <c r="BH136" s="193">
        <f>IF(N136="sníž. přenesená",J136,0)</f>
        <v>0</v>
      </c>
      <c r="BI136" s="193">
        <f>IF(N136="nulová",J136,0)</f>
        <v>0</v>
      </c>
      <c r="BJ136" s="17" t="s">
        <v>22</v>
      </c>
      <c r="BK136" s="193">
        <f>ROUND(I136*H136,2)</f>
        <v>0</v>
      </c>
      <c r="BL136" s="17" t="s">
        <v>269</v>
      </c>
      <c r="BM136" s="17" t="s">
        <v>417</v>
      </c>
    </row>
    <row r="137" spans="2:47" s="1" customFormat="1" ht="27">
      <c r="B137" s="34"/>
      <c r="C137" s="56"/>
      <c r="D137" s="194" t="s">
        <v>163</v>
      </c>
      <c r="E137" s="56"/>
      <c r="F137" s="195" t="s">
        <v>2980</v>
      </c>
      <c r="G137" s="56"/>
      <c r="H137" s="56"/>
      <c r="I137" s="152"/>
      <c r="J137" s="56"/>
      <c r="K137" s="56"/>
      <c r="L137" s="54"/>
      <c r="M137" s="71"/>
      <c r="N137" s="35"/>
      <c r="O137" s="35"/>
      <c r="P137" s="35"/>
      <c r="Q137" s="35"/>
      <c r="R137" s="35"/>
      <c r="S137" s="35"/>
      <c r="T137" s="72"/>
      <c r="AT137" s="17" t="s">
        <v>163</v>
      </c>
      <c r="AU137" s="17" t="s">
        <v>81</v>
      </c>
    </row>
    <row r="138" spans="2:47" s="1" customFormat="1" ht="27">
      <c r="B138" s="34"/>
      <c r="C138" s="56"/>
      <c r="D138" s="199" t="s">
        <v>615</v>
      </c>
      <c r="E138" s="56"/>
      <c r="F138" s="212" t="s">
        <v>2981</v>
      </c>
      <c r="G138" s="56"/>
      <c r="H138" s="56"/>
      <c r="I138" s="152"/>
      <c r="J138" s="56"/>
      <c r="K138" s="56"/>
      <c r="L138" s="54"/>
      <c r="M138" s="71"/>
      <c r="N138" s="35"/>
      <c r="O138" s="35"/>
      <c r="P138" s="35"/>
      <c r="Q138" s="35"/>
      <c r="R138" s="35"/>
      <c r="S138" s="35"/>
      <c r="T138" s="72"/>
      <c r="AT138" s="17" t="s">
        <v>615</v>
      </c>
      <c r="AU138" s="17" t="s">
        <v>81</v>
      </c>
    </row>
    <row r="139" spans="2:65" s="1" customFormat="1" ht="22.5" customHeight="1">
      <c r="B139" s="34"/>
      <c r="C139" s="182" t="s">
        <v>269</v>
      </c>
      <c r="D139" s="182" t="s">
        <v>156</v>
      </c>
      <c r="E139" s="183" t="s">
        <v>2982</v>
      </c>
      <c r="F139" s="184" t="s">
        <v>2983</v>
      </c>
      <c r="G139" s="185" t="s">
        <v>292</v>
      </c>
      <c r="H139" s="186">
        <v>29</v>
      </c>
      <c r="I139" s="187"/>
      <c r="J139" s="188">
        <f>ROUND(I139*H139,2)</f>
        <v>0</v>
      </c>
      <c r="K139" s="184" t="s">
        <v>160</v>
      </c>
      <c r="L139" s="54"/>
      <c r="M139" s="189" t="s">
        <v>20</v>
      </c>
      <c r="N139" s="190" t="s">
        <v>44</v>
      </c>
      <c r="O139" s="35"/>
      <c r="P139" s="191">
        <f>O139*H139</f>
        <v>0</v>
      </c>
      <c r="Q139" s="191">
        <v>0.0001841</v>
      </c>
      <c r="R139" s="191">
        <f>Q139*H139</f>
        <v>0.0053389</v>
      </c>
      <c r="S139" s="191">
        <v>0</v>
      </c>
      <c r="T139" s="192">
        <f>S139*H139</f>
        <v>0</v>
      </c>
      <c r="AR139" s="17" t="s">
        <v>269</v>
      </c>
      <c r="AT139" s="17" t="s">
        <v>156</v>
      </c>
      <c r="AU139" s="17" t="s">
        <v>81</v>
      </c>
      <c r="AY139" s="17" t="s">
        <v>154</v>
      </c>
      <c r="BE139" s="193">
        <f>IF(N139="základní",J139,0)</f>
        <v>0</v>
      </c>
      <c r="BF139" s="193">
        <f>IF(N139="snížená",J139,0)</f>
        <v>0</v>
      </c>
      <c r="BG139" s="193">
        <f>IF(N139="zákl. přenesená",J139,0)</f>
        <v>0</v>
      </c>
      <c r="BH139" s="193">
        <f>IF(N139="sníž. přenesená",J139,0)</f>
        <v>0</v>
      </c>
      <c r="BI139" s="193">
        <f>IF(N139="nulová",J139,0)</f>
        <v>0</v>
      </c>
      <c r="BJ139" s="17" t="s">
        <v>22</v>
      </c>
      <c r="BK139" s="193">
        <f>ROUND(I139*H139,2)</f>
        <v>0</v>
      </c>
      <c r="BL139" s="17" t="s">
        <v>269</v>
      </c>
      <c r="BM139" s="17" t="s">
        <v>431</v>
      </c>
    </row>
    <row r="140" spans="2:47" s="1" customFormat="1" ht="27">
      <c r="B140" s="34"/>
      <c r="C140" s="56"/>
      <c r="D140" s="194" t="s">
        <v>163</v>
      </c>
      <c r="E140" s="56"/>
      <c r="F140" s="195" t="s">
        <v>2984</v>
      </c>
      <c r="G140" s="56"/>
      <c r="H140" s="56"/>
      <c r="I140" s="152"/>
      <c r="J140" s="56"/>
      <c r="K140" s="56"/>
      <c r="L140" s="54"/>
      <c r="M140" s="71"/>
      <c r="N140" s="35"/>
      <c r="O140" s="35"/>
      <c r="P140" s="35"/>
      <c r="Q140" s="35"/>
      <c r="R140" s="35"/>
      <c r="S140" s="35"/>
      <c r="T140" s="72"/>
      <c r="AT140" s="17" t="s">
        <v>163</v>
      </c>
      <c r="AU140" s="17" t="s">
        <v>81</v>
      </c>
    </row>
    <row r="141" spans="2:47" s="1" customFormat="1" ht="27">
      <c r="B141" s="34"/>
      <c r="C141" s="56"/>
      <c r="D141" s="194" t="s">
        <v>615</v>
      </c>
      <c r="E141" s="56"/>
      <c r="F141" s="196" t="s">
        <v>2985</v>
      </c>
      <c r="G141" s="56"/>
      <c r="H141" s="56"/>
      <c r="I141" s="152"/>
      <c r="J141" s="56"/>
      <c r="K141" s="56"/>
      <c r="L141" s="54"/>
      <c r="M141" s="71"/>
      <c r="N141" s="35"/>
      <c r="O141" s="35"/>
      <c r="P141" s="35"/>
      <c r="Q141" s="35"/>
      <c r="R141" s="35"/>
      <c r="S141" s="35"/>
      <c r="T141" s="72"/>
      <c r="AT141" s="17" t="s">
        <v>615</v>
      </c>
      <c r="AU141" s="17" t="s">
        <v>81</v>
      </c>
    </row>
    <row r="142" spans="2:51" s="11" customFormat="1" ht="13.5">
      <c r="B142" s="197"/>
      <c r="C142" s="198"/>
      <c r="D142" s="194" t="s">
        <v>167</v>
      </c>
      <c r="E142" s="209" t="s">
        <v>20</v>
      </c>
      <c r="F142" s="210" t="s">
        <v>2986</v>
      </c>
      <c r="G142" s="198"/>
      <c r="H142" s="211">
        <v>11.5</v>
      </c>
      <c r="I142" s="203"/>
      <c r="J142" s="198"/>
      <c r="K142" s="198"/>
      <c r="L142" s="204"/>
      <c r="M142" s="205"/>
      <c r="N142" s="206"/>
      <c r="O142" s="206"/>
      <c r="P142" s="206"/>
      <c r="Q142" s="206"/>
      <c r="R142" s="206"/>
      <c r="S142" s="206"/>
      <c r="T142" s="207"/>
      <c r="AT142" s="208" t="s">
        <v>167</v>
      </c>
      <c r="AU142" s="208" t="s">
        <v>81</v>
      </c>
      <c r="AV142" s="11" t="s">
        <v>81</v>
      </c>
      <c r="AW142" s="11" t="s">
        <v>169</v>
      </c>
      <c r="AX142" s="11" t="s">
        <v>73</v>
      </c>
      <c r="AY142" s="208" t="s">
        <v>154</v>
      </c>
    </row>
    <row r="143" spans="2:51" s="11" customFormat="1" ht="13.5">
      <c r="B143" s="197"/>
      <c r="C143" s="198"/>
      <c r="D143" s="199" t="s">
        <v>167</v>
      </c>
      <c r="E143" s="200" t="s">
        <v>20</v>
      </c>
      <c r="F143" s="201" t="s">
        <v>2987</v>
      </c>
      <c r="G143" s="198"/>
      <c r="H143" s="202">
        <v>17.5</v>
      </c>
      <c r="I143" s="203"/>
      <c r="J143" s="198"/>
      <c r="K143" s="198"/>
      <c r="L143" s="204"/>
      <c r="M143" s="205"/>
      <c r="N143" s="206"/>
      <c r="O143" s="206"/>
      <c r="P143" s="206"/>
      <c r="Q143" s="206"/>
      <c r="R143" s="206"/>
      <c r="S143" s="206"/>
      <c r="T143" s="207"/>
      <c r="AT143" s="208" t="s">
        <v>167</v>
      </c>
      <c r="AU143" s="208" t="s">
        <v>81</v>
      </c>
      <c r="AV143" s="11" t="s">
        <v>81</v>
      </c>
      <c r="AW143" s="11" t="s">
        <v>169</v>
      </c>
      <c r="AX143" s="11" t="s">
        <v>73</v>
      </c>
      <c r="AY143" s="208" t="s">
        <v>154</v>
      </c>
    </row>
    <row r="144" spans="2:65" s="1" customFormat="1" ht="22.5" customHeight="1">
      <c r="B144" s="34"/>
      <c r="C144" s="182" t="s">
        <v>276</v>
      </c>
      <c r="D144" s="182" t="s">
        <v>156</v>
      </c>
      <c r="E144" s="183" t="s">
        <v>2988</v>
      </c>
      <c r="F144" s="184" t="s">
        <v>2989</v>
      </c>
      <c r="G144" s="185" t="s">
        <v>292</v>
      </c>
      <c r="H144" s="186">
        <v>17.5</v>
      </c>
      <c r="I144" s="187"/>
      <c r="J144" s="188">
        <f>ROUND(I144*H144,2)</f>
        <v>0</v>
      </c>
      <c r="K144" s="184" t="s">
        <v>160</v>
      </c>
      <c r="L144" s="54"/>
      <c r="M144" s="189" t="s">
        <v>20</v>
      </c>
      <c r="N144" s="190" t="s">
        <v>44</v>
      </c>
      <c r="O144" s="35"/>
      <c r="P144" s="191">
        <f>O144*H144</f>
        <v>0</v>
      </c>
      <c r="Q144" s="191">
        <v>0.0002404</v>
      </c>
      <c r="R144" s="191">
        <f>Q144*H144</f>
        <v>0.004207</v>
      </c>
      <c r="S144" s="191">
        <v>0</v>
      </c>
      <c r="T144" s="192">
        <f>S144*H144</f>
        <v>0</v>
      </c>
      <c r="AR144" s="17" t="s">
        <v>269</v>
      </c>
      <c r="AT144" s="17" t="s">
        <v>156</v>
      </c>
      <c r="AU144" s="17" t="s">
        <v>81</v>
      </c>
      <c r="AY144" s="17" t="s">
        <v>154</v>
      </c>
      <c r="BE144" s="193">
        <f>IF(N144="základní",J144,0)</f>
        <v>0</v>
      </c>
      <c r="BF144" s="193">
        <f>IF(N144="snížená",J144,0)</f>
        <v>0</v>
      </c>
      <c r="BG144" s="193">
        <f>IF(N144="zákl. přenesená",J144,0)</f>
        <v>0</v>
      </c>
      <c r="BH144" s="193">
        <f>IF(N144="sníž. přenesená",J144,0)</f>
        <v>0</v>
      </c>
      <c r="BI144" s="193">
        <f>IF(N144="nulová",J144,0)</f>
        <v>0</v>
      </c>
      <c r="BJ144" s="17" t="s">
        <v>22</v>
      </c>
      <c r="BK144" s="193">
        <f>ROUND(I144*H144,2)</f>
        <v>0</v>
      </c>
      <c r="BL144" s="17" t="s">
        <v>269</v>
      </c>
      <c r="BM144" s="17" t="s">
        <v>449</v>
      </c>
    </row>
    <row r="145" spans="2:47" s="1" customFormat="1" ht="27">
      <c r="B145" s="34"/>
      <c r="C145" s="56"/>
      <c r="D145" s="194" t="s">
        <v>163</v>
      </c>
      <c r="E145" s="56"/>
      <c r="F145" s="195" t="s">
        <v>2990</v>
      </c>
      <c r="G145" s="56"/>
      <c r="H145" s="56"/>
      <c r="I145" s="152"/>
      <c r="J145" s="56"/>
      <c r="K145" s="56"/>
      <c r="L145" s="54"/>
      <c r="M145" s="71"/>
      <c r="N145" s="35"/>
      <c r="O145" s="35"/>
      <c r="P145" s="35"/>
      <c r="Q145" s="35"/>
      <c r="R145" s="35"/>
      <c r="S145" s="35"/>
      <c r="T145" s="72"/>
      <c r="AT145" s="17" t="s">
        <v>163</v>
      </c>
      <c r="AU145" s="17" t="s">
        <v>81</v>
      </c>
    </row>
    <row r="146" spans="2:47" s="1" customFormat="1" ht="27">
      <c r="B146" s="34"/>
      <c r="C146" s="56"/>
      <c r="D146" s="199" t="s">
        <v>615</v>
      </c>
      <c r="E146" s="56"/>
      <c r="F146" s="212" t="s">
        <v>2991</v>
      </c>
      <c r="G146" s="56"/>
      <c r="H146" s="56"/>
      <c r="I146" s="152"/>
      <c r="J146" s="56"/>
      <c r="K146" s="56"/>
      <c r="L146" s="54"/>
      <c r="M146" s="71"/>
      <c r="N146" s="35"/>
      <c r="O146" s="35"/>
      <c r="P146" s="35"/>
      <c r="Q146" s="35"/>
      <c r="R146" s="35"/>
      <c r="S146" s="35"/>
      <c r="T146" s="72"/>
      <c r="AT146" s="17" t="s">
        <v>615</v>
      </c>
      <c r="AU146" s="17" t="s">
        <v>81</v>
      </c>
    </row>
    <row r="147" spans="2:65" s="1" customFormat="1" ht="22.5" customHeight="1">
      <c r="B147" s="34"/>
      <c r="C147" s="182" t="s">
        <v>283</v>
      </c>
      <c r="D147" s="182" t="s">
        <v>156</v>
      </c>
      <c r="E147" s="183" t="s">
        <v>2992</v>
      </c>
      <c r="F147" s="184" t="s">
        <v>2993</v>
      </c>
      <c r="G147" s="185" t="s">
        <v>292</v>
      </c>
      <c r="H147" s="186">
        <v>15</v>
      </c>
      <c r="I147" s="187"/>
      <c r="J147" s="188">
        <f>ROUND(I147*H147,2)</f>
        <v>0</v>
      </c>
      <c r="K147" s="184" t="s">
        <v>160</v>
      </c>
      <c r="L147" s="54"/>
      <c r="M147" s="189" t="s">
        <v>20</v>
      </c>
      <c r="N147" s="190" t="s">
        <v>44</v>
      </c>
      <c r="O147" s="35"/>
      <c r="P147" s="191">
        <f>O147*H147</f>
        <v>0</v>
      </c>
      <c r="Q147" s="191">
        <v>0.0003941</v>
      </c>
      <c r="R147" s="191">
        <f>Q147*H147</f>
        <v>0.0059115</v>
      </c>
      <c r="S147" s="191">
        <v>0</v>
      </c>
      <c r="T147" s="192">
        <f>S147*H147</f>
        <v>0</v>
      </c>
      <c r="AR147" s="17" t="s">
        <v>269</v>
      </c>
      <c r="AT147" s="17" t="s">
        <v>156</v>
      </c>
      <c r="AU147" s="17" t="s">
        <v>81</v>
      </c>
      <c r="AY147" s="17" t="s">
        <v>154</v>
      </c>
      <c r="BE147" s="193">
        <f>IF(N147="základní",J147,0)</f>
        <v>0</v>
      </c>
      <c r="BF147" s="193">
        <f>IF(N147="snížená",J147,0)</f>
        <v>0</v>
      </c>
      <c r="BG147" s="193">
        <f>IF(N147="zákl. přenesená",J147,0)</f>
        <v>0</v>
      </c>
      <c r="BH147" s="193">
        <f>IF(N147="sníž. přenesená",J147,0)</f>
        <v>0</v>
      </c>
      <c r="BI147" s="193">
        <f>IF(N147="nulová",J147,0)</f>
        <v>0</v>
      </c>
      <c r="BJ147" s="17" t="s">
        <v>22</v>
      </c>
      <c r="BK147" s="193">
        <f>ROUND(I147*H147,2)</f>
        <v>0</v>
      </c>
      <c r="BL147" s="17" t="s">
        <v>269</v>
      </c>
      <c r="BM147" s="17" t="s">
        <v>461</v>
      </c>
    </row>
    <row r="148" spans="2:47" s="1" customFormat="1" ht="27">
      <c r="B148" s="34"/>
      <c r="C148" s="56"/>
      <c r="D148" s="194" t="s">
        <v>163</v>
      </c>
      <c r="E148" s="56"/>
      <c r="F148" s="195" t="s">
        <v>2994</v>
      </c>
      <c r="G148" s="56"/>
      <c r="H148" s="56"/>
      <c r="I148" s="152"/>
      <c r="J148" s="56"/>
      <c r="K148" s="56"/>
      <c r="L148" s="54"/>
      <c r="M148" s="71"/>
      <c r="N148" s="35"/>
      <c r="O148" s="35"/>
      <c r="P148" s="35"/>
      <c r="Q148" s="35"/>
      <c r="R148" s="35"/>
      <c r="S148" s="35"/>
      <c r="T148" s="72"/>
      <c r="AT148" s="17" t="s">
        <v>163</v>
      </c>
      <c r="AU148" s="17" t="s">
        <v>81</v>
      </c>
    </row>
    <row r="149" spans="2:47" s="1" customFormat="1" ht="27">
      <c r="B149" s="34"/>
      <c r="C149" s="56"/>
      <c r="D149" s="199" t="s">
        <v>615</v>
      </c>
      <c r="E149" s="56"/>
      <c r="F149" s="212" t="s">
        <v>2995</v>
      </c>
      <c r="G149" s="56"/>
      <c r="H149" s="56"/>
      <c r="I149" s="152"/>
      <c r="J149" s="56"/>
      <c r="K149" s="56"/>
      <c r="L149" s="54"/>
      <c r="M149" s="71"/>
      <c r="N149" s="35"/>
      <c r="O149" s="35"/>
      <c r="P149" s="35"/>
      <c r="Q149" s="35"/>
      <c r="R149" s="35"/>
      <c r="S149" s="35"/>
      <c r="T149" s="72"/>
      <c r="AT149" s="17" t="s">
        <v>615</v>
      </c>
      <c r="AU149" s="17" t="s">
        <v>81</v>
      </c>
    </row>
    <row r="150" spans="2:65" s="1" customFormat="1" ht="22.5" customHeight="1">
      <c r="B150" s="34"/>
      <c r="C150" s="224" t="s">
        <v>289</v>
      </c>
      <c r="D150" s="224" t="s">
        <v>261</v>
      </c>
      <c r="E150" s="225" t="s">
        <v>2996</v>
      </c>
      <c r="F150" s="226" t="s">
        <v>2997</v>
      </c>
      <c r="G150" s="227" t="s">
        <v>2127</v>
      </c>
      <c r="H150" s="228">
        <v>24</v>
      </c>
      <c r="I150" s="229"/>
      <c r="J150" s="230">
        <f>ROUND(I150*H150,2)</f>
        <v>0</v>
      </c>
      <c r="K150" s="226" t="s">
        <v>20</v>
      </c>
      <c r="L150" s="231"/>
      <c r="M150" s="232" t="s">
        <v>20</v>
      </c>
      <c r="N150" s="233" t="s">
        <v>44</v>
      </c>
      <c r="O150" s="35"/>
      <c r="P150" s="191">
        <f>O150*H150</f>
        <v>0</v>
      </c>
      <c r="Q150" s="191">
        <v>0</v>
      </c>
      <c r="R150" s="191">
        <f>Q150*H150</f>
        <v>0</v>
      </c>
      <c r="S150" s="191">
        <v>0</v>
      </c>
      <c r="T150" s="192">
        <f>S150*H150</f>
        <v>0</v>
      </c>
      <c r="AR150" s="17" t="s">
        <v>382</v>
      </c>
      <c r="AT150" s="17" t="s">
        <v>261</v>
      </c>
      <c r="AU150" s="17" t="s">
        <v>81</v>
      </c>
      <c r="AY150" s="17" t="s">
        <v>154</v>
      </c>
      <c r="BE150" s="193">
        <f>IF(N150="základní",J150,0)</f>
        <v>0</v>
      </c>
      <c r="BF150" s="193">
        <f>IF(N150="snížená",J150,0)</f>
        <v>0</v>
      </c>
      <c r="BG150" s="193">
        <f>IF(N150="zákl. přenesená",J150,0)</f>
        <v>0</v>
      </c>
      <c r="BH150" s="193">
        <f>IF(N150="sníž. přenesená",J150,0)</f>
        <v>0</v>
      </c>
      <c r="BI150" s="193">
        <f>IF(N150="nulová",J150,0)</f>
        <v>0</v>
      </c>
      <c r="BJ150" s="17" t="s">
        <v>22</v>
      </c>
      <c r="BK150" s="193">
        <f>ROUND(I150*H150,2)</f>
        <v>0</v>
      </c>
      <c r="BL150" s="17" t="s">
        <v>269</v>
      </c>
      <c r="BM150" s="17" t="s">
        <v>477</v>
      </c>
    </row>
    <row r="151" spans="2:47" s="1" customFormat="1" ht="13.5">
      <c r="B151" s="34"/>
      <c r="C151" s="56"/>
      <c r="D151" s="199" t="s">
        <v>163</v>
      </c>
      <c r="E151" s="56"/>
      <c r="F151" s="234" t="s">
        <v>2997</v>
      </c>
      <c r="G151" s="56"/>
      <c r="H151" s="56"/>
      <c r="I151" s="152"/>
      <c r="J151" s="56"/>
      <c r="K151" s="56"/>
      <c r="L151" s="54"/>
      <c r="M151" s="71"/>
      <c r="N151" s="35"/>
      <c r="O151" s="35"/>
      <c r="P151" s="35"/>
      <c r="Q151" s="35"/>
      <c r="R151" s="35"/>
      <c r="S151" s="35"/>
      <c r="T151" s="72"/>
      <c r="AT151" s="17" t="s">
        <v>163</v>
      </c>
      <c r="AU151" s="17" t="s">
        <v>81</v>
      </c>
    </row>
    <row r="152" spans="2:65" s="1" customFormat="1" ht="22.5" customHeight="1">
      <c r="B152" s="34"/>
      <c r="C152" s="182" t="s">
        <v>297</v>
      </c>
      <c r="D152" s="182" t="s">
        <v>156</v>
      </c>
      <c r="E152" s="183" t="s">
        <v>2998</v>
      </c>
      <c r="F152" s="184" t="s">
        <v>2999</v>
      </c>
      <c r="G152" s="185" t="s">
        <v>292</v>
      </c>
      <c r="H152" s="186">
        <v>138</v>
      </c>
      <c r="I152" s="187"/>
      <c r="J152" s="188">
        <f>ROUND(I152*H152,2)</f>
        <v>0</v>
      </c>
      <c r="K152" s="184" t="s">
        <v>160</v>
      </c>
      <c r="L152" s="54"/>
      <c r="M152" s="189" t="s">
        <v>20</v>
      </c>
      <c r="N152" s="190" t="s">
        <v>44</v>
      </c>
      <c r="O152" s="35"/>
      <c r="P152" s="191">
        <f>O152*H152</f>
        <v>0</v>
      </c>
      <c r="Q152" s="191">
        <v>0</v>
      </c>
      <c r="R152" s="191">
        <f>Q152*H152</f>
        <v>0</v>
      </c>
      <c r="S152" s="191">
        <v>0</v>
      </c>
      <c r="T152" s="192">
        <f>S152*H152</f>
        <v>0</v>
      </c>
      <c r="AR152" s="17" t="s">
        <v>269</v>
      </c>
      <c r="AT152" s="17" t="s">
        <v>156</v>
      </c>
      <c r="AU152" s="17" t="s">
        <v>81</v>
      </c>
      <c r="AY152" s="17" t="s">
        <v>154</v>
      </c>
      <c r="BE152" s="193">
        <f>IF(N152="základní",J152,0)</f>
        <v>0</v>
      </c>
      <c r="BF152" s="193">
        <f>IF(N152="snížená",J152,0)</f>
        <v>0</v>
      </c>
      <c r="BG152" s="193">
        <f>IF(N152="zákl. přenesená",J152,0)</f>
        <v>0</v>
      </c>
      <c r="BH152" s="193">
        <f>IF(N152="sníž. přenesená",J152,0)</f>
        <v>0</v>
      </c>
      <c r="BI152" s="193">
        <f>IF(N152="nulová",J152,0)</f>
        <v>0</v>
      </c>
      <c r="BJ152" s="17" t="s">
        <v>22</v>
      </c>
      <c r="BK152" s="193">
        <f>ROUND(I152*H152,2)</f>
        <v>0</v>
      </c>
      <c r="BL152" s="17" t="s">
        <v>269</v>
      </c>
      <c r="BM152" s="17" t="s">
        <v>496</v>
      </c>
    </row>
    <row r="153" spans="2:47" s="1" customFormat="1" ht="13.5">
      <c r="B153" s="34"/>
      <c r="C153" s="56"/>
      <c r="D153" s="194" t="s">
        <v>163</v>
      </c>
      <c r="E153" s="56"/>
      <c r="F153" s="195" t="s">
        <v>3000</v>
      </c>
      <c r="G153" s="56"/>
      <c r="H153" s="56"/>
      <c r="I153" s="152"/>
      <c r="J153" s="56"/>
      <c r="K153" s="56"/>
      <c r="L153" s="54"/>
      <c r="M153" s="71"/>
      <c r="N153" s="35"/>
      <c r="O153" s="35"/>
      <c r="P153" s="35"/>
      <c r="Q153" s="35"/>
      <c r="R153" s="35"/>
      <c r="S153" s="35"/>
      <c r="T153" s="72"/>
      <c r="AT153" s="17" t="s">
        <v>163</v>
      </c>
      <c r="AU153" s="17" t="s">
        <v>81</v>
      </c>
    </row>
    <row r="154" spans="2:47" s="1" customFormat="1" ht="27">
      <c r="B154" s="34"/>
      <c r="C154" s="56"/>
      <c r="D154" s="194" t="s">
        <v>615</v>
      </c>
      <c r="E154" s="56"/>
      <c r="F154" s="196" t="s">
        <v>3001</v>
      </c>
      <c r="G154" s="56"/>
      <c r="H154" s="56"/>
      <c r="I154" s="152"/>
      <c r="J154" s="56"/>
      <c r="K154" s="56"/>
      <c r="L154" s="54"/>
      <c r="M154" s="71"/>
      <c r="N154" s="35"/>
      <c r="O154" s="35"/>
      <c r="P154" s="35"/>
      <c r="Q154" s="35"/>
      <c r="R154" s="35"/>
      <c r="S154" s="35"/>
      <c r="T154" s="72"/>
      <c r="AT154" s="17" t="s">
        <v>615</v>
      </c>
      <c r="AU154" s="17" t="s">
        <v>81</v>
      </c>
    </row>
    <row r="155" spans="2:51" s="11" customFormat="1" ht="13.5">
      <c r="B155" s="197"/>
      <c r="C155" s="198"/>
      <c r="D155" s="194" t="s">
        <v>167</v>
      </c>
      <c r="E155" s="209" t="s">
        <v>20</v>
      </c>
      <c r="F155" s="210" t="s">
        <v>3002</v>
      </c>
      <c r="G155" s="198"/>
      <c r="H155" s="211">
        <v>138</v>
      </c>
      <c r="I155" s="203"/>
      <c r="J155" s="198"/>
      <c r="K155" s="198"/>
      <c r="L155" s="204"/>
      <c r="M155" s="205"/>
      <c r="N155" s="206"/>
      <c r="O155" s="206"/>
      <c r="P155" s="206"/>
      <c r="Q155" s="206"/>
      <c r="R155" s="206"/>
      <c r="S155" s="206"/>
      <c r="T155" s="207"/>
      <c r="AT155" s="208" t="s">
        <v>167</v>
      </c>
      <c r="AU155" s="208" t="s">
        <v>81</v>
      </c>
      <c r="AV155" s="11" t="s">
        <v>81</v>
      </c>
      <c r="AW155" s="11" t="s">
        <v>169</v>
      </c>
      <c r="AX155" s="11" t="s">
        <v>73</v>
      </c>
      <c r="AY155" s="208" t="s">
        <v>154</v>
      </c>
    </row>
    <row r="156" spans="2:51" s="13" customFormat="1" ht="13.5">
      <c r="B156" s="245"/>
      <c r="C156" s="246"/>
      <c r="D156" s="199" t="s">
        <v>167</v>
      </c>
      <c r="E156" s="247" t="s">
        <v>20</v>
      </c>
      <c r="F156" s="248" t="s">
        <v>3003</v>
      </c>
      <c r="G156" s="246"/>
      <c r="H156" s="249">
        <v>138</v>
      </c>
      <c r="I156" s="250"/>
      <c r="J156" s="246"/>
      <c r="K156" s="246"/>
      <c r="L156" s="251"/>
      <c r="M156" s="252"/>
      <c r="N156" s="253"/>
      <c r="O156" s="253"/>
      <c r="P156" s="253"/>
      <c r="Q156" s="253"/>
      <c r="R156" s="253"/>
      <c r="S156" s="253"/>
      <c r="T156" s="254"/>
      <c r="AT156" s="255" t="s">
        <v>167</v>
      </c>
      <c r="AU156" s="255" t="s">
        <v>81</v>
      </c>
      <c r="AV156" s="13" t="s">
        <v>161</v>
      </c>
      <c r="AW156" s="13" t="s">
        <v>169</v>
      </c>
      <c r="AX156" s="13" t="s">
        <v>22</v>
      </c>
      <c r="AY156" s="255" t="s">
        <v>154</v>
      </c>
    </row>
    <row r="157" spans="2:65" s="1" customFormat="1" ht="22.5" customHeight="1">
      <c r="B157" s="34"/>
      <c r="C157" s="182" t="s">
        <v>7</v>
      </c>
      <c r="D157" s="182" t="s">
        <v>156</v>
      </c>
      <c r="E157" s="183" t="s">
        <v>3004</v>
      </c>
      <c r="F157" s="184" t="s">
        <v>3005</v>
      </c>
      <c r="G157" s="185" t="s">
        <v>239</v>
      </c>
      <c r="H157" s="186">
        <v>0.326</v>
      </c>
      <c r="I157" s="187"/>
      <c r="J157" s="188">
        <f>ROUND(I157*H157,2)</f>
        <v>0</v>
      </c>
      <c r="K157" s="184" t="s">
        <v>160</v>
      </c>
      <c r="L157" s="54"/>
      <c r="M157" s="189" t="s">
        <v>20</v>
      </c>
      <c r="N157" s="190" t="s">
        <v>44</v>
      </c>
      <c r="O157" s="35"/>
      <c r="P157" s="191">
        <f>O157*H157</f>
        <v>0</v>
      </c>
      <c r="Q157" s="191">
        <v>0</v>
      </c>
      <c r="R157" s="191">
        <f>Q157*H157</f>
        <v>0</v>
      </c>
      <c r="S157" s="191">
        <v>0</v>
      </c>
      <c r="T157" s="192">
        <f>S157*H157</f>
        <v>0</v>
      </c>
      <c r="AR157" s="17" t="s">
        <v>269</v>
      </c>
      <c r="AT157" s="17" t="s">
        <v>156</v>
      </c>
      <c r="AU157" s="17" t="s">
        <v>81</v>
      </c>
      <c r="AY157" s="17" t="s">
        <v>154</v>
      </c>
      <c r="BE157" s="193">
        <f>IF(N157="základní",J157,0)</f>
        <v>0</v>
      </c>
      <c r="BF157" s="193">
        <f>IF(N157="snížená",J157,0)</f>
        <v>0</v>
      </c>
      <c r="BG157" s="193">
        <f>IF(N157="zákl. přenesená",J157,0)</f>
        <v>0</v>
      </c>
      <c r="BH157" s="193">
        <f>IF(N157="sníž. přenesená",J157,0)</f>
        <v>0</v>
      </c>
      <c r="BI157" s="193">
        <f>IF(N157="nulová",J157,0)</f>
        <v>0</v>
      </c>
      <c r="BJ157" s="17" t="s">
        <v>22</v>
      </c>
      <c r="BK157" s="193">
        <f>ROUND(I157*H157,2)</f>
        <v>0</v>
      </c>
      <c r="BL157" s="17" t="s">
        <v>269</v>
      </c>
      <c r="BM157" s="17" t="s">
        <v>508</v>
      </c>
    </row>
    <row r="158" spans="2:47" s="1" customFormat="1" ht="27">
      <c r="B158" s="34"/>
      <c r="C158" s="56"/>
      <c r="D158" s="194" t="s">
        <v>163</v>
      </c>
      <c r="E158" s="56"/>
      <c r="F158" s="195" t="s">
        <v>3006</v>
      </c>
      <c r="G158" s="56"/>
      <c r="H158" s="56"/>
      <c r="I158" s="152"/>
      <c r="J158" s="56"/>
      <c r="K158" s="56"/>
      <c r="L158" s="54"/>
      <c r="M158" s="71"/>
      <c r="N158" s="35"/>
      <c r="O158" s="35"/>
      <c r="P158" s="35"/>
      <c r="Q158" s="35"/>
      <c r="R158" s="35"/>
      <c r="S158" s="35"/>
      <c r="T158" s="72"/>
      <c r="AT158" s="17" t="s">
        <v>163</v>
      </c>
      <c r="AU158" s="17" t="s">
        <v>81</v>
      </c>
    </row>
    <row r="159" spans="2:63" s="10" customFormat="1" ht="29.85" customHeight="1">
      <c r="B159" s="165"/>
      <c r="C159" s="166"/>
      <c r="D159" s="179" t="s">
        <v>72</v>
      </c>
      <c r="E159" s="180" t="s">
        <v>3007</v>
      </c>
      <c r="F159" s="180" t="s">
        <v>3008</v>
      </c>
      <c r="G159" s="166"/>
      <c r="H159" s="166"/>
      <c r="I159" s="169"/>
      <c r="J159" s="181">
        <f>BK159</f>
        <v>0</v>
      </c>
      <c r="K159" s="166"/>
      <c r="L159" s="171"/>
      <c r="M159" s="172"/>
      <c r="N159" s="173"/>
      <c r="O159" s="173"/>
      <c r="P159" s="174">
        <f>SUM(P160:P186)</f>
        <v>0</v>
      </c>
      <c r="Q159" s="173"/>
      <c r="R159" s="174">
        <f>SUM(R160:R186)</f>
        <v>0.00472758</v>
      </c>
      <c r="S159" s="173"/>
      <c r="T159" s="175">
        <f>SUM(T160:T186)</f>
        <v>0</v>
      </c>
      <c r="AR159" s="176" t="s">
        <v>81</v>
      </c>
      <c r="AT159" s="177" t="s">
        <v>72</v>
      </c>
      <c r="AU159" s="177" t="s">
        <v>22</v>
      </c>
      <c r="AY159" s="176" t="s">
        <v>154</v>
      </c>
      <c r="BK159" s="178">
        <f>SUM(BK160:BK186)</f>
        <v>0</v>
      </c>
    </row>
    <row r="160" spans="2:65" s="1" customFormat="1" ht="22.5" customHeight="1">
      <c r="B160" s="34"/>
      <c r="C160" s="182" t="s">
        <v>312</v>
      </c>
      <c r="D160" s="182" t="s">
        <v>156</v>
      </c>
      <c r="E160" s="183" t="s">
        <v>3009</v>
      </c>
      <c r="F160" s="184" t="s">
        <v>3010</v>
      </c>
      <c r="G160" s="185" t="s">
        <v>413</v>
      </c>
      <c r="H160" s="186">
        <v>2</v>
      </c>
      <c r="I160" s="187"/>
      <c r="J160" s="188">
        <f>ROUND(I160*H160,2)</f>
        <v>0</v>
      </c>
      <c r="K160" s="184" t="s">
        <v>160</v>
      </c>
      <c r="L160" s="54"/>
      <c r="M160" s="189" t="s">
        <v>20</v>
      </c>
      <c r="N160" s="190" t="s">
        <v>44</v>
      </c>
      <c r="O160" s="35"/>
      <c r="P160" s="191">
        <f>O160*H160</f>
        <v>0</v>
      </c>
      <c r="Q160" s="191">
        <v>3.005E-05</v>
      </c>
      <c r="R160" s="191">
        <f>Q160*H160</f>
        <v>6.01E-05</v>
      </c>
      <c r="S160" s="191">
        <v>0</v>
      </c>
      <c r="T160" s="192">
        <f>S160*H160</f>
        <v>0</v>
      </c>
      <c r="AR160" s="17" t="s">
        <v>269</v>
      </c>
      <c r="AT160" s="17" t="s">
        <v>156</v>
      </c>
      <c r="AU160" s="17" t="s">
        <v>81</v>
      </c>
      <c r="AY160" s="17" t="s">
        <v>154</v>
      </c>
      <c r="BE160" s="193">
        <f>IF(N160="základní",J160,0)</f>
        <v>0</v>
      </c>
      <c r="BF160" s="193">
        <f>IF(N160="snížená",J160,0)</f>
        <v>0</v>
      </c>
      <c r="BG160" s="193">
        <f>IF(N160="zákl. přenesená",J160,0)</f>
        <v>0</v>
      </c>
      <c r="BH160" s="193">
        <f>IF(N160="sníž. přenesená",J160,0)</f>
        <v>0</v>
      </c>
      <c r="BI160" s="193">
        <f>IF(N160="nulová",J160,0)</f>
        <v>0</v>
      </c>
      <c r="BJ160" s="17" t="s">
        <v>22</v>
      </c>
      <c r="BK160" s="193">
        <f>ROUND(I160*H160,2)</f>
        <v>0</v>
      </c>
      <c r="BL160" s="17" t="s">
        <v>269</v>
      </c>
      <c r="BM160" s="17" t="s">
        <v>519</v>
      </c>
    </row>
    <row r="161" spans="2:47" s="1" customFormat="1" ht="13.5">
      <c r="B161" s="34"/>
      <c r="C161" s="56"/>
      <c r="D161" s="199" t="s">
        <v>163</v>
      </c>
      <c r="E161" s="56"/>
      <c r="F161" s="234" t="s">
        <v>3011</v>
      </c>
      <c r="G161" s="56"/>
      <c r="H161" s="56"/>
      <c r="I161" s="152"/>
      <c r="J161" s="56"/>
      <c r="K161" s="56"/>
      <c r="L161" s="54"/>
      <c r="M161" s="71"/>
      <c r="N161" s="35"/>
      <c r="O161" s="35"/>
      <c r="P161" s="35"/>
      <c r="Q161" s="35"/>
      <c r="R161" s="35"/>
      <c r="S161" s="35"/>
      <c r="T161" s="72"/>
      <c r="AT161" s="17" t="s">
        <v>163</v>
      </c>
      <c r="AU161" s="17" t="s">
        <v>81</v>
      </c>
    </row>
    <row r="162" spans="2:65" s="1" customFormat="1" ht="22.5" customHeight="1">
      <c r="B162" s="34"/>
      <c r="C162" s="224" t="s">
        <v>320</v>
      </c>
      <c r="D162" s="224" t="s">
        <v>261</v>
      </c>
      <c r="E162" s="225" t="s">
        <v>3012</v>
      </c>
      <c r="F162" s="226" t="s">
        <v>3013</v>
      </c>
      <c r="G162" s="227" t="s">
        <v>413</v>
      </c>
      <c r="H162" s="228">
        <v>2</v>
      </c>
      <c r="I162" s="229"/>
      <c r="J162" s="230">
        <f>ROUND(I162*H162,2)</f>
        <v>0</v>
      </c>
      <c r="K162" s="226" t="s">
        <v>160</v>
      </c>
      <c r="L162" s="231"/>
      <c r="M162" s="232" t="s">
        <v>20</v>
      </c>
      <c r="N162" s="233" t="s">
        <v>44</v>
      </c>
      <c r="O162" s="35"/>
      <c r="P162" s="191">
        <f>O162*H162</f>
        <v>0</v>
      </c>
      <c r="Q162" s="191">
        <v>0.000239</v>
      </c>
      <c r="R162" s="191">
        <f>Q162*H162</f>
        <v>0.000478</v>
      </c>
      <c r="S162" s="191">
        <v>0</v>
      </c>
      <c r="T162" s="192">
        <f>S162*H162</f>
        <v>0</v>
      </c>
      <c r="AR162" s="17" t="s">
        <v>382</v>
      </c>
      <c r="AT162" s="17" t="s">
        <v>261</v>
      </c>
      <c r="AU162" s="17" t="s">
        <v>81</v>
      </c>
      <c r="AY162" s="17" t="s">
        <v>154</v>
      </c>
      <c r="BE162" s="193">
        <f>IF(N162="základní",J162,0)</f>
        <v>0</v>
      </c>
      <c r="BF162" s="193">
        <f>IF(N162="snížená",J162,0)</f>
        <v>0</v>
      </c>
      <c r="BG162" s="193">
        <f>IF(N162="zákl. přenesená",J162,0)</f>
        <v>0</v>
      </c>
      <c r="BH162" s="193">
        <f>IF(N162="sníž. přenesená",J162,0)</f>
        <v>0</v>
      </c>
      <c r="BI162" s="193">
        <f>IF(N162="nulová",J162,0)</f>
        <v>0</v>
      </c>
      <c r="BJ162" s="17" t="s">
        <v>22</v>
      </c>
      <c r="BK162" s="193">
        <f>ROUND(I162*H162,2)</f>
        <v>0</v>
      </c>
      <c r="BL162" s="17" t="s">
        <v>269</v>
      </c>
      <c r="BM162" s="17" t="s">
        <v>3014</v>
      </c>
    </row>
    <row r="163" spans="2:47" s="1" customFormat="1" ht="13.5">
      <c r="B163" s="34"/>
      <c r="C163" s="56"/>
      <c r="D163" s="194" t="s">
        <v>163</v>
      </c>
      <c r="E163" s="56"/>
      <c r="F163" s="195" t="s">
        <v>3015</v>
      </c>
      <c r="G163" s="56"/>
      <c r="H163" s="56"/>
      <c r="I163" s="152"/>
      <c r="J163" s="56"/>
      <c r="K163" s="56"/>
      <c r="L163" s="54"/>
      <c r="M163" s="71"/>
      <c r="N163" s="35"/>
      <c r="O163" s="35"/>
      <c r="P163" s="35"/>
      <c r="Q163" s="35"/>
      <c r="R163" s="35"/>
      <c r="S163" s="35"/>
      <c r="T163" s="72"/>
      <c r="AT163" s="17" t="s">
        <v>163</v>
      </c>
      <c r="AU163" s="17" t="s">
        <v>81</v>
      </c>
    </row>
    <row r="164" spans="2:47" s="1" customFormat="1" ht="27">
      <c r="B164" s="34"/>
      <c r="C164" s="56"/>
      <c r="D164" s="199" t="s">
        <v>615</v>
      </c>
      <c r="E164" s="56"/>
      <c r="F164" s="212" t="s">
        <v>3016</v>
      </c>
      <c r="G164" s="56"/>
      <c r="H164" s="56"/>
      <c r="I164" s="152"/>
      <c r="J164" s="56"/>
      <c r="K164" s="56"/>
      <c r="L164" s="54"/>
      <c r="M164" s="71"/>
      <c r="N164" s="35"/>
      <c r="O164" s="35"/>
      <c r="P164" s="35"/>
      <c r="Q164" s="35"/>
      <c r="R164" s="35"/>
      <c r="S164" s="35"/>
      <c r="T164" s="72"/>
      <c r="AT164" s="17" t="s">
        <v>615</v>
      </c>
      <c r="AU164" s="17" t="s">
        <v>81</v>
      </c>
    </row>
    <row r="165" spans="2:65" s="1" customFormat="1" ht="22.5" customHeight="1">
      <c r="B165" s="34"/>
      <c r="C165" s="182" t="s">
        <v>325</v>
      </c>
      <c r="D165" s="182" t="s">
        <v>156</v>
      </c>
      <c r="E165" s="183" t="s">
        <v>3017</v>
      </c>
      <c r="F165" s="184" t="s">
        <v>3018</v>
      </c>
      <c r="G165" s="185" t="s">
        <v>413</v>
      </c>
      <c r="H165" s="186">
        <v>4</v>
      </c>
      <c r="I165" s="187"/>
      <c r="J165" s="188">
        <f>ROUND(I165*H165,2)</f>
        <v>0</v>
      </c>
      <c r="K165" s="184" t="s">
        <v>160</v>
      </c>
      <c r="L165" s="54"/>
      <c r="M165" s="189" t="s">
        <v>20</v>
      </c>
      <c r="N165" s="190" t="s">
        <v>44</v>
      </c>
      <c r="O165" s="35"/>
      <c r="P165" s="191">
        <f>O165*H165</f>
        <v>0</v>
      </c>
      <c r="Q165" s="191">
        <v>0.000105925</v>
      </c>
      <c r="R165" s="191">
        <f>Q165*H165</f>
        <v>0.0004237</v>
      </c>
      <c r="S165" s="191">
        <v>0</v>
      </c>
      <c r="T165" s="192">
        <f>S165*H165</f>
        <v>0</v>
      </c>
      <c r="AR165" s="17" t="s">
        <v>269</v>
      </c>
      <c r="AT165" s="17" t="s">
        <v>156</v>
      </c>
      <c r="AU165" s="17" t="s">
        <v>81</v>
      </c>
      <c r="AY165" s="17" t="s">
        <v>154</v>
      </c>
      <c r="BE165" s="193">
        <f>IF(N165="základní",J165,0)</f>
        <v>0</v>
      </c>
      <c r="BF165" s="193">
        <f>IF(N165="snížená",J165,0)</f>
        <v>0</v>
      </c>
      <c r="BG165" s="193">
        <f>IF(N165="zákl. přenesená",J165,0)</f>
        <v>0</v>
      </c>
      <c r="BH165" s="193">
        <f>IF(N165="sníž. přenesená",J165,0)</f>
        <v>0</v>
      </c>
      <c r="BI165" s="193">
        <f>IF(N165="nulová",J165,0)</f>
        <v>0</v>
      </c>
      <c r="BJ165" s="17" t="s">
        <v>22</v>
      </c>
      <c r="BK165" s="193">
        <f>ROUND(I165*H165,2)</f>
        <v>0</v>
      </c>
      <c r="BL165" s="17" t="s">
        <v>269</v>
      </c>
      <c r="BM165" s="17" t="s">
        <v>545</v>
      </c>
    </row>
    <row r="166" spans="2:47" s="1" customFormat="1" ht="13.5">
      <c r="B166" s="34"/>
      <c r="C166" s="56"/>
      <c r="D166" s="194" t="s">
        <v>163</v>
      </c>
      <c r="E166" s="56"/>
      <c r="F166" s="195" t="s">
        <v>3019</v>
      </c>
      <c r="G166" s="56"/>
      <c r="H166" s="56"/>
      <c r="I166" s="152"/>
      <c r="J166" s="56"/>
      <c r="K166" s="56"/>
      <c r="L166" s="54"/>
      <c r="M166" s="71"/>
      <c r="N166" s="35"/>
      <c r="O166" s="35"/>
      <c r="P166" s="35"/>
      <c r="Q166" s="35"/>
      <c r="R166" s="35"/>
      <c r="S166" s="35"/>
      <c r="T166" s="72"/>
      <c r="AT166" s="17" t="s">
        <v>163</v>
      </c>
      <c r="AU166" s="17" t="s">
        <v>81</v>
      </c>
    </row>
    <row r="167" spans="2:51" s="11" customFormat="1" ht="13.5">
      <c r="B167" s="197"/>
      <c r="C167" s="198"/>
      <c r="D167" s="194" t="s">
        <v>167</v>
      </c>
      <c r="E167" s="209" t="s">
        <v>20</v>
      </c>
      <c r="F167" s="210" t="s">
        <v>3020</v>
      </c>
      <c r="G167" s="198"/>
      <c r="H167" s="211">
        <v>4</v>
      </c>
      <c r="I167" s="203"/>
      <c r="J167" s="198"/>
      <c r="K167" s="198"/>
      <c r="L167" s="204"/>
      <c r="M167" s="205"/>
      <c r="N167" s="206"/>
      <c r="O167" s="206"/>
      <c r="P167" s="206"/>
      <c r="Q167" s="206"/>
      <c r="R167" s="206"/>
      <c r="S167" s="206"/>
      <c r="T167" s="207"/>
      <c r="AT167" s="208" t="s">
        <v>167</v>
      </c>
      <c r="AU167" s="208" t="s">
        <v>81</v>
      </c>
      <c r="AV167" s="11" t="s">
        <v>81</v>
      </c>
      <c r="AW167" s="11" t="s">
        <v>169</v>
      </c>
      <c r="AX167" s="11" t="s">
        <v>73</v>
      </c>
      <c r="AY167" s="208" t="s">
        <v>154</v>
      </c>
    </row>
    <row r="168" spans="2:51" s="13" customFormat="1" ht="13.5">
      <c r="B168" s="245"/>
      <c r="C168" s="246"/>
      <c r="D168" s="199" t="s">
        <v>167</v>
      </c>
      <c r="E168" s="247" t="s">
        <v>20</v>
      </c>
      <c r="F168" s="248" t="s">
        <v>3003</v>
      </c>
      <c r="G168" s="246"/>
      <c r="H168" s="249">
        <v>4</v>
      </c>
      <c r="I168" s="250"/>
      <c r="J168" s="246"/>
      <c r="K168" s="246"/>
      <c r="L168" s="251"/>
      <c r="M168" s="252"/>
      <c r="N168" s="253"/>
      <c r="O168" s="253"/>
      <c r="P168" s="253"/>
      <c r="Q168" s="253"/>
      <c r="R168" s="253"/>
      <c r="S168" s="253"/>
      <c r="T168" s="254"/>
      <c r="AT168" s="255" t="s">
        <v>167</v>
      </c>
      <c r="AU168" s="255" t="s">
        <v>81</v>
      </c>
      <c r="AV168" s="13" t="s">
        <v>161</v>
      </c>
      <c r="AW168" s="13" t="s">
        <v>169</v>
      </c>
      <c r="AX168" s="13" t="s">
        <v>22</v>
      </c>
      <c r="AY168" s="255" t="s">
        <v>154</v>
      </c>
    </row>
    <row r="169" spans="2:65" s="1" customFormat="1" ht="22.5" customHeight="1">
      <c r="B169" s="34"/>
      <c r="C169" s="224" t="s">
        <v>335</v>
      </c>
      <c r="D169" s="224" t="s">
        <v>261</v>
      </c>
      <c r="E169" s="225" t="s">
        <v>3021</v>
      </c>
      <c r="F169" s="226" t="s">
        <v>3022</v>
      </c>
      <c r="G169" s="227" t="s">
        <v>413</v>
      </c>
      <c r="H169" s="228">
        <v>3</v>
      </c>
      <c r="I169" s="229"/>
      <c r="J169" s="230">
        <f>ROUND(I169*H169,2)</f>
        <v>0</v>
      </c>
      <c r="K169" s="226" t="s">
        <v>160</v>
      </c>
      <c r="L169" s="231"/>
      <c r="M169" s="232" t="s">
        <v>20</v>
      </c>
      <c r="N169" s="233" t="s">
        <v>44</v>
      </c>
      <c r="O169" s="35"/>
      <c r="P169" s="191">
        <f>O169*H169</f>
        <v>0</v>
      </c>
      <c r="Q169" s="191">
        <v>0.00033</v>
      </c>
      <c r="R169" s="191">
        <f>Q169*H169</f>
        <v>0.00099</v>
      </c>
      <c r="S169" s="191">
        <v>0</v>
      </c>
      <c r="T169" s="192">
        <f>S169*H169</f>
        <v>0</v>
      </c>
      <c r="AR169" s="17" t="s">
        <v>382</v>
      </c>
      <c r="AT169" s="17" t="s">
        <v>261</v>
      </c>
      <c r="AU169" s="17" t="s">
        <v>81</v>
      </c>
      <c r="AY169" s="17" t="s">
        <v>154</v>
      </c>
      <c r="BE169" s="193">
        <f>IF(N169="základní",J169,0)</f>
        <v>0</v>
      </c>
      <c r="BF169" s="193">
        <f>IF(N169="snížená",J169,0)</f>
        <v>0</v>
      </c>
      <c r="BG169" s="193">
        <f>IF(N169="zákl. přenesená",J169,0)</f>
        <v>0</v>
      </c>
      <c r="BH169" s="193">
        <f>IF(N169="sníž. přenesená",J169,0)</f>
        <v>0</v>
      </c>
      <c r="BI169" s="193">
        <f>IF(N169="nulová",J169,0)</f>
        <v>0</v>
      </c>
      <c r="BJ169" s="17" t="s">
        <v>22</v>
      </c>
      <c r="BK169" s="193">
        <f>ROUND(I169*H169,2)</f>
        <v>0</v>
      </c>
      <c r="BL169" s="17" t="s">
        <v>269</v>
      </c>
      <c r="BM169" s="17" t="s">
        <v>3023</v>
      </c>
    </row>
    <row r="170" spans="2:47" s="1" customFormat="1" ht="13.5">
      <c r="B170" s="34"/>
      <c r="C170" s="56"/>
      <c r="D170" s="194" t="s">
        <v>163</v>
      </c>
      <c r="E170" s="56"/>
      <c r="F170" s="195" t="s">
        <v>3024</v>
      </c>
      <c r="G170" s="56"/>
      <c r="H170" s="56"/>
      <c r="I170" s="152"/>
      <c r="J170" s="56"/>
      <c r="K170" s="56"/>
      <c r="L170" s="54"/>
      <c r="M170" s="71"/>
      <c r="N170" s="35"/>
      <c r="O170" s="35"/>
      <c r="P170" s="35"/>
      <c r="Q170" s="35"/>
      <c r="R170" s="35"/>
      <c r="S170" s="35"/>
      <c r="T170" s="72"/>
      <c r="AT170" s="17" t="s">
        <v>163</v>
      </c>
      <c r="AU170" s="17" t="s">
        <v>81</v>
      </c>
    </row>
    <row r="171" spans="2:47" s="1" customFormat="1" ht="27">
      <c r="B171" s="34"/>
      <c r="C171" s="56"/>
      <c r="D171" s="199" t="s">
        <v>615</v>
      </c>
      <c r="E171" s="56"/>
      <c r="F171" s="212" t="s">
        <v>3025</v>
      </c>
      <c r="G171" s="56"/>
      <c r="H171" s="56"/>
      <c r="I171" s="152"/>
      <c r="J171" s="56"/>
      <c r="K171" s="56"/>
      <c r="L171" s="54"/>
      <c r="M171" s="71"/>
      <c r="N171" s="35"/>
      <c r="O171" s="35"/>
      <c r="P171" s="35"/>
      <c r="Q171" s="35"/>
      <c r="R171" s="35"/>
      <c r="S171" s="35"/>
      <c r="T171" s="72"/>
      <c r="AT171" s="17" t="s">
        <v>615</v>
      </c>
      <c r="AU171" s="17" t="s">
        <v>81</v>
      </c>
    </row>
    <row r="172" spans="2:65" s="1" customFormat="1" ht="22.5" customHeight="1">
      <c r="B172" s="34"/>
      <c r="C172" s="224" t="s">
        <v>342</v>
      </c>
      <c r="D172" s="224" t="s">
        <v>261</v>
      </c>
      <c r="E172" s="225" t="s">
        <v>3026</v>
      </c>
      <c r="F172" s="226" t="s">
        <v>3027</v>
      </c>
      <c r="G172" s="227" t="s">
        <v>413</v>
      </c>
      <c r="H172" s="228">
        <v>1</v>
      </c>
      <c r="I172" s="229"/>
      <c r="J172" s="230">
        <f>ROUND(I172*H172,2)</f>
        <v>0</v>
      </c>
      <c r="K172" s="226" t="s">
        <v>160</v>
      </c>
      <c r="L172" s="231"/>
      <c r="M172" s="232" t="s">
        <v>20</v>
      </c>
      <c r="N172" s="233" t="s">
        <v>44</v>
      </c>
      <c r="O172" s="35"/>
      <c r="P172" s="191">
        <f>O172*H172</f>
        <v>0</v>
      </c>
      <c r="Q172" s="191">
        <v>0.00018</v>
      </c>
      <c r="R172" s="191">
        <f>Q172*H172</f>
        <v>0.00018</v>
      </c>
      <c r="S172" s="191">
        <v>0</v>
      </c>
      <c r="T172" s="192">
        <f>S172*H172</f>
        <v>0</v>
      </c>
      <c r="AR172" s="17" t="s">
        <v>382</v>
      </c>
      <c r="AT172" s="17" t="s">
        <v>261</v>
      </c>
      <c r="AU172" s="17" t="s">
        <v>81</v>
      </c>
      <c r="AY172" s="17" t="s">
        <v>154</v>
      </c>
      <c r="BE172" s="193">
        <f>IF(N172="základní",J172,0)</f>
        <v>0</v>
      </c>
      <c r="BF172" s="193">
        <f>IF(N172="snížená",J172,0)</f>
        <v>0</v>
      </c>
      <c r="BG172" s="193">
        <f>IF(N172="zákl. přenesená",J172,0)</f>
        <v>0</v>
      </c>
      <c r="BH172" s="193">
        <f>IF(N172="sníž. přenesená",J172,0)</f>
        <v>0</v>
      </c>
      <c r="BI172" s="193">
        <f>IF(N172="nulová",J172,0)</f>
        <v>0</v>
      </c>
      <c r="BJ172" s="17" t="s">
        <v>22</v>
      </c>
      <c r="BK172" s="193">
        <f>ROUND(I172*H172,2)</f>
        <v>0</v>
      </c>
      <c r="BL172" s="17" t="s">
        <v>269</v>
      </c>
      <c r="BM172" s="17" t="s">
        <v>3028</v>
      </c>
    </row>
    <row r="173" spans="2:47" s="1" customFormat="1" ht="13.5">
      <c r="B173" s="34"/>
      <c r="C173" s="56"/>
      <c r="D173" s="194" t="s">
        <v>163</v>
      </c>
      <c r="E173" s="56"/>
      <c r="F173" s="195" t="s">
        <v>3029</v>
      </c>
      <c r="G173" s="56"/>
      <c r="H173" s="56"/>
      <c r="I173" s="152"/>
      <c r="J173" s="56"/>
      <c r="K173" s="56"/>
      <c r="L173" s="54"/>
      <c r="M173" s="71"/>
      <c r="N173" s="35"/>
      <c r="O173" s="35"/>
      <c r="P173" s="35"/>
      <c r="Q173" s="35"/>
      <c r="R173" s="35"/>
      <c r="S173" s="35"/>
      <c r="T173" s="72"/>
      <c r="AT173" s="17" t="s">
        <v>163</v>
      </c>
      <c r="AU173" s="17" t="s">
        <v>81</v>
      </c>
    </row>
    <row r="174" spans="2:47" s="1" customFormat="1" ht="40.5">
      <c r="B174" s="34"/>
      <c r="C174" s="56"/>
      <c r="D174" s="199" t="s">
        <v>615</v>
      </c>
      <c r="E174" s="56"/>
      <c r="F174" s="212" t="s">
        <v>3030</v>
      </c>
      <c r="G174" s="56"/>
      <c r="H174" s="56"/>
      <c r="I174" s="152"/>
      <c r="J174" s="56"/>
      <c r="K174" s="56"/>
      <c r="L174" s="54"/>
      <c r="M174" s="71"/>
      <c r="N174" s="35"/>
      <c r="O174" s="35"/>
      <c r="P174" s="35"/>
      <c r="Q174" s="35"/>
      <c r="R174" s="35"/>
      <c r="S174" s="35"/>
      <c r="T174" s="72"/>
      <c r="AT174" s="17" t="s">
        <v>615</v>
      </c>
      <c r="AU174" s="17" t="s">
        <v>81</v>
      </c>
    </row>
    <row r="175" spans="2:65" s="1" customFormat="1" ht="22.5" customHeight="1">
      <c r="B175" s="34"/>
      <c r="C175" s="182" t="s">
        <v>348</v>
      </c>
      <c r="D175" s="182" t="s">
        <v>156</v>
      </c>
      <c r="E175" s="183" t="s">
        <v>3031</v>
      </c>
      <c r="F175" s="184" t="s">
        <v>3032</v>
      </c>
      <c r="G175" s="185" t="s">
        <v>413</v>
      </c>
      <c r="H175" s="186">
        <v>12</v>
      </c>
      <c r="I175" s="187"/>
      <c r="J175" s="188">
        <f>ROUND(I175*H175,2)</f>
        <v>0</v>
      </c>
      <c r="K175" s="184" t="s">
        <v>160</v>
      </c>
      <c r="L175" s="54"/>
      <c r="M175" s="189" t="s">
        <v>20</v>
      </c>
      <c r="N175" s="190" t="s">
        <v>44</v>
      </c>
      <c r="O175" s="35"/>
      <c r="P175" s="191">
        <f>O175*H175</f>
        <v>0</v>
      </c>
      <c r="Q175" s="191">
        <v>8.3315E-05</v>
      </c>
      <c r="R175" s="191">
        <f>Q175*H175</f>
        <v>0.00099978</v>
      </c>
      <c r="S175" s="191">
        <v>0</v>
      </c>
      <c r="T175" s="192">
        <f>S175*H175</f>
        <v>0</v>
      </c>
      <c r="AR175" s="17" t="s">
        <v>269</v>
      </c>
      <c r="AT175" s="17" t="s">
        <v>156</v>
      </c>
      <c r="AU175" s="17" t="s">
        <v>81</v>
      </c>
      <c r="AY175" s="17" t="s">
        <v>154</v>
      </c>
      <c r="BE175" s="193">
        <f>IF(N175="základní",J175,0)</f>
        <v>0</v>
      </c>
      <c r="BF175" s="193">
        <f>IF(N175="snížená",J175,0)</f>
        <v>0</v>
      </c>
      <c r="BG175" s="193">
        <f>IF(N175="zákl. přenesená",J175,0)</f>
        <v>0</v>
      </c>
      <c r="BH175" s="193">
        <f>IF(N175="sníž. přenesená",J175,0)</f>
        <v>0</v>
      </c>
      <c r="BI175" s="193">
        <f>IF(N175="nulová",J175,0)</f>
        <v>0</v>
      </c>
      <c r="BJ175" s="17" t="s">
        <v>22</v>
      </c>
      <c r="BK175" s="193">
        <f>ROUND(I175*H175,2)</f>
        <v>0</v>
      </c>
      <c r="BL175" s="17" t="s">
        <v>269</v>
      </c>
      <c r="BM175" s="17" t="s">
        <v>588</v>
      </c>
    </row>
    <row r="176" spans="2:47" s="1" customFormat="1" ht="13.5">
      <c r="B176" s="34"/>
      <c r="C176" s="56"/>
      <c r="D176" s="199" t="s">
        <v>163</v>
      </c>
      <c r="E176" s="56"/>
      <c r="F176" s="234" t="s">
        <v>3033</v>
      </c>
      <c r="G176" s="56"/>
      <c r="H176" s="56"/>
      <c r="I176" s="152"/>
      <c r="J176" s="56"/>
      <c r="K176" s="56"/>
      <c r="L176" s="54"/>
      <c r="M176" s="71"/>
      <c r="N176" s="35"/>
      <c r="O176" s="35"/>
      <c r="P176" s="35"/>
      <c r="Q176" s="35"/>
      <c r="R176" s="35"/>
      <c r="S176" s="35"/>
      <c r="T176" s="72"/>
      <c r="AT176" s="17" t="s">
        <v>163</v>
      </c>
      <c r="AU176" s="17" t="s">
        <v>81</v>
      </c>
    </row>
    <row r="177" spans="2:65" s="1" customFormat="1" ht="22.5" customHeight="1">
      <c r="B177" s="34"/>
      <c r="C177" s="224" t="s">
        <v>356</v>
      </c>
      <c r="D177" s="224" t="s">
        <v>261</v>
      </c>
      <c r="E177" s="225" t="s">
        <v>3034</v>
      </c>
      <c r="F177" s="226" t="s">
        <v>3035</v>
      </c>
      <c r="G177" s="227" t="s">
        <v>2127</v>
      </c>
      <c r="H177" s="228">
        <v>12</v>
      </c>
      <c r="I177" s="229"/>
      <c r="J177" s="230">
        <f>ROUND(I177*H177,2)</f>
        <v>0</v>
      </c>
      <c r="K177" s="226" t="s">
        <v>20</v>
      </c>
      <c r="L177" s="231"/>
      <c r="M177" s="232" t="s">
        <v>20</v>
      </c>
      <c r="N177" s="233" t="s">
        <v>44</v>
      </c>
      <c r="O177" s="35"/>
      <c r="P177" s="191">
        <f>O177*H177</f>
        <v>0</v>
      </c>
      <c r="Q177" s="191">
        <v>0</v>
      </c>
      <c r="R177" s="191">
        <f>Q177*H177</f>
        <v>0</v>
      </c>
      <c r="S177" s="191">
        <v>0</v>
      </c>
      <c r="T177" s="192">
        <f>S177*H177</f>
        <v>0</v>
      </c>
      <c r="AR177" s="17" t="s">
        <v>382</v>
      </c>
      <c r="AT177" s="17" t="s">
        <v>261</v>
      </c>
      <c r="AU177" s="17" t="s">
        <v>81</v>
      </c>
      <c r="AY177" s="17" t="s">
        <v>154</v>
      </c>
      <c r="BE177" s="193">
        <f>IF(N177="základní",J177,0)</f>
        <v>0</v>
      </c>
      <c r="BF177" s="193">
        <f>IF(N177="snížená",J177,0)</f>
        <v>0</v>
      </c>
      <c r="BG177" s="193">
        <f>IF(N177="zákl. přenesená",J177,0)</f>
        <v>0</v>
      </c>
      <c r="BH177" s="193">
        <f>IF(N177="sníž. přenesená",J177,0)</f>
        <v>0</v>
      </c>
      <c r="BI177" s="193">
        <f>IF(N177="nulová",J177,0)</f>
        <v>0</v>
      </c>
      <c r="BJ177" s="17" t="s">
        <v>22</v>
      </c>
      <c r="BK177" s="193">
        <f>ROUND(I177*H177,2)</f>
        <v>0</v>
      </c>
      <c r="BL177" s="17" t="s">
        <v>269</v>
      </c>
      <c r="BM177" s="17" t="s">
        <v>599</v>
      </c>
    </row>
    <row r="178" spans="2:47" s="1" customFormat="1" ht="13.5">
      <c r="B178" s="34"/>
      <c r="C178" s="56"/>
      <c r="D178" s="194" t="s">
        <v>163</v>
      </c>
      <c r="E178" s="56"/>
      <c r="F178" s="195" t="s">
        <v>3035</v>
      </c>
      <c r="G178" s="56"/>
      <c r="H178" s="56"/>
      <c r="I178" s="152"/>
      <c r="J178" s="56"/>
      <c r="K178" s="56"/>
      <c r="L178" s="54"/>
      <c r="M178" s="71"/>
      <c r="N178" s="35"/>
      <c r="O178" s="35"/>
      <c r="P178" s="35"/>
      <c r="Q178" s="35"/>
      <c r="R178" s="35"/>
      <c r="S178" s="35"/>
      <c r="T178" s="72"/>
      <c r="AT178" s="17" t="s">
        <v>163</v>
      </c>
      <c r="AU178" s="17" t="s">
        <v>81</v>
      </c>
    </row>
    <row r="179" spans="2:47" s="1" customFormat="1" ht="27">
      <c r="B179" s="34"/>
      <c r="C179" s="56"/>
      <c r="D179" s="199" t="s">
        <v>615</v>
      </c>
      <c r="E179" s="56"/>
      <c r="F179" s="212" t="s">
        <v>3036</v>
      </c>
      <c r="G179" s="56"/>
      <c r="H179" s="56"/>
      <c r="I179" s="152"/>
      <c r="J179" s="56"/>
      <c r="K179" s="56"/>
      <c r="L179" s="54"/>
      <c r="M179" s="71"/>
      <c r="N179" s="35"/>
      <c r="O179" s="35"/>
      <c r="P179" s="35"/>
      <c r="Q179" s="35"/>
      <c r="R179" s="35"/>
      <c r="S179" s="35"/>
      <c r="T179" s="72"/>
      <c r="AT179" s="17" t="s">
        <v>615</v>
      </c>
      <c r="AU179" s="17" t="s">
        <v>81</v>
      </c>
    </row>
    <row r="180" spans="2:65" s="1" customFormat="1" ht="22.5" customHeight="1">
      <c r="B180" s="34"/>
      <c r="C180" s="182" t="s">
        <v>361</v>
      </c>
      <c r="D180" s="182" t="s">
        <v>156</v>
      </c>
      <c r="E180" s="183" t="s">
        <v>3037</v>
      </c>
      <c r="F180" s="184" t="s">
        <v>3038</v>
      </c>
      <c r="G180" s="185" t="s">
        <v>413</v>
      </c>
      <c r="H180" s="186">
        <v>12</v>
      </c>
      <c r="I180" s="187"/>
      <c r="J180" s="188">
        <f>ROUND(I180*H180,2)</f>
        <v>0</v>
      </c>
      <c r="K180" s="184" t="s">
        <v>160</v>
      </c>
      <c r="L180" s="54"/>
      <c r="M180" s="189" t="s">
        <v>20</v>
      </c>
      <c r="N180" s="190" t="s">
        <v>44</v>
      </c>
      <c r="O180" s="35"/>
      <c r="P180" s="191">
        <f>O180*H180</f>
        <v>0</v>
      </c>
      <c r="Q180" s="191">
        <v>0</v>
      </c>
      <c r="R180" s="191">
        <f>Q180*H180</f>
        <v>0</v>
      </c>
      <c r="S180" s="191">
        <v>0</v>
      </c>
      <c r="T180" s="192">
        <f>S180*H180</f>
        <v>0</v>
      </c>
      <c r="AR180" s="17" t="s">
        <v>269</v>
      </c>
      <c r="AT180" s="17" t="s">
        <v>156</v>
      </c>
      <c r="AU180" s="17" t="s">
        <v>81</v>
      </c>
      <c r="AY180" s="17" t="s">
        <v>154</v>
      </c>
      <c r="BE180" s="193">
        <f>IF(N180="základní",J180,0)</f>
        <v>0</v>
      </c>
      <c r="BF180" s="193">
        <f>IF(N180="snížená",J180,0)</f>
        <v>0</v>
      </c>
      <c r="BG180" s="193">
        <f>IF(N180="zákl. přenesená",J180,0)</f>
        <v>0</v>
      </c>
      <c r="BH180" s="193">
        <f>IF(N180="sníž. přenesená",J180,0)</f>
        <v>0</v>
      </c>
      <c r="BI180" s="193">
        <f>IF(N180="nulová",J180,0)</f>
        <v>0</v>
      </c>
      <c r="BJ180" s="17" t="s">
        <v>22</v>
      </c>
      <c r="BK180" s="193">
        <f>ROUND(I180*H180,2)</f>
        <v>0</v>
      </c>
      <c r="BL180" s="17" t="s">
        <v>269</v>
      </c>
      <c r="BM180" s="17" t="s">
        <v>611</v>
      </c>
    </row>
    <row r="181" spans="2:47" s="1" customFormat="1" ht="13.5">
      <c r="B181" s="34"/>
      <c r="C181" s="56"/>
      <c r="D181" s="199" t="s">
        <v>163</v>
      </c>
      <c r="E181" s="56"/>
      <c r="F181" s="234" t="s">
        <v>3039</v>
      </c>
      <c r="G181" s="56"/>
      <c r="H181" s="56"/>
      <c r="I181" s="152"/>
      <c r="J181" s="56"/>
      <c r="K181" s="56"/>
      <c r="L181" s="54"/>
      <c r="M181" s="71"/>
      <c r="N181" s="35"/>
      <c r="O181" s="35"/>
      <c r="P181" s="35"/>
      <c r="Q181" s="35"/>
      <c r="R181" s="35"/>
      <c r="S181" s="35"/>
      <c r="T181" s="72"/>
      <c r="AT181" s="17" t="s">
        <v>163</v>
      </c>
      <c r="AU181" s="17" t="s">
        <v>81</v>
      </c>
    </row>
    <row r="182" spans="2:65" s="1" customFormat="1" ht="22.5" customHeight="1">
      <c r="B182" s="34"/>
      <c r="C182" s="224" t="s">
        <v>367</v>
      </c>
      <c r="D182" s="224" t="s">
        <v>261</v>
      </c>
      <c r="E182" s="225" t="s">
        <v>3040</v>
      </c>
      <c r="F182" s="226" t="s">
        <v>3041</v>
      </c>
      <c r="G182" s="227" t="s">
        <v>413</v>
      </c>
      <c r="H182" s="228">
        <v>12</v>
      </c>
      <c r="I182" s="229"/>
      <c r="J182" s="230">
        <f>ROUND(I182*H182,2)</f>
        <v>0</v>
      </c>
      <c r="K182" s="226" t="s">
        <v>160</v>
      </c>
      <c r="L182" s="231"/>
      <c r="M182" s="232" t="s">
        <v>20</v>
      </c>
      <c r="N182" s="233" t="s">
        <v>44</v>
      </c>
      <c r="O182" s="35"/>
      <c r="P182" s="191">
        <f>O182*H182</f>
        <v>0</v>
      </c>
      <c r="Q182" s="191">
        <v>0.000133</v>
      </c>
      <c r="R182" s="191">
        <f>Q182*H182</f>
        <v>0.0015960000000000002</v>
      </c>
      <c r="S182" s="191">
        <v>0</v>
      </c>
      <c r="T182" s="192">
        <f>S182*H182</f>
        <v>0</v>
      </c>
      <c r="AR182" s="17" t="s">
        <v>382</v>
      </c>
      <c r="AT182" s="17" t="s">
        <v>261</v>
      </c>
      <c r="AU182" s="17" t="s">
        <v>81</v>
      </c>
      <c r="AY182" s="17" t="s">
        <v>154</v>
      </c>
      <c r="BE182" s="193">
        <f>IF(N182="základní",J182,0)</f>
        <v>0</v>
      </c>
      <c r="BF182" s="193">
        <f>IF(N182="snížená",J182,0)</f>
        <v>0</v>
      </c>
      <c r="BG182" s="193">
        <f>IF(N182="zákl. přenesená",J182,0)</f>
        <v>0</v>
      </c>
      <c r="BH182" s="193">
        <f>IF(N182="sníž. přenesená",J182,0)</f>
        <v>0</v>
      </c>
      <c r="BI182" s="193">
        <f>IF(N182="nulová",J182,0)</f>
        <v>0</v>
      </c>
      <c r="BJ182" s="17" t="s">
        <v>22</v>
      </c>
      <c r="BK182" s="193">
        <f>ROUND(I182*H182,2)</f>
        <v>0</v>
      </c>
      <c r="BL182" s="17" t="s">
        <v>269</v>
      </c>
      <c r="BM182" s="17" t="s">
        <v>3042</v>
      </c>
    </row>
    <row r="183" spans="2:47" s="1" customFormat="1" ht="13.5">
      <c r="B183" s="34"/>
      <c r="C183" s="56"/>
      <c r="D183" s="194" t="s">
        <v>163</v>
      </c>
      <c r="E183" s="56"/>
      <c r="F183" s="195" t="s">
        <v>3043</v>
      </c>
      <c r="G183" s="56"/>
      <c r="H183" s="56"/>
      <c r="I183" s="152"/>
      <c r="J183" s="56"/>
      <c r="K183" s="56"/>
      <c r="L183" s="54"/>
      <c r="M183" s="71"/>
      <c r="N183" s="35"/>
      <c r="O183" s="35"/>
      <c r="P183" s="35"/>
      <c r="Q183" s="35"/>
      <c r="R183" s="35"/>
      <c r="S183" s="35"/>
      <c r="T183" s="72"/>
      <c r="AT183" s="17" t="s">
        <v>163</v>
      </c>
      <c r="AU183" s="17" t="s">
        <v>81</v>
      </c>
    </row>
    <row r="184" spans="2:47" s="1" customFormat="1" ht="27">
      <c r="B184" s="34"/>
      <c r="C184" s="56"/>
      <c r="D184" s="199" t="s">
        <v>615</v>
      </c>
      <c r="E184" s="56"/>
      <c r="F184" s="212" t="s">
        <v>3044</v>
      </c>
      <c r="G184" s="56"/>
      <c r="H184" s="56"/>
      <c r="I184" s="152"/>
      <c r="J184" s="56"/>
      <c r="K184" s="56"/>
      <c r="L184" s="54"/>
      <c r="M184" s="71"/>
      <c r="N184" s="35"/>
      <c r="O184" s="35"/>
      <c r="P184" s="35"/>
      <c r="Q184" s="35"/>
      <c r="R184" s="35"/>
      <c r="S184" s="35"/>
      <c r="T184" s="72"/>
      <c r="AT184" s="17" t="s">
        <v>615</v>
      </c>
      <c r="AU184" s="17" t="s">
        <v>81</v>
      </c>
    </row>
    <row r="185" spans="2:65" s="1" customFormat="1" ht="22.5" customHeight="1">
      <c r="B185" s="34"/>
      <c r="C185" s="182" t="s">
        <v>374</v>
      </c>
      <c r="D185" s="182" t="s">
        <v>156</v>
      </c>
      <c r="E185" s="183" t="s">
        <v>3045</v>
      </c>
      <c r="F185" s="184" t="s">
        <v>3046</v>
      </c>
      <c r="G185" s="185" t="s">
        <v>239</v>
      </c>
      <c r="H185" s="186">
        <v>0.013</v>
      </c>
      <c r="I185" s="187"/>
      <c r="J185" s="188">
        <f>ROUND(I185*H185,2)</f>
        <v>0</v>
      </c>
      <c r="K185" s="184" t="s">
        <v>160</v>
      </c>
      <c r="L185" s="54"/>
      <c r="M185" s="189" t="s">
        <v>20</v>
      </c>
      <c r="N185" s="190" t="s">
        <v>44</v>
      </c>
      <c r="O185" s="35"/>
      <c r="P185" s="191">
        <f>O185*H185</f>
        <v>0</v>
      </c>
      <c r="Q185" s="191">
        <v>0</v>
      </c>
      <c r="R185" s="191">
        <f>Q185*H185</f>
        <v>0</v>
      </c>
      <c r="S185" s="191">
        <v>0</v>
      </c>
      <c r="T185" s="192">
        <f>S185*H185</f>
        <v>0</v>
      </c>
      <c r="AR185" s="17" t="s">
        <v>269</v>
      </c>
      <c r="AT185" s="17" t="s">
        <v>156</v>
      </c>
      <c r="AU185" s="17" t="s">
        <v>81</v>
      </c>
      <c r="AY185" s="17" t="s">
        <v>154</v>
      </c>
      <c r="BE185" s="193">
        <f>IF(N185="základní",J185,0)</f>
        <v>0</v>
      </c>
      <c r="BF185" s="193">
        <f>IF(N185="snížená",J185,0)</f>
        <v>0</v>
      </c>
      <c r="BG185" s="193">
        <f>IF(N185="zákl. přenesená",J185,0)</f>
        <v>0</v>
      </c>
      <c r="BH185" s="193">
        <f>IF(N185="sníž. přenesená",J185,0)</f>
        <v>0</v>
      </c>
      <c r="BI185" s="193">
        <f>IF(N185="nulová",J185,0)</f>
        <v>0</v>
      </c>
      <c r="BJ185" s="17" t="s">
        <v>22</v>
      </c>
      <c r="BK185" s="193">
        <f>ROUND(I185*H185,2)</f>
        <v>0</v>
      </c>
      <c r="BL185" s="17" t="s">
        <v>269</v>
      </c>
      <c r="BM185" s="17" t="s">
        <v>636</v>
      </c>
    </row>
    <row r="186" spans="2:47" s="1" customFormat="1" ht="27">
      <c r="B186" s="34"/>
      <c r="C186" s="56"/>
      <c r="D186" s="194" t="s">
        <v>163</v>
      </c>
      <c r="E186" s="56"/>
      <c r="F186" s="195" t="s">
        <v>3047</v>
      </c>
      <c r="G186" s="56"/>
      <c r="H186" s="56"/>
      <c r="I186" s="152"/>
      <c r="J186" s="56"/>
      <c r="K186" s="56"/>
      <c r="L186" s="54"/>
      <c r="M186" s="71"/>
      <c r="N186" s="35"/>
      <c r="O186" s="35"/>
      <c r="P186" s="35"/>
      <c r="Q186" s="35"/>
      <c r="R186" s="35"/>
      <c r="S186" s="35"/>
      <c r="T186" s="72"/>
      <c r="AT186" s="17" t="s">
        <v>163</v>
      </c>
      <c r="AU186" s="17" t="s">
        <v>81</v>
      </c>
    </row>
    <row r="187" spans="2:63" s="10" customFormat="1" ht="29.85" customHeight="1">
      <c r="B187" s="165"/>
      <c r="C187" s="166"/>
      <c r="D187" s="179" t="s">
        <v>72</v>
      </c>
      <c r="E187" s="180" t="s">
        <v>3048</v>
      </c>
      <c r="F187" s="180" t="s">
        <v>3049</v>
      </c>
      <c r="G187" s="166"/>
      <c r="H187" s="166"/>
      <c r="I187" s="169"/>
      <c r="J187" s="181">
        <f>BK187</f>
        <v>0</v>
      </c>
      <c r="K187" s="166"/>
      <c r="L187" s="171"/>
      <c r="M187" s="172"/>
      <c r="N187" s="173"/>
      <c r="O187" s="173"/>
      <c r="P187" s="174">
        <f>SUM(P188:P207)</f>
        <v>0</v>
      </c>
      <c r="Q187" s="173"/>
      <c r="R187" s="174">
        <f>SUM(R188:R207)</f>
        <v>0.31742</v>
      </c>
      <c r="S187" s="173"/>
      <c r="T187" s="175">
        <f>SUM(T188:T207)</f>
        <v>0</v>
      </c>
      <c r="AR187" s="176" t="s">
        <v>81</v>
      </c>
      <c r="AT187" s="177" t="s">
        <v>72</v>
      </c>
      <c r="AU187" s="177" t="s">
        <v>22</v>
      </c>
      <c r="AY187" s="176" t="s">
        <v>154</v>
      </c>
      <c r="BK187" s="178">
        <f>SUM(BK188:BK207)</f>
        <v>0</v>
      </c>
    </row>
    <row r="188" spans="2:65" s="1" customFormat="1" ht="22.5" customHeight="1">
      <c r="B188" s="34"/>
      <c r="C188" s="182" t="s">
        <v>382</v>
      </c>
      <c r="D188" s="182" t="s">
        <v>156</v>
      </c>
      <c r="E188" s="183" t="s">
        <v>3050</v>
      </c>
      <c r="F188" s="184" t="s">
        <v>3051</v>
      </c>
      <c r="G188" s="185" t="s">
        <v>413</v>
      </c>
      <c r="H188" s="186">
        <v>8</v>
      </c>
      <c r="I188" s="187"/>
      <c r="J188" s="188">
        <f>ROUND(I188*H188,2)</f>
        <v>0</v>
      </c>
      <c r="K188" s="184" t="s">
        <v>160</v>
      </c>
      <c r="L188" s="54"/>
      <c r="M188" s="189" t="s">
        <v>20</v>
      </c>
      <c r="N188" s="190" t="s">
        <v>44</v>
      </c>
      <c r="O188" s="35"/>
      <c r="P188" s="191">
        <f>O188*H188</f>
        <v>0</v>
      </c>
      <c r="Q188" s="191">
        <v>0</v>
      </c>
      <c r="R188" s="191">
        <f>Q188*H188</f>
        <v>0</v>
      </c>
      <c r="S188" s="191">
        <v>0</v>
      </c>
      <c r="T188" s="192">
        <f>S188*H188</f>
        <v>0</v>
      </c>
      <c r="AR188" s="17" t="s">
        <v>269</v>
      </c>
      <c r="AT188" s="17" t="s">
        <v>156</v>
      </c>
      <c r="AU188" s="17" t="s">
        <v>81</v>
      </c>
      <c r="AY188" s="17" t="s">
        <v>154</v>
      </c>
      <c r="BE188" s="193">
        <f>IF(N188="základní",J188,0)</f>
        <v>0</v>
      </c>
      <c r="BF188" s="193">
        <f>IF(N188="snížená",J188,0)</f>
        <v>0</v>
      </c>
      <c r="BG188" s="193">
        <f>IF(N188="zákl. přenesená",J188,0)</f>
        <v>0</v>
      </c>
      <c r="BH188" s="193">
        <f>IF(N188="sníž. přenesená",J188,0)</f>
        <v>0</v>
      </c>
      <c r="BI188" s="193">
        <f>IF(N188="nulová",J188,0)</f>
        <v>0</v>
      </c>
      <c r="BJ188" s="17" t="s">
        <v>22</v>
      </c>
      <c r="BK188" s="193">
        <f>ROUND(I188*H188,2)</f>
        <v>0</v>
      </c>
      <c r="BL188" s="17" t="s">
        <v>269</v>
      </c>
      <c r="BM188" s="17" t="s">
        <v>652</v>
      </c>
    </row>
    <row r="189" spans="2:47" s="1" customFormat="1" ht="27">
      <c r="B189" s="34"/>
      <c r="C189" s="56"/>
      <c r="D189" s="194" t="s">
        <v>163</v>
      </c>
      <c r="E189" s="56"/>
      <c r="F189" s="195" t="s">
        <v>3052</v>
      </c>
      <c r="G189" s="56"/>
      <c r="H189" s="56"/>
      <c r="I189" s="152"/>
      <c r="J189" s="56"/>
      <c r="K189" s="56"/>
      <c r="L189" s="54"/>
      <c r="M189" s="71"/>
      <c r="N189" s="35"/>
      <c r="O189" s="35"/>
      <c r="P189" s="35"/>
      <c r="Q189" s="35"/>
      <c r="R189" s="35"/>
      <c r="S189" s="35"/>
      <c r="T189" s="72"/>
      <c r="AT189" s="17" t="s">
        <v>163</v>
      </c>
      <c r="AU189" s="17" t="s">
        <v>81</v>
      </c>
    </row>
    <row r="190" spans="2:51" s="11" customFormat="1" ht="13.5">
      <c r="B190" s="197"/>
      <c r="C190" s="198"/>
      <c r="D190" s="194" t="s">
        <v>167</v>
      </c>
      <c r="E190" s="209" t="s">
        <v>20</v>
      </c>
      <c r="F190" s="210" t="s">
        <v>3053</v>
      </c>
      <c r="G190" s="198"/>
      <c r="H190" s="211">
        <v>8</v>
      </c>
      <c r="I190" s="203"/>
      <c r="J190" s="198"/>
      <c r="K190" s="198"/>
      <c r="L190" s="204"/>
      <c r="M190" s="205"/>
      <c r="N190" s="206"/>
      <c r="O190" s="206"/>
      <c r="P190" s="206"/>
      <c r="Q190" s="206"/>
      <c r="R190" s="206"/>
      <c r="S190" s="206"/>
      <c r="T190" s="207"/>
      <c r="AT190" s="208" t="s">
        <v>167</v>
      </c>
      <c r="AU190" s="208" t="s">
        <v>81</v>
      </c>
      <c r="AV190" s="11" t="s">
        <v>81</v>
      </c>
      <c r="AW190" s="11" t="s">
        <v>169</v>
      </c>
      <c r="AX190" s="11" t="s">
        <v>73</v>
      </c>
      <c r="AY190" s="208" t="s">
        <v>154</v>
      </c>
    </row>
    <row r="191" spans="2:51" s="13" customFormat="1" ht="13.5">
      <c r="B191" s="245"/>
      <c r="C191" s="246"/>
      <c r="D191" s="199" t="s">
        <v>167</v>
      </c>
      <c r="E191" s="247" t="s">
        <v>20</v>
      </c>
      <c r="F191" s="248" t="s">
        <v>3003</v>
      </c>
      <c r="G191" s="246"/>
      <c r="H191" s="249">
        <v>8</v>
      </c>
      <c r="I191" s="250"/>
      <c r="J191" s="246"/>
      <c r="K191" s="246"/>
      <c r="L191" s="251"/>
      <c r="M191" s="252"/>
      <c r="N191" s="253"/>
      <c r="O191" s="253"/>
      <c r="P191" s="253"/>
      <c r="Q191" s="253"/>
      <c r="R191" s="253"/>
      <c r="S191" s="253"/>
      <c r="T191" s="254"/>
      <c r="AT191" s="255" t="s">
        <v>167</v>
      </c>
      <c r="AU191" s="255" t="s">
        <v>81</v>
      </c>
      <c r="AV191" s="13" t="s">
        <v>161</v>
      </c>
      <c r="AW191" s="13" t="s">
        <v>169</v>
      </c>
      <c r="AX191" s="13" t="s">
        <v>22</v>
      </c>
      <c r="AY191" s="255" t="s">
        <v>154</v>
      </c>
    </row>
    <row r="192" spans="2:65" s="1" customFormat="1" ht="22.5" customHeight="1">
      <c r="B192" s="34"/>
      <c r="C192" s="224" t="s">
        <v>391</v>
      </c>
      <c r="D192" s="224" t="s">
        <v>261</v>
      </c>
      <c r="E192" s="225" t="s">
        <v>3054</v>
      </c>
      <c r="F192" s="226" t="s">
        <v>3055</v>
      </c>
      <c r="G192" s="227" t="s">
        <v>413</v>
      </c>
      <c r="H192" s="228">
        <v>3</v>
      </c>
      <c r="I192" s="229"/>
      <c r="J192" s="230">
        <f>ROUND(I192*H192,2)</f>
        <v>0</v>
      </c>
      <c r="K192" s="226" t="s">
        <v>160</v>
      </c>
      <c r="L192" s="231"/>
      <c r="M192" s="232" t="s">
        <v>20</v>
      </c>
      <c r="N192" s="233" t="s">
        <v>44</v>
      </c>
      <c r="O192" s="35"/>
      <c r="P192" s="191">
        <f>O192*H192</f>
        <v>0</v>
      </c>
      <c r="Q192" s="191">
        <v>0.0112</v>
      </c>
      <c r="R192" s="191">
        <f>Q192*H192</f>
        <v>0.0336</v>
      </c>
      <c r="S192" s="191">
        <v>0</v>
      </c>
      <c r="T192" s="192">
        <f>S192*H192</f>
        <v>0</v>
      </c>
      <c r="AR192" s="17" t="s">
        <v>382</v>
      </c>
      <c r="AT192" s="17" t="s">
        <v>261</v>
      </c>
      <c r="AU192" s="17" t="s">
        <v>81</v>
      </c>
      <c r="AY192" s="17" t="s">
        <v>154</v>
      </c>
      <c r="BE192" s="193">
        <f>IF(N192="základní",J192,0)</f>
        <v>0</v>
      </c>
      <c r="BF192" s="193">
        <f>IF(N192="snížená",J192,0)</f>
        <v>0</v>
      </c>
      <c r="BG192" s="193">
        <f>IF(N192="zákl. přenesená",J192,0)</f>
        <v>0</v>
      </c>
      <c r="BH192" s="193">
        <f>IF(N192="sníž. přenesená",J192,0)</f>
        <v>0</v>
      </c>
      <c r="BI192" s="193">
        <f>IF(N192="nulová",J192,0)</f>
        <v>0</v>
      </c>
      <c r="BJ192" s="17" t="s">
        <v>22</v>
      </c>
      <c r="BK192" s="193">
        <f>ROUND(I192*H192,2)</f>
        <v>0</v>
      </c>
      <c r="BL192" s="17" t="s">
        <v>269</v>
      </c>
      <c r="BM192" s="17" t="s">
        <v>3056</v>
      </c>
    </row>
    <row r="193" spans="2:47" s="1" customFormat="1" ht="13.5">
      <c r="B193" s="34"/>
      <c r="C193" s="56"/>
      <c r="D193" s="199" t="s">
        <v>163</v>
      </c>
      <c r="E193" s="56"/>
      <c r="F193" s="234" t="s">
        <v>3057</v>
      </c>
      <c r="G193" s="56"/>
      <c r="H193" s="56"/>
      <c r="I193" s="152"/>
      <c r="J193" s="56"/>
      <c r="K193" s="56"/>
      <c r="L193" s="54"/>
      <c r="M193" s="71"/>
      <c r="N193" s="35"/>
      <c r="O193" s="35"/>
      <c r="P193" s="35"/>
      <c r="Q193" s="35"/>
      <c r="R193" s="35"/>
      <c r="S193" s="35"/>
      <c r="T193" s="72"/>
      <c r="AT193" s="17" t="s">
        <v>163</v>
      </c>
      <c r="AU193" s="17" t="s">
        <v>81</v>
      </c>
    </row>
    <row r="194" spans="2:65" s="1" customFormat="1" ht="22.5" customHeight="1">
      <c r="B194" s="34"/>
      <c r="C194" s="224" t="s">
        <v>397</v>
      </c>
      <c r="D194" s="224" t="s">
        <v>261</v>
      </c>
      <c r="E194" s="225" t="s">
        <v>3058</v>
      </c>
      <c r="F194" s="226" t="s">
        <v>3059</v>
      </c>
      <c r="G194" s="227" t="s">
        <v>413</v>
      </c>
      <c r="H194" s="228">
        <v>2</v>
      </c>
      <c r="I194" s="229"/>
      <c r="J194" s="230">
        <f>ROUND(I194*H194,2)</f>
        <v>0</v>
      </c>
      <c r="K194" s="226" t="s">
        <v>160</v>
      </c>
      <c r="L194" s="231"/>
      <c r="M194" s="232" t="s">
        <v>20</v>
      </c>
      <c r="N194" s="233" t="s">
        <v>44</v>
      </c>
      <c r="O194" s="35"/>
      <c r="P194" s="191">
        <f>O194*H194</f>
        <v>0</v>
      </c>
      <c r="Q194" s="191">
        <v>0.02296</v>
      </c>
      <c r="R194" s="191">
        <f>Q194*H194</f>
        <v>0.04592</v>
      </c>
      <c r="S194" s="191">
        <v>0</v>
      </c>
      <c r="T194" s="192">
        <f>S194*H194</f>
        <v>0</v>
      </c>
      <c r="AR194" s="17" t="s">
        <v>382</v>
      </c>
      <c r="AT194" s="17" t="s">
        <v>261</v>
      </c>
      <c r="AU194" s="17" t="s">
        <v>81</v>
      </c>
      <c r="AY194" s="17" t="s">
        <v>154</v>
      </c>
      <c r="BE194" s="193">
        <f>IF(N194="základní",J194,0)</f>
        <v>0</v>
      </c>
      <c r="BF194" s="193">
        <f>IF(N194="snížená",J194,0)</f>
        <v>0</v>
      </c>
      <c r="BG194" s="193">
        <f>IF(N194="zákl. přenesená",J194,0)</f>
        <v>0</v>
      </c>
      <c r="BH194" s="193">
        <f>IF(N194="sníž. přenesená",J194,0)</f>
        <v>0</v>
      </c>
      <c r="BI194" s="193">
        <f>IF(N194="nulová",J194,0)</f>
        <v>0</v>
      </c>
      <c r="BJ194" s="17" t="s">
        <v>22</v>
      </c>
      <c r="BK194" s="193">
        <f>ROUND(I194*H194,2)</f>
        <v>0</v>
      </c>
      <c r="BL194" s="17" t="s">
        <v>269</v>
      </c>
      <c r="BM194" s="17" t="s">
        <v>3060</v>
      </c>
    </row>
    <row r="195" spans="2:47" s="1" customFormat="1" ht="13.5">
      <c r="B195" s="34"/>
      <c r="C195" s="56"/>
      <c r="D195" s="199" t="s">
        <v>163</v>
      </c>
      <c r="E195" s="56"/>
      <c r="F195" s="234" t="s">
        <v>3061</v>
      </c>
      <c r="G195" s="56"/>
      <c r="H195" s="56"/>
      <c r="I195" s="152"/>
      <c r="J195" s="56"/>
      <c r="K195" s="56"/>
      <c r="L195" s="54"/>
      <c r="M195" s="71"/>
      <c r="N195" s="35"/>
      <c r="O195" s="35"/>
      <c r="P195" s="35"/>
      <c r="Q195" s="35"/>
      <c r="R195" s="35"/>
      <c r="S195" s="35"/>
      <c r="T195" s="72"/>
      <c r="AT195" s="17" t="s">
        <v>163</v>
      </c>
      <c r="AU195" s="17" t="s">
        <v>81</v>
      </c>
    </row>
    <row r="196" spans="2:65" s="1" customFormat="1" ht="22.5" customHeight="1">
      <c r="B196" s="34"/>
      <c r="C196" s="224" t="s">
        <v>410</v>
      </c>
      <c r="D196" s="224" t="s">
        <v>261</v>
      </c>
      <c r="E196" s="225" t="s">
        <v>3062</v>
      </c>
      <c r="F196" s="226" t="s">
        <v>3063</v>
      </c>
      <c r="G196" s="227" t="s">
        <v>413</v>
      </c>
      <c r="H196" s="228">
        <v>3</v>
      </c>
      <c r="I196" s="229"/>
      <c r="J196" s="230">
        <f>ROUND(I196*H196,2)</f>
        <v>0</v>
      </c>
      <c r="K196" s="226" t="s">
        <v>160</v>
      </c>
      <c r="L196" s="231"/>
      <c r="M196" s="232" t="s">
        <v>20</v>
      </c>
      <c r="N196" s="233" t="s">
        <v>44</v>
      </c>
      <c r="O196" s="35"/>
      <c r="P196" s="191">
        <f>O196*H196</f>
        <v>0</v>
      </c>
      <c r="Q196" s="191">
        <v>0.0287</v>
      </c>
      <c r="R196" s="191">
        <f>Q196*H196</f>
        <v>0.0861</v>
      </c>
      <c r="S196" s="191">
        <v>0</v>
      </c>
      <c r="T196" s="192">
        <f>S196*H196</f>
        <v>0</v>
      </c>
      <c r="AR196" s="17" t="s">
        <v>382</v>
      </c>
      <c r="AT196" s="17" t="s">
        <v>261</v>
      </c>
      <c r="AU196" s="17" t="s">
        <v>81</v>
      </c>
      <c r="AY196" s="17" t="s">
        <v>154</v>
      </c>
      <c r="BE196" s="193">
        <f>IF(N196="základní",J196,0)</f>
        <v>0</v>
      </c>
      <c r="BF196" s="193">
        <f>IF(N196="snížená",J196,0)</f>
        <v>0</v>
      </c>
      <c r="BG196" s="193">
        <f>IF(N196="zákl. přenesená",J196,0)</f>
        <v>0</v>
      </c>
      <c r="BH196" s="193">
        <f>IF(N196="sníž. přenesená",J196,0)</f>
        <v>0</v>
      </c>
      <c r="BI196" s="193">
        <f>IF(N196="nulová",J196,0)</f>
        <v>0</v>
      </c>
      <c r="BJ196" s="17" t="s">
        <v>22</v>
      </c>
      <c r="BK196" s="193">
        <f>ROUND(I196*H196,2)</f>
        <v>0</v>
      </c>
      <c r="BL196" s="17" t="s">
        <v>269</v>
      </c>
      <c r="BM196" s="17" t="s">
        <v>3064</v>
      </c>
    </row>
    <row r="197" spans="2:47" s="1" customFormat="1" ht="13.5">
      <c r="B197" s="34"/>
      <c r="C197" s="56"/>
      <c r="D197" s="199" t="s">
        <v>163</v>
      </c>
      <c r="E197" s="56"/>
      <c r="F197" s="234" t="s">
        <v>3065</v>
      </c>
      <c r="G197" s="56"/>
      <c r="H197" s="56"/>
      <c r="I197" s="152"/>
      <c r="J197" s="56"/>
      <c r="K197" s="56"/>
      <c r="L197" s="54"/>
      <c r="M197" s="71"/>
      <c r="N197" s="35"/>
      <c r="O197" s="35"/>
      <c r="P197" s="35"/>
      <c r="Q197" s="35"/>
      <c r="R197" s="35"/>
      <c r="S197" s="35"/>
      <c r="T197" s="72"/>
      <c r="AT197" s="17" t="s">
        <v>163</v>
      </c>
      <c r="AU197" s="17" t="s">
        <v>81</v>
      </c>
    </row>
    <row r="198" spans="2:65" s="1" customFormat="1" ht="22.5" customHeight="1">
      <c r="B198" s="34"/>
      <c r="C198" s="182" t="s">
        <v>417</v>
      </c>
      <c r="D198" s="182" t="s">
        <v>156</v>
      </c>
      <c r="E198" s="183" t="s">
        <v>3066</v>
      </c>
      <c r="F198" s="184" t="s">
        <v>3067</v>
      </c>
      <c r="G198" s="185" t="s">
        <v>413</v>
      </c>
      <c r="H198" s="186">
        <v>4</v>
      </c>
      <c r="I198" s="187"/>
      <c r="J198" s="188">
        <f>ROUND(I198*H198,2)</f>
        <v>0</v>
      </c>
      <c r="K198" s="184" t="s">
        <v>160</v>
      </c>
      <c r="L198" s="54"/>
      <c r="M198" s="189" t="s">
        <v>20</v>
      </c>
      <c r="N198" s="190" t="s">
        <v>44</v>
      </c>
      <c r="O198" s="35"/>
      <c r="P198" s="191">
        <f>O198*H198</f>
        <v>0</v>
      </c>
      <c r="Q198" s="191">
        <v>0</v>
      </c>
      <c r="R198" s="191">
        <f>Q198*H198</f>
        <v>0</v>
      </c>
      <c r="S198" s="191">
        <v>0</v>
      </c>
      <c r="T198" s="192">
        <f>S198*H198</f>
        <v>0</v>
      </c>
      <c r="AR198" s="17" t="s">
        <v>269</v>
      </c>
      <c r="AT198" s="17" t="s">
        <v>156</v>
      </c>
      <c r="AU198" s="17" t="s">
        <v>81</v>
      </c>
      <c r="AY198" s="17" t="s">
        <v>154</v>
      </c>
      <c r="BE198" s="193">
        <f>IF(N198="základní",J198,0)</f>
        <v>0</v>
      </c>
      <c r="BF198" s="193">
        <f>IF(N198="snížená",J198,0)</f>
        <v>0</v>
      </c>
      <c r="BG198" s="193">
        <f>IF(N198="zákl. přenesená",J198,0)</f>
        <v>0</v>
      </c>
      <c r="BH198" s="193">
        <f>IF(N198="sníž. přenesená",J198,0)</f>
        <v>0</v>
      </c>
      <c r="BI198" s="193">
        <f>IF(N198="nulová",J198,0)</f>
        <v>0</v>
      </c>
      <c r="BJ198" s="17" t="s">
        <v>22</v>
      </c>
      <c r="BK198" s="193">
        <f>ROUND(I198*H198,2)</f>
        <v>0</v>
      </c>
      <c r="BL198" s="17" t="s">
        <v>269</v>
      </c>
      <c r="BM198" s="17" t="s">
        <v>699</v>
      </c>
    </row>
    <row r="199" spans="2:47" s="1" customFormat="1" ht="27">
      <c r="B199" s="34"/>
      <c r="C199" s="56"/>
      <c r="D199" s="194" t="s">
        <v>163</v>
      </c>
      <c r="E199" s="56"/>
      <c r="F199" s="195" t="s">
        <v>3068</v>
      </c>
      <c r="G199" s="56"/>
      <c r="H199" s="56"/>
      <c r="I199" s="152"/>
      <c r="J199" s="56"/>
      <c r="K199" s="56"/>
      <c r="L199" s="54"/>
      <c r="M199" s="71"/>
      <c r="N199" s="35"/>
      <c r="O199" s="35"/>
      <c r="P199" s="35"/>
      <c r="Q199" s="35"/>
      <c r="R199" s="35"/>
      <c r="S199" s="35"/>
      <c r="T199" s="72"/>
      <c r="AT199" s="17" t="s">
        <v>163</v>
      </c>
      <c r="AU199" s="17" t="s">
        <v>81</v>
      </c>
    </row>
    <row r="200" spans="2:51" s="11" customFormat="1" ht="13.5">
      <c r="B200" s="197"/>
      <c r="C200" s="198"/>
      <c r="D200" s="194" t="s">
        <v>167</v>
      </c>
      <c r="E200" s="209" t="s">
        <v>20</v>
      </c>
      <c r="F200" s="210" t="s">
        <v>3069</v>
      </c>
      <c r="G200" s="198"/>
      <c r="H200" s="211">
        <v>4</v>
      </c>
      <c r="I200" s="203"/>
      <c r="J200" s="198"/>
      <c r="K200" s="198"/>
      <c r="L200" s="204"/>
      <c r="M200" s="205"/>
      <c r="N200" s="206"/>
      <c r="O200" s="206"/>
      <c r="P200" s="206"/>
      <c r="Q200" s="206"/>
      <c r="R200" s="206"/>
      <c r="S200" s="206"/>
      <c r="T200" s="207"/>
      <c r="AT200" s="208" t="s">
        <v>167</v>
      </c>
      <c r="AU200" s="208" t="s">
        <v>81</v>
      </c>
      <c r="AV200" s="11" t="s">
        <v>81</v>
      </c>
      <c r="AW200" s="11" t="s">
        <v>169</v>
      </c>
      <c r="AX200" s="11" t="s">
        <v>73</v>
      </c>
      <c r="AY200" s="208" t="s">
        <v>154</v>
      </c>
    </row>
    <row r="201" spans="2:51" s="13" customFormat="1" ht="13.5">
      <c r="B201" s="245"/>
      <c r="C201" s="246"/>
      <c r="D201" s="199" t="s">
        <v>167</v>
      </c>
      <c r="E201" s="247" t="s">
        <v>20</v>
      </c>
      <c r="F201" s="248" t="s">
        <v>3003</v>
      </c>
      <c r="G201" s="246"/>
      <c r="H201" s="249">
        <v>4</v>
      </c>
      <c r="I201" s="250"/>
      <c r="J201" s="246"/>
      <c r="K201" s="246"/>
      <c r="L201" s="251"/>
      <c r="M201" s="252"/>
      <c r="N201" s="253"/>
      <c r="O201" s="253"/>
      <c r="P201" s="253"/>
      <c r="Q201" s="253"/>
      <c r="R201" s="253"/>
      <c r="S201" s="253"/>
      <c r="T201" s="254"/>
      <c r="AT201" s="255" t="s">
        <v>167</v>
      </c>
      <c r="AU201" s="255" t="s">
        <v>81</v>
      </c>
      <c r="AV201" s="13" t="s">
        <v>161</v>
      </c>
      <c r="AW201" s="13" t="s">
        <v>169</v>
      </c>
      <c r="AX201" s="13" t="s">
        <v>22</v>
      </c>
      <c r="AY201" s="255" t="s">
        <v>154</v>
      </c>
    </row>
    <row r="202" spans="2:65" s="1" customFormat="1" ht="22.5" customHeight="1">
      <c r="B202" s="34"/>
      <c r="C202" s="224" t="s">
        <v>423</v>
      </c>
      <c r="D202" s="224" t="s">
        <v>261</v>
      </c>
      <c r="E202" s="225" t="s">
        <v>3070</v>
      </c>
      <c r="F202" s="226" t="s">
        <v>3071</v>
      </c>
      <c r="G202" s="227" t="s">
        <v>413</v>
      </c>
      <c r="H202" s="228">
        <v>1</v>
      </c>
      <c r="I202" s="229"/>
      <c r="J202" s="230">
        <f>ROUND(I202*H202,2)</f>
        <v>0</v>
      </c>
      <c r="K202" s="226" t="s">
        <v>160</v>
      </c>
      <c r="L202" s="231"/>
      <c r="M202" s="232" t="s">
        <v>20</v>
      </c>
      <c r="N202" s="233" t="s">
        <v>44</v>
      </c>
      <c r="O202" s="35"/>
      <c r="P202" s="191">
        <f>O202*H202</f>
        <v>0</v>
      </c>
      <c r="Q202" s="191">
        <v>0.03444</v>
      </c>
      <c r="R202" s="191">
        <f>Q202*H202</f>
        <v>0.03444</v>
      </c>
      <c r="S202" s="191">
        <v>0</v>
      </c>
      <c r="T202" s="192">
        <f>S202*H202</f>
        <v>0</v>
      </c>
      <c r="AR202" s="17" t="s">
        <v>382</v>
      </c>
      <c r="AT202" s="17" t="s">
        <v>261</v>
      </c>
      <c r="AU202" s="17" t="s">
        <v>81</v>
      </c>
      <c r="AY202" s="17" t="s">
        <v>154</v>
      </c>
      <c r="BE202" s="193">
        <f>IF(N202="základní",J202,0)</f>
        <v>0</v>
      </c>
      <c r="BF202" s="193">
        <f>IF(N202="snížená",J202,0)</f>
        <v>0</v>
      </c>
      <c r="BG202" s="193">
        <f>IF(N202="zákl. přenesená",J202,0)</f>
        <v>0</v>
      </c>
      <c r="BH202" s="193">
        <f>IF(N202="sníž. přenesená",J202,0)</f>
        <v>0</v>
      </c>
      <c r="BI202" s="193">
        <f>IF(N202="nulová",J202,0)</f>
        <v>0</v>
      </c>
      <c r="BJ202" s="17" t="s">
        <v>22</v>
      </c>
      <c r="BK202" s="193">
        <f>ROUND(I202*H202,2)</f>
        <v>0</v>
      </c>
      <c r="BL202" s="17" t="s">
        <v>269</v>
      </c>
      <c r="BM202" s="17" t="s">
        <v>3072</v>
      </c>
    </row>
    <row r="203" spans="2:47" s="1" customFormat="1" ht="13.5">
      <c r="B203" s="34"/>
      <c r="C203" s="56"/>
      <c r="D203" s="199" t="s">
        <v>163</v>
      </c>
      <c r="E203" s="56"/>
      <c r="F203" s="234" t="s">
        <v>3073</v>
      </c>
      <c r="G203" s="56"/>
      <c r="H203" s="56"/>
      <c r="I203" s="152"/>
      <c r="J203" s="56"/>
      <c r="K203" s="56"/>
      <c r="L203" s="54"/>
      <c r="M203" s="71"/>
      <c r="N203" s="35"/>
      <c r="O203" s="35"/>
      <c r="P203" s="35"/>
      <c r="Q203" s="35"/>
      <c r="R203" s="35"/>
      <c r="S203" s="35"/>
      <c r="T203" s="72"/>
      <c r="AT203" s="17" t="s">
        <v>163</v>
      </c>
      <c r="AU203" s="17" t="s">
        <v>81</v>
      </c>
    </row>
    <row r="204" spans="2:65" s="1" customFormat="1" ht="22.5" customHeight="1">
      <c r="B204" s="34"/>
      <c r="C204" s="224" t="s">
        <v>431</v>
      </c>
      <c r="D204" s="224" t="s">
        <v>261</v>
      </c>
      <c r="E204" s="225" t="s">
        <v>3074</v>
      </c>
      <c r="F204" s="226" t="s">
        <v>3075</v>
      </c>
      <c r="G204" s="227" t="s">
        <v>413</v>
      </c>
      <c r="H204" s="228">
        <v>3</v>
      </c>
      <c r="I204" s="229"/>
      <c r="J204" s="230">
        <f>ROUND(I204*H204,2)</f>
        <v>0</v>
      </c>
      <c r="K204" s="226" t="s">
        <v>160</v>
      </c>
      <c r="L204" s="231"/>
      <c r="M204" s="232" t="s">
        <v>20</v>
      </c>
      <c r="N204" s="233" t="s">
        <v>44</v>
      </c>
      <c r="O204" s="35"/>
      <c r="P204" s="191">
        <f>O204*H204</f>
        <v>0</v>
      </c>
      <c r="Q204" s="191">
        <v>0.03912</v>
      </c>
      <c r="R204" s="191">
        <f>Q204*H204</f>
        <v>0.11736</v>
      </c>
      <c r="S204" s="191">
        <v>0</v>
      </c>
      <c r="T204" s="192">
        <f>S204*H204</f>
        <v>0</v>
      </c>
      <c r="AR204" s="17" t="s">
        <v>382</v>
      </c>
      <c r="AT204" s="17" t="s">
        <v>261</v>
      </c>
      <c r="AU204" s="17" t="s">
        <v>81</v>
      </c>
      <c r="AY204" s="17" t="s">
        <v>154</v>
      </c>
      <c r="BE204" s="193">
        <f>IF(N204="základní",J204,0)</f>
        <v>0</v>
      </c>
      <c r="BF204" s="193">
        <f>IF(N204="snížená",J204,0)</f>
        <v>0</v>
      </c>
      <c r="BG204" s="193">
        <f>IF(N204="zákl. přenesená",J204,0)</f>
        <v>0</v>
      </c>
      <c r="BH204" s="193">
        <f>IF(N204="sníž. přenesená",J204,0)</f>
        <v>0</v>
      </c>
      <c r="BI204" s="193">
        <f>IF(N204="nulová",J204,0)</f>
        <v>0</v>
      </c>
      <c r="BJ204" s="17" t="s">
        <v>22</v>
      </c>
      <c r="BK204" s="193">
        <f>ROUND(I204*H204,2)</f>
        <v>0</v>
      </c>
      <c r="BL204" s="17" t="s">
        <v>269</v>
      </c>
      <c r="BM204" s="17" t="s">
        <v>3076</v>
      </c>
    </row>
    <row r="205" spans="2:47" s="1" customFormat="1" ht="13.5">
      <c r="B205" s="34"/>
      <c r="C205" s="56"/>
      <c r="D205" s="199" t="s">
        <v>163</v>
      </c>
      <c r="E205" s="56"/>
      <c r="F205" s="234" t="s">
        <v>3077</v>
      </c>
      <c r="G205" s="56"/>
      <c r="H205" s="56"/>
      <c r="I205" s="152"/>
      <c r="J205" s="56"/>
      <c r="K205" s="56"/>
      <c r="L205" s="54"/>
      <c r="M205" s="71"/>
      <c r="N205" s="35"/>
      <c r="O205" s="35"/>
      <c r="P205" s="35"/>
      <c r="Q205" s="35"/>
      <c r="R205" s="35"/>
      <c r="S205" s="35"/>
      <c r="T205" s="72"/>
      <c r="AT205" s="17" t="s">
        <v>163</v>
      </c>
      <c r="AU205" s="17" t="s">
        <v>81</v>
      </c>
    </row>
    <row r="206" spans="2:65" s="1" customFormat="1" ht="22.5" customHeight="1">
      <c r="B206" s="34"/>
      <c r="C206" s="182" t="s">
        <v>441</v>
      </c>
      <c r="D206" s="182" t="s">
        <v>156</v>
      </c>
      <c r="E206" s="183" t="s">
        <v>3078</v>
      </c>
      <c r="F206" s="184" t="s">
        <v>3079</v>
      </c>
      <c r="G206" s="185" t="s">
        <v>239</v>
      </c>
      <c r="H206" s="186">
        <v>0.311</v>
      </c>
      <c r="I206" s="187"/>
      <c r="J206" s="188">
        <f>ROUND(I206*H206,2)</f>
        <v>0</v>
      </c>
      <c r="K206" s="184" t="s">
        <v>160</v>
      </c>
      <c r="L206" s="54"/>
      <c r="M206" s="189" t="s">
        <v>20</v>
      </c>
      <c r="N206" s="190" t="s">
        <v>44</v>
      </c>
      <c r="O206" s="35"/>
      <c r="P206" s="191">
        <f>O206*H206</f>
        <v>0</v>
      </c>
      <c r="Q206" s="191">
        <v>0</v>
      </c>
      <c r="R206" s="191">
        <f>Q206*H206</f>
        <v>0</v>
      </c>
      <c r="S206" s="191">
        <v>0</v>
      </c>
      <c r="T206" s="192">
        <f>S206*H206</f>
        <v>0</v>
      </c>
      <c r="AR206" s="17" t="s">
        <v>269</v>
      </c>
      <c r="AT206" s="17" t="s">
        <v>156</v>
      </c>
      <c r="AU206" s="17" t="s">
        <v>81</v>
      </c>
      <c r="AY206" s="17" t="s">
        <v>154</v>
      </c>
      <c r="BE206" s="193">
        <f>IF(N206="základní",J206,0)</f>
        <v>0</v>
      </c>
      <c r="BF206" s="193">
        <f>IF(N206="snížená",J206,0)</f>
        <v>0</v>
      </c>
      <c r="BG206" s="193">
        <f>IF(N206="zákl. přenesená",J206,0)</f>
        <v>0</v>
      </c>
      <c r="BH206" s="193">
        <f>IF(N206="sníž. přenesená",J206,0)</f>
        <v>0</v>
      </c>
      <c r="BI206" s="193">
        <f>IF(N206="nulová",J206,0)</f>
        <v>0</v>
      </c>
      <c r="BJ206" s="17" t="s">
        <v>22</v>
      </c>
      <c r="BK206" s="193">
        <f>ROUND(I206*H206,2)</f>
        <v>0</v>
      </c>
      <c r="BL206" s="17" t="s">
        <v>269</v>
      </c>
      <c r="BM206" s="17" t="s">
        <v>744</v>
      </c>
    </row>
    <row r="207" spans="2:47" s="1" customFormat="1" ht="27">
      <c r="B207" s="34"/>
      <c r="C207" s="56"/>
      <c r="D207" s="194" t="s">
        <v>163</v>
      </c>
      <c r="E207" s="56"/>
      <c r="F207" s="195" t="s">
        <v>3080</v>
      </c>
      <c r="G207" s="56"/>
      <c r="H207" s="56"/>
      <c r="I207" s="152"/>
      <c r="J207" s="56"/>
      <c r="K207" s="56"/>
      <c r="L207" s="54"/>
      <c r="M207" s="71"/>
      <c r="N207" s="35"/>
      <c r="O207" s="35"/>
      <c r="P207" s="35"/>
      <c r="Q207" s="35"/>
      <c r="R207" s="35"/>
      <c r="S207" s="35"/>
      <c r="T207" s="72"/>
      <c r="AT207" s="17" t="s">
        <v>163</v>
      </c>
      <c r="AU207" s="17" t="s">
        <v>81</v>
      </c>
    </row>
    <row r="208" spans="2:63" s="10" customFormat="1" ht="29.85" customHeight="1">
      <c r="B208" s="165"/>
      <c r="C208" s="166"/>
      <c r="D208" s="179" t="s">
        <v>72</v>
      </c>
      <c r="E208" s="180" t="s">
        <v>2389</v>
      </c>
      <c r="F208" s="180" t="s">
        <v>3081</v>
      </c>
      <c r="G208" s="166"/>
      <c r="H208" s="166"/>
      <c r="I208" s="169"/>
      <c r="J208" s="181">
        <f>BK208</f>
        <v>0</v>
      </c>
      <c r="K208" s="166"/>
      <c r="L208" s="171"/>
      <c r="M208" s="172"/>
      <c r="N208" s="173"/>
      <c r="O208" s="173"/>
      <c r="P208" s="174">
        <f>SUM(P209:P213)</f>
        <v>0</v>
      </c>
      <c r="Q208" s="173"/>
      <c r="R208" s="174">
        <f>SUM(R209:R213)</f>
        <v>0.00147</v>
      </c>
      <c r="S208" s="173"/>
      <c r="T208" s="175">
        <f>SUM(T209:T213)</f>
        <v>0</v>
      </c>
      <c r="AR208" s="176" t="s">
        <v>81</v>
      </c>
      <c r="AT208" s="177" t="s">
        <v>72</v>
      </c>
      <c r="AU208" s="177" t="s">
        <v>22</v>
      </c>
      <c r="AY208" s="176" t="s">
        <v>154</v>
      </c>
      <c r="BK208" s="178">
        <f>SUM(BK209:BK213)</f>
        <v>0</v>
      </c>
    </row>
    <row r="209" spans="2:65" s="1" customFormat="1" ht="22.5" customHeight="1">
      <c r="B209" s="34"/>
      <c r="C209" s="182" t="s">
        <v>449</v>
      </c>
      <c r="D209" s="182" t="s">
        <v>156</v>
      </c>
      <c r="E209" s="183" t="s">
        <v>2397</v>
      </c>
      <c r="F209" s="184" t="s">
        <v>2398</v>
      </c>
      <c r="G209" s="185" t="s">
        <v>159</v>
      </c>
      <c r="H209" s="186">
        <v>3</v>
      </c>
      <c r="I209" s="187"/>
      <c r="J209" s="188">
        <f>ROUND(I209*H209,2)</f>
        <v>0</v>
      </c>
      <c r="K209" s="184" t="s">
        <v>160</v>
      </c>
      <c r="L209" s="54"/>
      <c r="M209" s="189" t="s">
        <v>20</v>
      </c>
      <c r="N209" s="190" t="s">
        <v>44</v>
      </c>
      <c r="O209" s="35"/>
      <c r="P209" s="191">
        <f>O209*H209</f>
        <v>0</v>
      </c>
      <c r="Q209" s="191">
        <v>0.0002</v>
      </c>
      <c r="R209" s="191">
        <f>Q209*H209</f>
        <v>0.0006000000000000001</v>
      </c>
      <c r="S209" s="191">
        <v>0</v>
      </c>
      <c r="T209" s="192">
        <f>S209*H209</f>
        <v>0</v>
      </c>
      <c r="AR209" s="17" t="s">
        <v>269</v>
      </c>
      <c r="AT209" s="17" t="s">
        <v>156</v>
      </c>
      <c r="AU209" s="17" t="s">
        <v>81</v>
      </c>
      <c r="AY209" s="17" t="s">
        <v>154</v>
      </c>
      <c r="BE209" s="193">
        <f>IF(N209="základní",J209,0)</f>
        <v>0</v>
      </c>
      <c r="BF209" s="193">
        <f>IF(N209="snížená",J209,0)</f>
        <v>0</v>
      </c>
      <c r="BG209" s="193">
        <f>IF(N209="zákl. přenesená",J209,0)</f>
        <v>0</v>
      </c>
      <c r="BH209" s="193">
        <f>IF(N209="sníž. přenesená",J209,0)</f>
        <v>0</v>
      </c>
      <c r="BI209" s="193">
        <f>IF(N209="nulová",J209,0)</f>
        <v>0</v>
      </c>
      <c r="BJ209" s="17" t="s">
        <v>22</v>
      </c>
      <c r="BK209" s="193">
        <f>ROUND(I209*H209,2)</f>
        <v>0</v>
      </c>
      <c r="BL209" s="17" t="s">
        <v>269</v>
      </c>
      <c r="BM209" s="17" t="s">
        <v>3082</v>
      </c>
    </row>
    <row r="210" spans="2:47" s="1" customFormat="1" ht="13.5">
      <c r="B210" s="34"/>
      <c r="C210" s="56"/>
      <c r="D210" s="194" t="s">
        <v>163</v>
      </c>
      <c r="E210" s="56"/>
      <c r="F210" s="195" t="s">
        <v>2400</v>
      </c>
      <c r="G210" s="56"/>
      <c r="H210" s="56"/>
      <c r="I210" s="152"/>
      <c r="J210" s="56"/>
      <c r="K210" s="56"/>
      <c r="L210" s="54"/>
      <c r="M210" s="71"/>
      <c r="N210" s="35"/>
      <c r="O210" s="35"/>
      <c r="P210" s="35"/>
      <c r="Q210" s="35"/>
      <c r="R210" s="35"/>
      <c r="S210" s="35"/>
      <c r="T210" s="72"/>
      <c r="AT210" s="17" t="s">
        <v>163</v>
      </c>
      <c r="AU210" s="17" t="s">
        <v>81</v>
      </c>
    </row>
    <row r="211" spans="2:51" s="11" customFormat="1" ht="13.5">
      <c r="B211" s="197"/>
      <c r="C211" s="198"/>
      <c r="D211" s="199" t="s">
        <v>167</v>
      </c>
      <c r="E211" s="200" t="s">
        <v>20</v>
      </c>
      <c r="F211" s="201" t="s">
        <v>3083</v>
      </c>
      <c r="G211" s="198"/>
      <c r="H211" s="202">
        <v>3</v>
      </c>
      <c r="I211" s="203"/>
      <c r="J211" s="198"/>
      <c r="K211" s="198"/>
      <c r="L211" s="204"/>
      <c r="M211" s="205"/>
      <c r="N211" s="206"/>
      <c r="O211" s="206"/>
      <c r="P211" s="206"/>
      <c r="Q211" s="206"/>
      <c r="R211" s="206"/>
      <c r="S211" s="206"/>
      <c r="T211" s="207"/>
      <c r="AT211" s="208" t="s">
        <v>167</v>
      </c>
      <c r="AU211" s="208" t="s">
        <v>81</v>
      </c>
      <c r="AV211" s="11" t="s">
        <v>81</v>
      </c>
      <c r="AW211" s="11" t="s">
        <v>169</v>
      </c>
      <c r="AX211" s="11" t="s">
        <v>73</v>
      </c>
      <c r="AY211" s="208" t="s">
        <v>154</v>
      </c>
    </row>
    <row r="212" spans="2:65" s="1" customFormat="1" ht="31.5" customHeight="1">
      <c r="B212" s="34"/>
      <c r="C212" s="182" t="s">
        <v>455</v>
      </c>
      <c r="D212" s="182" t="s">
        <v>156</v>
      </c>
      <c r="E212" s="183" t="s">
        <v>2411</v>
      </c>
      <c r="F212" s="184" t="s">
        <v>2412</v>
      </c>
      <c r="G212" s="185" t="s">
        <v>159</v>
      </c>
      <c r="H212" s="186">
        <v>3</v>
      </c>
      <c r="I212" s="187"/>
      <c r="J212" s="188">
        <f>ROUND(I212*H212,2)</f>
        <v>0</v>
      </c>
      <c r="K212" s="184" t="s">
        <v>160</v>
      </c>
      <c r="L212" s="54"/>
      <c r="M212" s="189" t="s">
        <v>20</v>
      </c>
      <c r="N212" s="190" t="s">
        <v>44</v>
      </c>
      <c r="O212" s="35"/>
      <c r="P212" s="191">
        <f>O212*H212</f>
        <v>0</v>
      </c>
      <c r="Q212" s="191">
        <v>0.00029</v>
      </c>
      <c r="R212" s="191">
        <f>Q212*H212</f>
        <v>0.00087</v>
      </c>
      <c r="S212" s="191">
        <v>0</v>
      </c>
      <c r="T212" s="192">
        <f>S212*H212</f>
        <v>0</v>
      </c>
      <c r="AR212" s="17" t="s">
        <v>269</v>
      </c>
      <c r="AT212" s="17" t="s">
        <v>156</v>
      </c>
      <c r="AU212" s="17" t="s">
        <v>81</v>
      </c>
      <c r="AY212" s="17" t="s">
        <v>154</v>
      </c>
      <c r="BE212" s="193">
        <f>IF(N212="základní",J212,0)</f>
        <v>0</v>
      </c>
      <c r="BF212" s="193">
        <f>IF(N212="snížená",J212,0)</f>
        <v>0</v>
      </c>
      <c r="BG212" s="193">
        <f>IF(N212="zákl. přenesená",J212,0)</f>
        <v>0</v>
      </c>
      <c r="BH212" s="193">
        <f>IF(N212="sníž. přenesená",J212,0)</f>
        <v>0</v>
      </c>
      <c r="BI212" s="193">
        <f>IF(N212="nulová",J212,0)</f>
        <v>0</v>
      </c>
      <c r="BJ212" s="17" t="s">
        <v>22</v>
      </c>
      <c r="BK212" s="193">
        <f>ROUND(I212*H212,2)</f>
        <v>0</v>
      </c>
      <c r="BL212" s="17" t="s">
        <v>269</v>
      </c>
      <c r="BM212" s="17" t="s">
        <v>3084</v>
      </c>
    </row>
    <row r="213" spans="2:47" s="1" customFormat="1" ht="27">
      <c r="B213" s="34"/>
      <c r="C213" s="56"/>
      <c r="D213" s="194" t="s">
        <v>163</v>
      </c>
      <c r="E213" s="56"/>
      <c r="F213" s="195" t="s">
        <v>2414</v>
      </c>
      <c r="G213" s="56"/>
      <c r="H213" s="56"/>
      <c r="I213" s="152"/>
      <c r="J213" s="56"/>
      <c r="K213" s="56"/>
      <c r="L213" s="54"/>
      <c r="M213" s="71"/>
      <c r="N213" s="35"/>
      <c r="O213" s="35"/>
      <c r="P213" s="35"/>
      <c r="Q213" s="35"/>
      <c r="R213" s="35"/>
      <c r="S213" s="35"/>
      <c r="T213" s="72"/>
      <c r="AT213" s="17" t="s">
        <v>163</v>
      </c>
      <c r="AU213" s="17" t="s">
        <v>81</v>
      </c>
    </row>
    <row r="214" spans="2:63" s="10" customFormat="1" ht="37.35" customHeight="1">
      <c r="B214" s="165"/>
      <c r="C214" s="166"/>
      <c r="D214" s="179" t="s">
        <v>72</v>
      </c>
      <c r="E214" s="237" t="s">
        <v>3085</v>
      </c>
      <c r="F214" s="237" t="s">
        <v>3086</v>
      </c>
      <c r="G214" s="166"/>
      <c r="H214" s="166"/>
      <c r="I214" s="169"/>
      <c r="J214" s="238">
        <f>BK214</f>
        <v>0</v>
      </c>
      <c r="K214" s="166"/>
      <c r="L214" s="171"/>
      <c r="M214" s="172"/>
      <c r="N214" s="173"/>
      <c r="O214" s="173"/>
      <c r="P214" s="174">
        <f>SUM(P215:P219)</f>
        <v>0</v>
      </c>
      <c r="Q214" s="173"/>
      <c r="R214" s="174">
        <f>SUM(R215:R219)</f>
        <v>0</v>
      </c>
      <c r="S214" s="173"/>
      <c r="T214" s="175">
        <f>SUM(T215:T219)</f>
        <v>0</v>
      </c>
      <c r="AR214" s="176" t="s">
        <v>161</v>
      </c>
      <c r="AT214" s="177" t="s">
        <v>72</v>
      </c>
      <c r="AU214" s="177" t="s">
        <v>73</v>
      </c>
      <c r="AY214" s="176" t="s">
        <v>154</v>
      </c>
      <c r="BK214" s="178">
        <f>SUM(BK215:BK219)</f>
        <v>0</v>
      </c>
    </row>
    <row r="215" spans="2:65" s="1" customFormat="1" ht="22.5" customHeight="1">
      <c r="B215" s="34"/>
      <c r="C215" s="182" t="s">
        <v>461</v>
      </c>
      <c r="D215" s="182" t="s">
        <v>156</v>
      </c>
      <c r="E215" s="183" t="s">
        <v>3087</v>
      </c>
      <c r="F215" s="184" t="s">
        <v>3088</v>
      </c>
      <c r="G215" s="185" t="s">
        <v>2451</v>
      </c>
      <c r="H215" s="186">
        <v>1</v>
      </c>
      <c r="I215" s="187"/>
      <c r="J215" s="188">
        <f>ROUND(I215*H215,2)</f>
        <v>0</v>
      </c>
      <c r="K215" s="184" t="s">
        <v>20</v>
      </c>
      <c r="L215" s="54"/>
      <c r="M215" s="189" t="s">
        <v>20</v>
      </c>
      <c r="N215" s="190" t="s">
        <v>44</v>
      </c>
      <c r="O215" s="35"/>
      <c r="P215" s="191">
        <f>O215*H215</f>
        <v>0</v>
      </c>
      <c r="Q215" s="191">
        <v>0</v>
      </c>
      <c r="R215" s="191">
        <f>Q215*H215</f>
        <v>0</v>
      </c>
      <c r="S215" s="191">
        <v>0</v>
      </c>
      <c r="T215" s="192">
        <f>S215*H215</f>
        <v>0</v>
      </c>
      <c r="AR215" s="17" t="s">
        <v>3089</v>
      </c>
      <c r="AT215" s="17" t="s">
        <v>156</v>
      </c>
      <c r="AU215" s="17" t="s">
        <v>22</v>
      </c>
      <c r="AY215" s="17" t="s">
        <v>154</v>
      </c>
      <c r="BE215" s="193">
        <f>IF(N215="základní",J215,0)</f>
        <v>0</v>
      </c>
      <c r="BF215" s="193">
        <f>IF(N215="snížená",J215,0)</f>
        <v>0</v>
      </c>
      <c r="BG215" s="193">
        <f>IF(N215="zákl. přenesená",J215,0)</f>
        <v>0</v>
      </c>
      <c r="BH215" s="193">
        <f>IF(N215="sníž. přenesená",J215,0)</f>
        <v>0</v>
      </c>
      <c r="BI215" s="193">
        <f>IF(N215="nulová",J215,0)</f>
        <v>0</v>
      </c>
      <c r="BJ215" s="17" t="s">
        <v>22</v>
      </c>
      <c r="BK215" s="193">
        <f>ROUND(I215*H215,2)</f>
        <v>0</v>
      </c>
      <c r="BL215" s="17" t="s">
        <v>3089</v>
      </c>
      <c r="BM215" s="17" t="s">
        <v>782</v>
      </c>
    </row>
    <row r="216" spans="2:47" s="1" customFormat="1" ht="13.5">
      <c r="B216" s="34"/>
      <c r="C216" s="56"/>
      <c r="D216" s="199" t="s">
        <v>163</v>
      </c>
      <c r="E216" s="56"/>
      <c r="F216" s="234" t="s">
        <v>3088</v>
      </c>
      <c r="G216" s="56"/>
      <c r="H216" s="56"/>
      <c r="I216" s="152"/>
      <c r="J216" s="56"/>
      <c r="K216" s="56"/>
      <c r="L216" s="54"/>
      <c r="M216" s="71"/>
      <c r="N216" s="35"/>
      <c r="O216" s="35"/>
      <c r="P216" s="35"/>
      <c r="Q216" s="35"/>
      <c r="R216" s="35"/>
      <c r="S216" s="35"/>
      <c r="T216" s="72"/>
      <c r="AT216" s="17" t="s">
        <v>163</v>
      </c>
      <c r="AU216" s="17" t="s">
        <v>22</v>
      </c>
    </row>
    <row r="217" spans="2:65" s="1" customFormat="1" ht="22.5" customHeight="1">
      <c r="B217" s="34"/>
      <c r="C217" s="182" t="s">
        <v>469</v>
      </c>
      <c r="D217" s="182" t="s">
        <v>156</v>
      </c>
      <c r="E217" s="183" t="s">
        <v>3090</v>
      </c>
      <c r="F217" s="184" t="s">
        <v>3091</v>
      </c>
      <c r="G217" s="185" t="s">
        <v>2911</v>
      </c>
      <c r="H217" s="186">
        <v>24</v>
      </c>
      <c r="I217" s="187"/>
      <c r="J217" s="188">
        <f>ROUND(I217*H217,2)</f>
        <v>0</v>
      </c>
      <c r="K217" s="184" t="s">
        <v>160</v>
      </c>
      <c r="L217" s="54"/>
      <c r="M217" s="189" t="s">
        <v>20</v>
      </c>
      <c r="N217" s="190" t="s">
        <v>44</v>
      </c>
      <c r="O217" s="35"/>
      <c r="P217" s="191">
        <f>O217*H217</f>
        <v>0</v>
      </c>
      <c r="Q217" s="191">
        <v>0</v>
      </c>
      <c r="R217" s="191">
        <f>Q217*H217</f>
        <v>0</v>
      </c>
      <c r="S217" s="191">
        <v>0</v>
      </c>
      <c r="T217" s="192">
        <f>S217*H217</f>
        <v>0</v>
      </c>
      <c r="AR217" s="17" t="s">
        <v>3089</v>
      </c>
      <c r="AT217" s="17" t="s">
        <v>156</v>
      </c>
      <c r="AU217" s="17" t="s">
        <v>22</v>
      </c>
      <c r="AY217" s="17" t="s">
        <v>154</v>
      </c>
      <c r="BE217" s="193">
        <f>IF(N217="základní",J217,0)</f>
        <v>0</v>
      </c>
      <c r="BF217" s="193">
        <f>IF(N217="snížená",J217,0)</f>
        <v>0</v>
      </c>
      <c r="BG217" s="193">
        <f>IF(N217="zákl. přenesená",J217,0)</f>
        <v>0</v>
      </c>
      <c r="BH217" s="193">
        <f>IF(N217="sníž. přenesená",J217,0)</f>
        <v>0</v>
      </c>
      <c r="BI217" s="193">
        <f>IF(N217="nulová",J217,0)</f>
        <v>0</v>
      </c>
      <c r="BJ217" s="17" t="s">
        <v>22</v>
      </c>
      <c r="BK217" s="193">
        <f>ROUND(I217*H217,2)</f>
        <v>0</v>
      </c>
      <c r="BL217" s="17" t="s">
        <v>3089</v>
      </c>
      <c r="BM217" s="17" t="s">
        <v>3092</v>
      </c>
    </row>
    <row r="218" spans="2:47" s="1" customFormat="1" ht="13.5">
      <c r="B218" s="34"/>
      <c r="C218" s="56"/>
      <c r="D218" s="194" t="s">
        <v>163</v>
      </c>
      <c r="E218" s="56"/>
      <c r="F218" s="195" t="s">
        <v>3093</v>
      </c>
      <c r="G218" s="56"/>
      <c r="H218" s="56"/>
      <c r="I218" s="152"/>
      <c r="J218" s="56"/>
      <c r="K218" s="56"/>
      <c r="L218" s="54"/>
      <c r="M218" s="71"/>
      <c r="N218" s="35"/>
      <c r="O218" s="35"/>
      <c r="P218" s="35"/>
      <c r="Q218" s="35"/>
      <c r="R218" s="35"/>
      <c r="S218" s="35"/>
      <c r="T218" s="72"/>
      <c r="AT218" s="17" t="s">
        <v>163</v>
      </c>
      <c r="AU218" s="17" t="s">
        <v>22</v>
      </c>
    </row>
    <row r="219" spans="2:47" s="1" customFormat="1" ht="27">
      <c r="B219" s="34"/>
      <c r="C219" s="56"/>
      <c r="D219" s="194" t="s">
        <v>615</v>
      </c>
      <c r="E219" s="56"/>
      <c r="F219" s="196" t="s">
        <v>3094</v>
      </c>
      <c r="G219" s="56"/>
      <c r="H219" s="56"/>
      <c r="I219" s="152"/>
      <c r="J219" s="56"/>
      <c r="K219" s="56"/>
      <c r="L219" s="54"/>
      <c r="M219" s="243"/>
      <c r="N219" s="240"/>
      <c r="O219" s="240"/>
      <c r="P219" s="240"/>
      <c r="Q219" s="240"/>
      <c r="R219" s="240"/>
      <c r="S219" s="240"/>
      <c r="T219" s="244"/>
      <c r="AT219" s="17" t="s">
        <v>615</v>
      </c>
      <c r="AU219" s="17" t="s">
        <v>22</v>
      </c>
    </row>
    <row r="220" spans="2:12" s="1" customFormat="1" ht="6.95" customHeight="1">
      <c r="B220" s="49"/>
      <c r="C220" s="50"/>
      <c r="D220" s="50"/>
      <c r="E220" s="50"/>
      <c r="F220" s="50"/>
      <c r="G220" s="50"/>
      <c r="H220" s="50"/>
      <c r="I220" s="128"/>
      <c r="J220" s="50"/>
      <c r="K220" s="50"/>
      <c r="L220" s="54"/>
    </row>
  </sheetData>
  <sheetProtection password="CC35" sheet="1" objects="1" scenarios="1" formatColumns="0" formatRows="0" sort="0" autoFilter="0"/>
  <autoFilter ref="C89:K89"/>
  <mergeCells count="9">
    <mergeCell ref="E80:H80"/>
    <mergeCell ref="E82:H8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v>
      </c>
      <c r="E1" s="259"/>
      <c r="F1" s="260" t="s">
        <v>3361</v>
      </c>
      <c r="G1" s="306" t="s">
        <v>3362</v>
      </c>
      <c r="H1" s="306"/>
      <c r="I1" s="265"/>
      <c r="J1" s="260" t="s">
        <v>3363</v>
      </c>
      <c r="K1" s="258" t="s">
        <v>97</v>
      </c>
      <c r="L1" s="260" t="s">
        <v>3364</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67"/>
      <c r="M2" s="267"/>
      <c r="N2" s="267"/>
      <c r="O2" s="267"/>
      <c r="P2" s="267"/>
      <c r="Q2" s="267"/>
      <c r="R2" s="267"/>
      <c r="S2" s="267"/>
      <c r="T2" s="267"/>
      <c r="U2" s="267"/>
      <c r="V2" s="267"/>
      <c r="AT2" s="17" t="s">
        <v>90</v>
      </c>
    </row>
    <row r="3" spans="2:46" ht="6.95" customHeight="1">
      <c r="B3" s="18"/>
      <c r="C3" s="19"/>
      <c r="D3" s="19"/>
      <c r="E3" s="19"/>
      <c r="F3" s="19"/>
      <c r="G3" s="19"/>
      <c r="H3" s="19"/>
      <c r="I3" s="105"/>
      <c r="J3" s="19"/>
      <c r="K3" s="20"/>
      <c r="AT3" s="17" t="s">
        <v>81</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07" t="str">
        <f>'Rekapitulace stavby'!K6</f>
        <v>ZŠ Májová, Ostrov - výstavba učebny technických a řemeslných oborů ve vazbě na zajištění bezbarierovosti školy</v>
      </c>
      <c r="F7" s="271"/>
      <c r="G7" s="271"/>
      <c r="H7" s="271"/>
      <c r="I7" s="106"/>
      <c r="J7" s="22"/>
      <c r="K7" s="24"/>
    </row>
    <row r="8" spans="2:11" s="1" customFormat="1" ht="15">
      <c r="B8" s="34"/>
      <c r="C8" s="35"/>
      <c r="D8" s="30" t="s">
        <v>99</v>
      </c>
      <c r="E8" s="35"/>
      <c r="F8" s="35"/>
      <c r="G8" s="35"/>
      <c r="H8" s="35"/>
      <c r="I8" s="107"/>
      <c r="J8" s="35"/>
      <c r="K8" s="38"/>
    </row>
    <row r="9" spans="2:11" s="1" customFormat="1" ht="36.95" customHeight="1">
      <c r="B9" s="34"/>
      <c r="C9" s="35"/>
      <c r="D9" s="35"/>
      <c r="E9" s="308" t="s">
        <v>3095</v>
      </c>
      <c r="F9" s="278"/>
      <c r="G9" s="278"/>
      <c r="H9" s="278"/>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9.1.2017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37</v>
      </c>
      <c r="E23" s="35"/>
      <c r="F23" s="35"/>
      <c r="G23" s="35"/>
      <c r="H23" s="35"/>
      <c r="I23" s="107"/>
      <c r="J23" s="35"/>
      <c r="K23" s="38"/>
    </row>
    <row r="24" spans="2:11" s="6" customFormat="1" ht="162.75" customHeight="1">
      <c r="B24" s="110"/>
      <c r="C24" s="111"/>
      <c r="D24" s="111"/>
      <c r="E24" s="274" t="s">
        <v>38</v>
      </c>
      <c r="F24" s="309"/>
      <c r="G24" s="309"/>
      <c r="H24" s="309"/>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ROUND(J81,2)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41</v>
      </c>
      <c r="G29" s="35"/>
      <c r="H29" s="35"/>
      <c r="I29" s="118" t="s">
        <v>40</v>
      </c>
      <c r="J29" s="39" t="s">
        <v>42</v>
      </c>
      <c r="K29" s="38"/>
    </row>
    <row r="30" spans="2:11" s="1" customFormat="1" ht="14.45" customHeight="1">
      <c r="B30" s="34"/>
      <c r="C30" s="35"/>
      <c r="D30" s="42" t="s">
        <v>43</v>
      </c>
      <c r="E30" s="42" t="s">
        <v>44</v>
      </c>
      <c r="F30" s="119">
        <f>ROUND(SUM(BE81:BE204),2)</f>
        <v>0</v>
      </c>
      <c r="G30" s="35"/>
      <c r="H30" s="35"/>
      <c r="I30" s="120">
        <v>0.21</v>
      </c>
      <c r="J30" s="119">
        <f>ROUND(ROUND((SUM(BE81:BE204)),2)*I30,2)</f>
        <v>0</v>
      </c>
      <c r="K30" s="38"/>
    </row>
    <row r="31" spans="2:11" s="1" customFormat="1" ht="14.45" customHeight="1">
      <c r="B31" s="34"/>
      <c r="C31" s="35"/>
      <c r="D31" s="35"/>
      <c r="E31" s="42" t="s">
        <v>45</v>
      </c>
      <c r="F31" s="119">
        <f>ROUND(SUM(BF81:BF204),2)</f>
        <v>0</v>
      </c>
      <c r="G31" s="35"/>
      <c r="H31" s="35"/>
      <c r="I31" s="120">
        <v>0.15</v>
      </c>
      <c r="J31" s="119">
        <f>ROUND(ROUND((SUM(BF81:BF204)),2)*I31,2)</f>
        <v>0</v>
      </c>
      <c r="K31" s="38"/>
    </row>
    <row r="32" spans="2:11" s="1" customFormat="1" ht="14.45" customHeight="1" hidden="1">
      <c r="B32" s="34"/>
      <c r="C32" s="35"/>
      <c r="D32" s="35"/>
      <c r="E32" s="42" t="s">
        <v>46</v>
      </c>
      <c r="F32" s="119">
        <f>ROUND(SUM(BG81:BG204),2)</f>
        <v>0</v>
      </c>
      <c r="G32" s="35"/>
      <c r="H32" s="35"/>
      <c r="I32" s="120">
        <v>0.21</v>
      </c>
      <c r="J32" s="119">
        <v>0</v>
      </c>
      <c r="K32" s="38"/>
    </row>
    <row r="33" spans="2:11" s="1" customFormat="1" ht="14.45" customHeight="1" hidden="1">
      <c r="B33" s="34"/>
      <c r="C33" s="35"/>
      <c r="D33" s="35"/>
      <c r="E33" s="42" t="s">
        <v>47</v>
      </c>
      <c r="F33" s="119">
        <f>ROUND(SUM(BH81:BH204),2)</f>
        <v>0</v>
      </c>
      <c r="G33" s="35"/>
      <c r="H33" s="35"/>
      <c r="I33" s="120">
        <v>0.15</v>
      </c>
      <c r="J33" s="119">
        <v>0</v>
      </c>
      <c r="K33" s="38"/>
    </row>
    <row r="34" spans="2:11" s="1" customFormat="1" ht="14.45" customHeight="1" hidden="1">
      <c r="B34" s="34"/>
      <c r="C34" s="35"/>
      <c r="D34" s="35"/>
      <c r="E34" s="42" t="s">
        <v>48</v>
      </c>
      <c r="F34" s="119">
        <f>ROUND(SUM(BI81:BI204),2)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101</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07" t="str">
        <f>E7</f>
        <v>ZŠ Májová, Ostrov - výstavba učebny technických a řemeslných oborů ve vazbě na zajištění bezbarierovosti školy</v>
      </c>
      <c r="F45" s="278"/>
      <c r="G45" s="278"/>
      <c r="H45" s="278"/>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308" t="str">
        <f>E9</f>
        <v>04 - Vzduchotechnika</v>
      </c>
      <c r="F47" s="278"/>
      <c r="G47" s="278"/>
      <c r="H47" s="278"/>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Ostrov</v>
      </c>
      <c r="G49" s="35"/>
      <c r="H49" s="35"/>
      <c r="I49" s="108" t="s">
        <v>25</v>
      </c>
      <c r="J49" s="109" t="str">
        <f>IF(J12="","",J12)</f>
        <v>9.1.2017</v>
      </c>
      <c r="K49" s="38"/>
    </row>
    <row r="50" spans="2:11" s="1" customFormat="1" ht="6.95" customHeight="1">
      <c r="B50" s="34"/>
      <c r="C50" s="35"/>
      <c r="D50" s="35"/>
      <c r="E50" s="35"/>
      <c r="F50" s="35"/>
      <c r="G50" s="35"/>
      <c r="H50" s="35"/>
      <c r="I50" s="107"/>
      <c r="J50" s="35"/>
      <c r="K50" s="38"/>
    </row>
    <row r="51" spans="2:11" s="1" customFormat="1" ht="15">
      <c r="B51" s="34"/>
      <c r="C51" s="30" t="s">
        <v>29</v>
      </c>
      <c r="D51" s="35"/>
      <c r="E51" s="35"/>
      <c r="F51" s="28" t="str">
        <f>E15</f>
        <v>Město Ostrov</v>
      </c>
      <c r="G51" s="35"/>
      <c r="H51" s="35"/>
      <c r="I51" s="108" t="s">
        <v>35</v>
      </c>
      <c r="J51" s="28" t="str">
        <f>E21</f>
        <v>BPO spol. s r.o.</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102</v>
      </c>
      <c r="D54" s="121"/>
      <c r="E54" s="121"/>
      <c r="F54" s="121"/>
      <c r="G54" s="121"/>
      <c r="H54" s="121"/>
      <c r="I54" s="134"/>
      <c r="J54" s="135" t="s">
        <v>103</v>
      </c>
      <c r="K54" s="136"/>
    </row>
    <row r="55" spans="2:11" s="1" customFormat="1" ht="10.35" customHeight="1">
      <c r="B55" s="34"/>
      <c r="C55" s="35"/>
      <c r="D55" s="35"/>
      <c r="E55" s="35"/>
      <c r="F55" s="35"/>
      <c r="G55" s="35"/>
      <c r="H55" s="35"/>
      <c r="I55" s="107"/>
      <c r="J55" s="35"/>
      <c r="K55" s="38"/>
    </row>
    <row r="56" spans="2:47" s="1" customFormat="1" ht="29.25" customHeight="1">
      <c r="B56" s="34"/>
      <c r="C56" s="137" t="s">
        <v>104</v>
      </c>
      <c r="D56" s="35"/>
      <c r="E56" s="35"/>
      <c r="F56" s="35"/>
      <c r="G56" s="35"/>
      <c r="H56" s="35"/>
      <c r="I56" s="107"/>
      <c r="J56" s="117">
        <f>J81</f>
        <v>0</v>
      </c>
      <c r="K56" s="38"/>
      <c r="AU56" s="17" t="s">
        <v>105</v>
      </c>
    </row>
    <row r="57" spans="2:11" s="7" customFormat="1" ht="24.95" customHeight="1">
      <c r="B57" s="138"/>
      <c r="C57" s="139"/>
      <c r="D57" s="140" t="s">
        <v>120</v>
      </c>
      <c r="E57" s="141"/>
      <c r="F57" s="141"/>
      <c r="G57" s="141"/>
      <c r="H57" s="141"/>
      <c r="I57" s="142"/>
      <c r="J57" s="143">
        <f>J82</f>
        <v>0</v>
      </c>
      <c r="K57" s="144"/>
    </row>
    <row r="58" spans="2:11" s="8" customFormat="1" ht="19.9" customHeight="1">
      <c r="B58" s="145"/>
      <c r="C58" s="146"/>
      <c r="D58" s="147" t="s">
        <v>3096</v>
      </c>
      <c r="E58" s="148"/>
      <c r="F58" s="148"/>
      <c r="G58" s="148"/>
      <c r="H58" s="148"/>
      <c r="I58" s="149"/>
      <c r="J58" s="150">
        <f>J83</f>
        <v>0</v>
      </c>
      <c r="K58" s="151"/>
    </row>
    <row r="59" spans="2:11" s="8" customFormat="1" ht="14.85" customHeight="1">
      <c r="B59" s="145"/>
      <c r="C59" s="146"/>
      <c r="D59" s="147" t="s">
        <v>3097</v>
      </c>
      <c r="E59" s="148"/>
      <c r="F59" s="148"/>
      <c r="G59" s="148"/>
      <c r="H59" s="148"/>
      <c r="I59" s="149"/>
      <c r="J59" s="150">
        <f>J84</f>
        <v>0</v>
      </c>
      <c r="K59" s="151"/>
    </row>
    <row r="60" spans="2:11" s="8" customFormat="1" ht="14.85" customHeight="1">
      <c r="B60" s="145"/>
      <c r="C60" s="146"/>
      <c r="D60" s="147" t="s">
        <v>3098</v>
      </c>
      <c r="E60" s="148"/>
      <c r="F60" s="148"/>
      <c r="G60" s="148"/>
      <c r="H60" s="148"/>
      <c r="I60" s="149"/>
      <c r="J60" s="150">
        <f>J140</f>
        <v>0</v>
      </c>
      <c r="K60" s="151"/>
    </row>
    <row r="61" spans="2:11" s="8" customFormat="1" ht="14.85" customHeight="1">
      <c r="B61" s="145"/>
      <c r="C61" s="146"/>
      <c r="D61" s="147" t="s">
        <v>3099</v>
      </c>
      <c r="E61" s="148"/>
      <c r="F61" s="148"/>
      <c r="G61" s="148"/>
      <c r="H61" s="148"/>
      <c r="I61" s="149"/>
      <c r="J61" s="150">
        <f>J193</f>
        <v>0</v>
      </c>
      <c r="K61" s="151"/>
    </row>
    <row r="62" spans="2:11" s="1" customFormat="1" ht="21.75" customHeight="1">
      <c r="B62" s="34"/>
      <c r="C62" s="35"/>
      <c r="D62" s="35"/>
      <c r="E62" s="35"/>
      <c r="F62" s="35"/>
      <c r="G62" s="35"/>
      <c r="H62" s="35"/>
      <c r="I62" s="107"/>
      <c r="J62" s="35"/>
      <c r="K62" s="38"/>
    </row>
    <row r="63" spans="2:11" s="1" customFormat="1" ht="6.95" customHeight="1">
      <c r="B63" s="49"/>
      <c r="C63" s="50"/>
      <c r="D63" s="50"/>
      <c r="E63" s="50"/>
      <c r="F63" s="50"/>
      <c r="G63" s="50"/>
      <c r="H63" s="50"/>
      <c r="I63" s="128"/>
      <c r="J63" s="50"/>
      <c r="K63" s="51"/>
    </row>
    <row r="67" spans="2:12" s="1" customFormat="1" ht="6.95" customHeight="1">
      <c r="B67" s="52"/>
      <c r="C67" s="53"/>
      <c r="D67" s="53"/>
      <c r="E67" s="53"/>
      <c r="F67" s="53"/>
      <c r="G67" s="53"/>
      <c r="H67" s="53"/>
      <c r="I67" s="131"/>
      <c r="J67" s="53"/>
      <c r="K67" s="53"/>
      <c r="L67" s="54"/>
    </row>
    <row r="68" spans="2:12" s="1" customFormat="1" ht="36.95" customHeight="1">
      <c r="B68" s="34"/>
      <c r="C68" s="55" t="s">
        <v>138</v>
      </c>
      <c r="D68" s="56"/>
      <c r="E68" s="56"/>
      <c r="F68" s="56"/>
      <c r="G68" s="56"/>
      <c r="H68" s="56"/>
      <c r="I68" s="152"/>
      <c r="J68" s="56"/>
      <c r="K68" s="56"/>
      <c r="L68" s="54"/>
    </row>
    <row r="69" spans="2:12" s="1" customFormat="1" ht="6.95" customHeight="1">
      <c r="B69" s="34"/>
      <c r="C69" s="56"/>
      <c r="D69" s="56"/>
      <c r="E69" s="56"/>
      <c r="F69" s="56"/>
      <c r="G69" s="56"/>
      <c r="H69" s="56"/>
      <c r="I69" s="152"/>
      <c r="J69" s="56"/>
      <c r="K69" s="56"/>
      <c r="L69" s="54"/>
    </row>
    <row r="70" spans="2:12" s="1" customFormat="1" ht="14.45" customHeight="1">
      <c r="B70" s="34"/>
      <c r="C70" s="58" t="s">
        <v>16</v>
      </c>
      <c r="D70" s="56"/>
      <c r="E70" s="56"/>
      <c r="F70" s="56"/>
      <c r="G70" s="56"/>
      <c r="H70" s="56"/>
      <c r="I70" s="152"/>
      <c r="J70" s="56"/>
      <c r="K70" s="56"/>
      <c r="L70" s="54"/>
    </row>
    <row r="71" spans="2:12" s="1" customFormat="1" ht="22.5" customHeight="1">
      <c r="B71" s="34"/>
      <c r="C71" s="56"/>
      <c r="D71" s="56"/>
      <c r="E71" s="305" t="str">
        <f>E7</f>
        <v>ZŠ Májová, Ostrov - výstavba učebny technických a řemeslných oborů ve vazbě na zajištění bezbarierovosti školy</v>
      </c>
      <c r="F71" s="298"/>
      <c r="G71" s="298"/>
      <c r="H71" s="298"/>
      <c r="I71" s="152"/>
      <c r="J71" s="56"/>
      <c r="K71" s="56"/>
      <c r="L71" s="54"/>
    </row>
    <row r="72" spans="2:12" s="1" customFormat="1" ht="14.45" customHeight="1">
      <c r="B72" s="34"/>
      <c r="C72" s="58" t="s">
        <v>99</v>
      </c>
      <c r="D72" s="56"/>
      <c r="E72" s="56"/>
      <c r="F72" s="56"/>
      <c r="G72" s="56"/>
      <c r="H72" s="56"/>
      <c r="I72" s="152"/>
      <c r="J72" s="56"/>
      <c r="K72" s="56"/>
      <c r="L72" s="54"/>
    </row>
    <row r="73" spans="2:12" s="1" customFormat="1" ht="23.25" customHeight="1">
      <c r="B73" s="34"/>
      <c r="C73" s="56"/>
      <c r="D73" s="56"/>
      <c r="E73" s="295" t="str">
        <f>E9</f>
        <v>04 - Vzduchotechnika</v>
      </c>
      <c r="F73" s="298"/>
      <c r="G73" s="298"/>
      <c r="H73" s="298"/>
      <c r="I73" s="152"/>
      <c r="J73" s="56"/>
      <c r="K73" s="56"/>
      <c r="L73" s="54"/>
    </row>
    <row r="74" spans="2:12" s="1" customFormat="1" ht="6.95" customHeight="1">
      <c r="B74" s="34"/>
      <c r="C74" s="56"/>
      <c r="D74" s="56"/>
      <c r="E74" s="56"/>
      <c r="F74" s="56"/>
      <c r="G74" s="56"/>
      <c r="H74" s="56"/>
      <c r="I74" s="152"/>
      <c r="J74" s="56"/>
      <c r="K74" s="56"/>
      <c r="L74" s="54"/>
    </row>
    <row r="75" spans="2:12" s="1" customFormat="1" ht="18" customHeight="1">
      <c r="B75" s="34"/>
      <c r="C75" s="58" t="s">
        <v>23</v>
      </c>
      <c r="D75" s="56"/>
      <c r="E75" s="56"/>
      <c r="F75" s="153" t="str">
        <f>F12</f>
        <v>Ostrov</v>
      </c>
      <c r="G75" s="56"/>
      <c r="H75" s="56"/>
      <c r="I75" s="154" t="s">
        <v>25</v>
      </c>
      <c r="J75" s="66" t="str">
        <f>IF(J12="","",J12)</f>
        <v>9.1.2017</v>
      </c>
      <c r="K75" s="56"/>
      <c r="L75" s="54"/>
    </row>
    <row r="76" spans="2:12" s="1" customFormat="1" ht="6.95" customHeight="1">
      <c r="B76" s="34"/>
      <c r="C76" s="56"/>
      <c r="D76" s="56"/>
      <c r="E76" s="56"/>
      <c r="F76" s="56"/>
      <c r="G76" s="56"/>
      <c r="H76" s="56"/>
      <c r="I76" s="152"/>
      <c r="J76" s="56"/>
      <c r="K76" s="56"/>
      <c r="L76" s="54"/>
    </row>
    <row r="77" spans="2:12" s="1" customFormat="1" ht="15">
      <c r="B77" s="34"/>
      <c r="C77" s="58" t="s">
        <v>29</v>
      </c>
      <c r="D77" s="56"/>
      <c r="E77" s="56"/>
      <c r="F77" s="153" t="str">
        <f>E15</f>
        <v>Město Ostrov</v>
      </c>
      <c r="G77" s="56"/>
      <c r="H77" s="56"/>
      <c r="I77" s="154" t="s">
        <v>35</v>
      </c>
      <c r="J77" s="153" t="str">
        <f>E21</f>
        <v>BPO spol. s r.o.</v>
      </c>
      <c r="K77" s="56"/>
      <c r="L77" s="54"/>
    </row>
    <row r="78" spans="2:12" s="1" customFormat="1" ht="14.45" customHeight="1">
      <c r="B78" s="34"/>
      <c r="C78" s="58" t="s">
        <v>33</v>
      </c>
      <c r="D78" s="56"/>
      <c r="E78" s="56"/>
      <c r="F78" s="153" t="str">
        <f>IF(E18="","",E18)</f>
        <v/>
      </c>
      <c r="G78" s="56"/>
      <c r="H78" s="56"/>
      <c r="I78" s="152"/>
      <c r="J78" s="56"/>
      <c r="K78" s="56"/>
      <c r="L78" s="54"/>
    </row>
    <row r="79" spans="2:12" s="1" customFormat="1" ht="10.35" customHeight="1">
      <c r="B79" s="34"/>
      <c r="C79" s="56"/>
      <c r="D79" s="56"/>
      <c r="E79" s="56"/>
      <c r="F79" s="56"/>
      <c r="G79" s="56"/>
      <c r="H79" s="56"/>
      <c r="I79" s="152"/>
      <c r="J79" s="56"/>
      <c r="K79" s="56"/>
      <c r="L79" s="54"/>
    </row>
    <row r="80" spans="2:20" s="9" customFormat="1" ht="29.25" customHeight="1">
      <c r="B80" s="155"/>
      <c r="C80" s="156" t="s">
        <v>139</v>
      </c>
      <c r="D80" s="157" t="s">
        <v>58</v>
      </c>
      <c r="E80" s="157" t="s">
        <v>54</v>
      </c>
      <c r="F80" s="157" t="s">
        <v>140</v>
      </c>
      <c r="G80" s="157" t="s">
        <v>141</v>
      </c>
      <c r="H80" s="157" t="s">
        <v>142</v>
      </c>
      <c r="I80" s="158" t="s">
        <v>143</v>
      </c>
      <c r="J80" s="157" t="s">
        <v>103</v>
      </c>
      <c r="K80" s="159" t="s">
        <v>144</v>
      </c>
      <c r="L80" s="160"/>
      <c r="M80" s="75" t="s">
        <v>145</v>
      </c>
      <c r="N80" s="76" t="s">
        <v>43</v>
      </c>
      <c r="O80" s="76" t="s">
        <v>146</v>
      </c>
      <c r="P80" s="76" t="s">
        <v>147</v>
      </c>
      <c r="Q80" s="76" t="s">
        <v>148</v>
      </c>
      <c r="R80" s="76" t="s">
        <v>149</v>
      </c>
      <c r="S80" s="76" t="s">
        <v>150</v>
      </c>
      <c r="T80" s="77" t="s">
        <v>151</v>
      </c>
    </row>
    <row r="81" spans="2:63" s="1" customFormat="1" ht="29.25" customHeight="1">
      <c r="B81" s="34"/>
      <c r="C81" s="81" t="s">
        <v>104</v>
      </c>
      <c r="D81" s="56"/>
      <c r="E81" s="56"/>
      <c r="F81" s="56"/>
      <c r="G81" s="56"/>
      <c r="H81" s="56"/>
      <c r="I81" s="152"/>
      <c r="J81" s="161">
        <f>BK81</f>
        <v>0</v>
      </c>
      <c r="K81" s="56"/>
      <c r="L81" s="54"/>
      <c r="M81" s="78"/>
      <c r="N81" s="79"/>
      <c r="O81" s="79"/>
      <c r="P81" s="162">
        <f>P82</f>
        <v>0</v>
      </c>
      <c r="Q81" s="79"/>
      <c r="R81" s="162">
        <f>R82</f>
        <v>0.99058</v>
      </c>
      <c r="S81" s="79"/>
      <c r="T81" s="163">
        <f>T82</f>
        <v>0</v>
      </c>
      <c r="AT81" s="17" t="s">
        <v>72</v>
      </c>
      <c r="AU81" s="17" t="s">
        <v>105</v>
      </c>
      <c r="BK81" s="164">
        <f>BK82</f>
        <v>0</v>
      </c>
    </row>
    <row r="82" spans="2:63" s="10" customFormat="1" ht="37.35" customHeight="1">
      <c r="B82" s="165"/>
      <c r="C82" s="166"/>
      <c r="D82" s="167" t="s">
        <v>72</v>
      </c>
      <c r="E82" s="168" t="s">
        <v>1453</v>
      </c>
      <c r="F82" s="168" t="s">
        <v>1454</v>
      </c>
      <c r="G82" s="166"/>
      <c r="H82" s="166"/>
      <c r="I82" s="169"/>
      <c r="J82" s="170">
        <f>BK82</f>
        <v>0</v>
      </c>
      <c r="K82" s="166"/>
      <c r="L82" s="171"/>
      <c r="M82" s="172"/>
      <c r="N82" s="173"/>
      <c r="O82" s="173"/>
      <c r="P82" s="174">
        <f>P83</f>
        <v>0</v>
      </c>
      <c r="Q82" s="173"/>
      <c r="R82" s="174">
        <f>R83</f>
        <v>0.99058</v>
      </c>
      <c r="S82" s="173"/>
      <c r="T82" s="175">
        <f>T83</f>
        <v>0</v>
      </c>
      <c r="AR82" s="176" t="s">
        <v>81</v>
      </c>
      <c r="AT82" s="177" t="s">
        <v>72</v>
      </c>
      <c r="AU82" s="177" t="s">
        <v>73</v>
      </c>
      <c r="AY82" s="176" t="s">
        <v>154</v>
      </c>
      <c r="BK82" s="178">
        <f>BK83</f>
        <v>0</v>
      </c>
    </row>
    <row r="83" spans="2:63" s="10" customFormat="1" ht="19.9" customHeight="1">
      <c r="B83" s="165"/>
      <c r="C83" s="166"/>
      <c r="D83" s="167" t="s">
        <v>72</v>
      </c>
      <c r="E83" s="235" t="s">
        <v>3100</v>
      </c>
      <c r="F83" s="235" t="s">
        <v>89</v>
      </c>
      <c r="G83" s="166"/>
      <c r="H83" s="166"/>
      <c r="I83" s="169"/>
      <c r="J83" s="236">
        <f>BK83</f>
        <v>0</v>
      </c>
      <c r="K83" s="166"/>
      <c r="L83" s="171"/>
      <c r="M83" s="172"/>
      <c r="N83" s="173"/>
      <c r="O83" s="173"/>
      <c r="P83" s="174">
        <f>P84+P140+P193</f>
        <v>0</v>
      </c>
      <c r="Q83" s="173"/>
      <c r="R83" s="174">
        <f>R84+R140+R193</f>
        <v>0.99058</v>
      </c>
      <c r="S83" s="173"/>
      <c r="T83" s="175">
        <f>T84+T140+T193</f>
        <v>0</v>
      </c>
      <c r="AR83" s="176" t="s">
        <v>81</v>
      </c>
      <c r="AT83" s="177" t="s">
        <v>72</v>
      </c>
      <c r="AU83" s="177" t="s">
        <v>22</v>
      </c>
      <c r="AY83" s="176" t="s">
        <v>154</v>
      </c>
      <c r="BK83" s="178">
        <f>BK84+BK140+BK193</f>
        <v>0</v>
      </c>
    </row>
    <row r="84" spans="2:63" s="10" customFormat="1" ht="14.85" customHeight="1">
      <c r="B84" s="165"/>
      <c r="C84" s="166"/>
      <c r="D84" s="179" t="s">
        <v>72</v>
      </c>
      <c r="E84" s="180" t="s">
        <v>3101</v>
      </c>
      <c r="F84" s="180" t="s">
        <v>3102</v>
      </c>
      <c r="G84" s="166"/>
      <c r="H84" s="166"/>
      <c r="I84" s="169"/>
      <c r="J84" s="181">
        <f>BK84</f>
        <v>0</v>
      </c>
      <c r="K84" s="166"/>
      <c r="L84" s="171"/>
      <c r="M84" s="172"/>
      <c r="N84" s="173"/>
      <c r="O84" s="173"/>
      <c r="P84" s="174">
        <f>SUM(P85:P139)</f>
        <v>0</v>
      </c>
      <c r="Q84" s="173"/>
      <c r="R84" s="174">
        <f>SUM(R85:R139)</f>
        <v>0.54464</v>
      </c>
      <c r="S84" s="173"/>
      <c r="T84" s="175">
        <f>SUM(T85:T139)</f>
        <v>0</v>
      </c>
      <c r="AR84" s="176" t="s">
        <v>81</v>
      </c>
      <c r="AT84" s="177" t="s">
        <v>72</v>
      </c>
      <c r="AU84" s="177" t="s">
        <v>81</v>
      </c>
      <c r="AY84" s="176" t="s">
        <v>154</v>
      </c>
      <c r="BK84" s="178">
        <f>SUM(BK85:BK139)</f>
        <v>0</v>
      </c>
    </row>
    <row r="85" spans="2:65" s="1" customFormat="1" ht="22.5" customHeight="1">
      <c r="B85" s="34"/>
      <c r="C85" s="182" t="s">
        <v>22</v>
      </c>
      <c r="D85" s="182" t="s">
        <v>156</v>
      </c>
      <c r="E85" s="183" t="s">
        <v>3103</v>
      </c>
      <c r="F85" s="184" t="s">
        <v>3104</v>
      </c>
      <c r="G85" s="185" t="s">
        <v>413</v>
      </c>
      <c r="H85" s="186">
        <v>1</v>
      </c>
      <c r="I85" s="187"/>
      <c r="J85" s="188">
        <f>ROUND(I85*H85,2)</f>
        <v>0</v>
      </c>
      <c r="K85" s="184" t="s">
        <v>160</v>
      </c>
      <c r="L85" s="54"/>
      <c r="M85" s="189" t="s">
        <v>20</v>
      </c>
      <c r="N85" s="190" t="s">
        <v>44</v>
      </c>
      <c r="O85" s="35"/>
      <c r="P85" s="191">
        <f>O85*H85</f>
        <v>0</v>
      </c>
      <c r="Q85" s="191">
        <v>0</v>
      </c>
      <c r="R85" s="191">
        <f>Q85*H85</f>
        <v>0</v>
      </c>
      <c r="S85" s="191">
        <v>0</v>
      </c>
      <c r="T85" s="192">
        <f>S85*H85</f>
        <v>0</v>
      </c>
      <c r="AR85" s="17" t="s">
        <v>269</v>
      </c>
      <c r="AT85" s="17" t="s">
        <v>156</v>
      </c>
      <c r="AU85" s="17" t="s">
        <v>177</v>
      </c>
      <c r="AY85" s="17" t="s">
        <v>154</v>
      </c>
      <c r="BE85" s="193">
        <f>IF(N85="základní",J85,0)</f>
        <v>0</v>
      </c>
      <c r="BF85" s="193">
        <f>IF(N85="snížená",J85,0)</f>
        <v>0</v>
      </c>
      <c r="BG85" s="193">
        <f>IF(N85="zákl. přenesená",J85,0)</f>
        <v>0</v>
      </c>
      <c r="BH85" s="193">
        <f>IF(N85="sníž. přenesená",J85,0)</f>
        <v>0</v>
      </c>
      <c r="BI85" s="193">
        <f>IF(N85="nulová",J85,0)</f>
        <v>0</v>
      </c>
      <c r="BJ85" s="17" t="s">
        <v>22</v>
      </c>
      <c r="BK85" s="193">
        <f>ROUND(I85*H85,2)</f>
        <v>0</v>
      </c>
      <c r="BL85" s="17" t="s">
        <v>269</v>
      </c>
      <c r="BM85" s="17" t="s">
        <v>3105</v>
      </c>
    </row>
    <row r="86" spans="2:47" s="1" customFormat="1" ht="27">
      <c r="B86" s="34"/>
      <c r="C86" s="56"/>
      <c r="D86" s="199" t="s">
        <v>163</v>
      </c>
      <c r="E86" s="56"/>
      <c r="F86" s="234" t="s">
        <v>3106</v>
      </c>
      <c r="G86" s="56"/>
      <c r="H86" s="56"/>
      <c r="I86" s="152"/>
      <c r="J86" s="56"/>
      <c r="K86" s="56"/>
      <c r="L86" s="54"/>
      <c r="M86" s="71"/>
      <c r="N86" s="35"/>
      <c r="O86" s="35"/>
      <c r="P86" s="35"/>
      <c r="Q86" s="35"/>
      <c r="R86" s="35"/>
      <c r="S86" s="35"/>
      <c r="T86" s="72"/>
      <c r="AT86" s="17" t="s">
        <v>163</v>
      </c>
      <c r="AU86" s="17" t="s">
        <v>177</v>
      </c>
    </row>
    <row r="87" spans="2:65" s="1" customFormat="1" ht="22.5" customHeight="1">
      <c r="B87" s="34"/>
      <c r="C87" s="224" t="s">
        <v>81</v>
      </c>
      <c r="D87" s="224" t="s">
        <v>261</v>
      </c>
      <c r="E87" s="225" t="s">
        <v>3107</v>
      </c>
      <c r="F87" s="226" t="s">
        <v>3108</v>
      </c>
      <c r="G87" s="227" t="s">
        <v>413</v>
      </c>
      <c r="H87" s="228">
        <v>1</v>
      </c>
      <c r="I87" s="229"/>
      <c r="J87" s="230">
        <f>ROUND(I87*H87,2)</f>
        <v>0</v>
      </c>
      <c r="K87" s="226" t="s">
        <v>160</v>
      </c>
      <c r="L87" s="231"/>
      <c r="M87" s="232" t="s">
        <v>20</v>
      </c>
      <c r="N87" s="233" t="s">
        <v>44</v>
      </c>
      <c r="O87" s="35"/>
      <c r="P87" s="191">
        <f>O87*H87</f>
        <v>0</v>
      </c>
      <c r="Q87" s="191">
        <v>0.025</v>
      </c>
      <c r="R87" s="191">
        <f>Q87*H87</f>
        <v>0.025</v>
      </c>
      <c r="S87" s="191">
        <v>0</v>
      </c>
      <c r="T87" s="192">
        <f>S87*H87</f>
        <v>0</v>
      </c>
      <c r="AR87" s="17" t="s">
        <v>382</v>
      </c>
      <c r="AT87" s="17" t="s">
        <v>261</v>
      </c>
      <c r="AU87" s="17" t="s">
        <v>177</v>
      </c>
      <c r="AY87" s="17" t="s">
        <v>154</v>
      </c>
      <c r="BE87" s="193">
        <f>IF(N87="základní",J87,0)</f>
        <v>0</v>
      </c>
      <c r="BF87" s="193">
        <f>IF(N87="snížená",J87,0)</f>
        <v>0</v>
      </c>
      <c r="BG87" s="193">
        <f>IF(N87="zákl. přenesená",J87,0)</f>
        <v>0</v>
      </c>
      <c r="BH87" s="193">
        <f>IF(N87="sníž. přenesená",J87,0)</f>
        <v>0</v>
      </c>
      <c r="BI87" s="193">
        <f>IF(N87="nulová",J87,0)</f>
        <v>0</v>
      </c>
      <c r="BJ87" s="17" t="s">
        <v>22</v>
      </c>
      <c r="BK87" s="193">
        <f>ROUND(I87*H87,2)</f>
        <v>0</v>
      </c>
      <c r="BL87" s="17" t="s">
        <v>269</v>
      </c>
      <c r="BM87" s="17" t="s">
        <v>3109</v>
      </c>
    </row>
    <row r="88" spans="2:47" s="1" customFormat="1" ht="13.5">
      <c r="B88" s="34"/>
      <c r="C88" s="56"/>
      <c r="D88" s="194" t="s">
        <v>163</v>
      </c>
      <c r="E88" s="56"/>
      <c r="F88" s="195" t="s">
        <v>3110</v>
      </c>
      <c r="G88" s="56"/>
      <c r="H88" s="56"/>
      <c r="I88" s="152"/>
      <c r="J88" s="56"/>
      <c r="K88" s="56"/>
      <c r="L88" s="54"/>
      <c r="M88" s="71"/>
      <c r="N88" s="35"/>
      <c r="O88" s="35"/>
      <c r="P88" s="35"/>
      <c r="Q88" s="35"/>
      <c r="R88" s="35"/>
      <c r="S88" s="35"/>
      <c r="T88" s="72"/>
      <c r="AT88" s="17" t="s">
        <v>163</v>
      </c>
      <c r="AU88" s="17" t="s">
        <v>177</v>
      </c>
    </row>
    <row r="89" spans="2:47" s="1" customFormat="1" ht="27">
      <c r="B89" s="34"/>
      <c r="C89" s="56"/>
      <c r="D89" s="199" t="s">
        <v>615</v>
      </c>
      <c r="E89" s="56"/>
      <c r="F89" s="212" t="s">
        <v>3111</v>
      </c>
      <c r="G89" s="56"/>
      <c r="H89" s="56"/>
      <c r="I89" s="152"/>
      <c r="J89" s="56"/>
      <c r="K89" s="56"/>
      <c r="L89" s="54"/>
      <c r="M89" s="71"/>
      <c r="N89" s="35"/>
      <c r="O89" s="35"/>
      <c r="P89" s="35"/>
      <c r="Q89" s="35"/>
      <c r="R89" s="35"/>
      <c r="S89" s="35"/>
      <c r="T89" s="72"/>
      <c r="AT89" s="17" t="s">
        <v>615</v>
      </c>
      <c r="AU89" s="17" t="s">
        <v>177</v>
      </c>
    </row>
    <row r="90" spans="2:65" s="1" customFormat="1" ht="22.5" customHeight="1">
      <c r="B90" s="34"/>
      <c r="C90" s="182" t="s">
        <v>177</v>
      </c>
      <c r="D90" s="182" t="s">
        <v>156</v>
      </c>
      <c r="E90" s="183" t="s">
        <v>3112</v>
      </c>
      <c r="F90" s="184" t="s">
        <v>3113</v>
      </c>
      <c r="G90" s="185" t="s">
        <v>2911</v>
      </c>
      <c r="H90" s="186">
        <v>5</v>
      </c>
      <c r="I90" s="187"/>
      <c r="J90" s="188">
        <f>ROUND(I90*H90,2)</f>
        <v>0</v>
      </c>
      <c r="K90" s="184" t="s">
        <v>160</v>
      </c>
      <c r="L90" s="54"/>
      <c r="M90" s="189" t="s">
        <v>20</v>
      </c>
      <c r="N90" s="190" t="s">
        <v>44</v>
      </c>
      <c r="O90" s="35"/>
      <c r="P90" s="191">
        <f>O90*H90</f>
        <v>0</v>
      </c>
      <c r="Q90" s="191">
        <v>0</v>
      </c>
      <c r="R90" s="191">
        <f>Q90*H90</f>
        <v>0</v>
      </c>
      <c r="S90" s="191">
        <v>0</v>
      </c>
      <c r="T90" s="192">
        <f>S90*H90</f>
        <v>0</v>
      </c>
      <c r="AR90" s="17" t="s">
        <v>269</v>
      </c>
      <c r="AT90" s="17" t="s">
        <v>156</v>
      </c>
      <c r="AU90" s="17" t="s">
        <v>177</v>
      </c>
      <c r="AY90" s="17" t="s">
        <v>154</v>
      </c>
      <c r="BE90" s="193">
        <f>IF(N90="základní",J90,0)</f>
        <v>0</v>
      </c>
      <c r="BF90" s="193">
        <f>IF(N90="snížená",J90,0)</f>
        <v>0</v>
      </c>
      <c r="BG90" s="193">
        <f>IF(N90="zákl. přenesená",J90,0)</f>
        <v>0</v>
      </c>
      <c r="BH90" s="193">
        <f>IF(N90="sníž. přenesená",J90,0)</f>
        <v>0</v>
      </c>
      <c r="BI90" s="193">
        <f>IF(N90="nulová",J90,0)</f>
        <v>0</v>
      </c>
      <c r="BJ90" s="17" t="s">
        <v>22</v>
      </c>
      <c r="BK90" s="193">
        <f>ROUND(I90*H90,2)</f>
        <v>0</v>
      </c>
      <c r="BL90" s="17" t="s">
        <v>269</v>
      </c>
      <c r="BM90" s="17" t="s">
        <v>3114</v>
      </c>
    </row>
    <row r="91" spans="2:47" s="1" customFormat="1" ht="27">
      <c r="B91" s="34"/>
      <c r="C91" s="56"/>
      <c r="D91" s="194" t="s">
        <v>163</v>
      </c>
      <c r="E91" s="56"/>
      <c r="F91" s="195" t="s">
        <v>3115</v>
      </c>
      <c r="G91" s="56"/>
      <c r="H91" s="56"/>
      <c r="I91" s="152"/>
      <c r="J91" s="56"/>
      <c r="K91" s="56"/>
      <c r="L91" s="54"/>
      <c r="M91" s="71"/>
      <c r="N91" s="35"/>
      <c r="O91" s="35"/>
      <c r="P91" s="35"/>
      <c r="Q91" s="35"/>
      <c r="R91" s="35"/>
      <c r="S91" s="35"/>
      <c r="T91" s="72"/>
      <c r="AT91" s="17" t="s">
        <v>163</v>
      </c>
      <c r="AU91" s="17" t="s">
        <v>177</v>
      </c>
    </row>
    <row r="92" spans="2:47" s="1" customFormat="1" ht="27">
      <c r="B92" s="34"/>
      <c r="C92" s="56"/>
      <c r="D92" s="199" t="s">
        <v>615</v>
      </c>
      <c r="E92" s="56"/>
      <c r="F92" s="212" t="s">
        <v>3116</v>
      </c>
      <c r="G92" s="56"/>
      <c r="H92" s="56"/>
      <c r="I92" s="152"/>
      <c r="J92" s="56"/>
      <c r="K92" s="56"/>
      <c r="L92" s="54"/>
      <c r="M92" s="71"/>
      <c r="N92" s="35"/>
      <c r="O92" s="35"/>
      <c r="P92" s="35"/>
      <c r="Q92" s="35"/>
      <c r="R92" s="35"/>
      <c r="S92" s="35"/>
      <c r="T92" s="72"/>
      <c r="AT92" s="17" t="s">
        <v>615</v>
      </c>
      <c r="AU92" s="17" t="s">
        <v>177</v>
      </c>
    </row>
    <row r="93" spans="2:65" s="1" customFormat="1" ht="22.5" customHeight="1">
      <c r="B93" s="34"/>
      <c r="C93" s="224" t="s">
        <v>161</v>
      </c>
      <c r="D93" s="224" t="s">
        <v>261</v>
      </c>
      <c r="E93" s="225" t="s">
        <v>3117</v>
      </c>
      <c r="F93" s="226" t="s">
        <v>3118</v>
      </c>
      <c r="G93" s="227" t="s">
        <v>2127</v>
      </c>
      <c r="H93" s="228">
        <v>1</v>
      </c>
      <c r="I93" s="229"/>
      <c r="J93" s="230">
        <f>ROUND(I93*H93,2)</f>
        <v>0</v>
      </c>
      <c r="K93" s="226" t="s">
        <v>20</v>
      </c>
      <c r="L93" s="231"/>
      <c r="M93" s="232" t="s">
        <v>20</v>
      </c>
      <c r="N93" s="233" t="s">
        <v>44</v>
      </c>
      <c r="O93" s="35"/>
      <c r="P93" s="191">
        <f>O93*H93</f>
        <v>0</v>
      </c>
      <c r="Q93" s="191">
        <v>0</v>
      </c>
      <c r="R93" s="191">
        <f>Q93*H93</f>
        <v>0</v>
      </c>
      <c r="S93" s="191">
        <v>0</v>
      </c>
      <c r="T93" s="192">
        <f>S93*H93</f>
        <v>0</v>
      </c>
      <c r="AR93" s="17" t="s">
        <v>382</v>
      </c>
      <c r="AT93" s="17" t="s">
        <v>261</v>
      </c>
      <c r="AU93" s="17" t="s">
        <v>177</v>
      </c>
      <c r="AY93" s="17" t="s">
        <v>154</v>
      </c>
      <c r="BE93" s="193">
        <f>IF(N93="základní",J93,0)</f>
        <v>0</v>
      </c>
      <c r="BF93" s="193">
        <f>IF(N93="snížená",J93,0)</f>
        <v>0</v>
      </c>
      <c r="BG93" s="193">
        <f>IF(N93="zákl. přenesená",J93,0)</f>
        <v>0</v>
      </c>
      <c r="BH93" s="193">
        <f>IF(N93="sníž. přenesená",J93,0)</f>
        <v>0</v>
      </c>
      <c r="BI93" s="193">
        <f>IF(N93="nulová",J93,0)</f>
        <v>0</v>
      </c>
      <c r="BJ93" s="17" t="s">
        <v>22</v>
      </c>
      <c r="BK93" s="193">
        <f>ROUND(I93*H93,2)</f>
        <v>0</v>
      </c>
      <c r="BL93" s="17" t="s">
        <v>269</v>
      </c>
      <c r="BM93" s="17" t="s">
        <v>3119</v>
      </c>
    </row>
    <row r="94" spans="2:65" s="1" customFormat="1" ht="22.5" customHeight="1">
      <c r="B94" s="34"/>
      <c r="C94" s="224" t="s">
        <v>193</v>
      </c>
      <c r="D94" s="224" t="s">
        <v>261</v>
      </c>
      <c r="E94" s="225" t="s">
        <v>3120</v>
      </c>
      <c r="F94" s="226" t="s">
        <v>3121</v>
      </c>
      <c r="G94" s="227" t="s">
        <v>2127</v>
      </c>
      <c r="H94" s="228">
        <v>1</v>
      </c>
      <c r="I94" s="229"/>
      <c r="J94" s="230">
        <f>ROUND(I94*H94,2)</f>
        <v>0</v>
      </c>
      <c r="K94" s="226" t="s">
        <v>20</v>
      </c>
      <c r="L94" s="231"/>
      <c r="M94" s="232" t="s">
        <v>20</v>
      </c>
      <c r="N94" s="233" t="s">
        <v>44</v>
      </c>
      <c r="O94" s="35"/>
      <c r="P94" s="191">
        <f>O94*H94</f>
        <v>0</v>
      </c>
      <c r="Q94" s="191">
        <v>0</v>
      </c>
      <c r="R94" s="191">
        <f>Q94*H94</f>
        <v>0</v>
      </c>
      <c r="S94" s="191">
        <v>0</v>
      </c>
      <c r="T94" s="192">
        <f>S94*H94</f>
        <v>0</v>
      </c>
      <c r="AR94" s="17" t="s">
        <v>382</v>
      </c>
      <c r="AT94" s="17" t="s">
        <v>261</v>
      </c>
      <c r="AU94" s="17" t="s">
        <v>177</v>
      </c>
      <c r="AY94" s="17" t="s">
        <v>154</v>
      </c>
      <c r="BE94" s="193">
        <f>IF(N94="základní",J94,0)</f>
        <v>0</v>
      </c>
      <c r="BF94" s="193">
        <f>IF(N94="snížená",J94,0)</f>
        <v>0</v>
      </c>
      <c r="BG94" s="193">
        <f>IF(N94="zákl. přenesená",J94,0)</f>
        <v>0</v>
      </c>
      <c r="BH94" s="193">
        <f>IF(N94="sníž. přenesená",J94,0)</f>
        <v>0</v>
      </c>
      <c r="BI94" s="193">
        <f>IF(N94="nulová",J94,0)</f>
        <v>0</v>
      </c>
      <c r="BJ94" s="17" t="s">
        <v>22</v>
      </c>
      <c r="BK94" s="193">
        <f>ROUND(I94*H94,2)</f>
        <v>0</v>
      </c>
      <c r="BL94" s="17" t="s">
        <v>269</v>
      </c>
      <c r="BM94" s="17" t="s">
        <v>3122</v>
      </c>
    </row>
    <row r="95" spans="2:65" s="1" customFormat="1" ht="22.5" customHeight="1">
      <c r="B95" s="34"/>
      <c r="C95" s="182" t="s">
        <v>200</v>
      </c>
      <c r="D95" s="182" t="s">
        <v>156</v>
      </c>
      <c r="E95" s="183" t="s">
        <v>3123</v>
      </c>
      <c r="F95" s="184" t="s">
        <v>3124</v>
      </c>
      <c r="G95" s="185" t="s">
        <v>413</v>
      </c>
      <c r="H95" s="186">
        <v>1</v>
      </c>
      <c r="I95" s="187"/>
      <c r="J95" s="188">
        <f>ROUND(I95*H95,2)</f>
        <v>0</v>
      </c>
      <c r="K95" s="184" t="s">
        <v>160</v>
      </c>
      <c r="L95" s="54"/>
      <c r="M95" s="189" t="s">
        <v>20</v>
      </c>
      <c r="N95" s="190" t="s">
        <v>44</v>
      </c>
      <c r="O95" s="35"/>
      <c r="P95" s="191">
        <f>O95*H95</f>
        <v>0</v>
      </c>
      <c r="Q95" s="191">
        <v>0</v>
      </c>
      <c r="R95" s="191">
        <f>Q95*H95</f>
        <v>0</v>
      </c>
      <c r="S95" s="191">
        <v>0</v>
      </c>
      <c r="T95" s="192">
        <f>S95*H95</f>
        <v>0</v>
      </c>
      <c r="AR95" s="17" t="s">
        <v>269</v>
      </c>
      <c r="AT95" s="17" t="s">
        <v>156</v>
      </c>
      <c r="AU95" s="17" t="s">
        <v>177</v>
      </c>
      <c r="AY95" s="17" t="s">
        <v>154</v>
      </c>
      <c r="BE95" s="193">
        <f>IF(N95="základní",J95,0)</f>
        <v>0</v>
      </c>
      <c r="BF95" s="193">
        <f>IF(N95="snížená",J95,0)</f>
        <v>0</v>
      </c>
      <c r="BG95" s="193">
        <f>IF(N95="zákl. přenesená",J95,0)</f>
        <v>0</v>
      </c>
      <c r="BH95" s="193">
        <f>IF(N95="sníž. přenesená",J95,0)</f>
        <v>0</v>
      </c>
      <c r="BI95" s="193">
        <f>IF(N95="nulová",J95,0)</f>
        <v>0</v>
      </c>
      <c r="BJ95" s="17" t="s">
        <v>22</v>
      </c>
      <c r="BK95" s="193">
        <f>ROUND(I95*H95,2)</f>
        <v>0</v>
      </c>
      <c r="BL95" s="17" t="s">
        <v>269</v>
      </c>
      <c r="BM95" s="17" t="s">
        <v>3125</v>
      </c>
    </row>
    <row r="96" spans="2:47" s="1" customFormat="1" ht="27">
      <c r="B96" s="34"/>
      <c r="C96" s="56"/>
      <c r="D96" s="199" t="s">
        <v>163</v>
      </c>
      <c r="E96" s="56"/>
      <c r="F96" s="234" t="s">
        <v>3126</v>
      </c>
      <c r="G96" s="56"/>
      <c r="H96" s="56"/>
      <c r="I96" s="152"/>
      <c r="J96" s="56"/>
      <c r="K96" s="56"/>
      <c r="L96" s="54"/>
      <c r="M96" s="71"/>
      <c r="N96" s="35"/>
      <c r="O96" s="35"/>
      <c r="P96" s="35"/>
      <c r="Q96" s="35"/>
      <c r="R96" s="35"/>
      <c r="S96" s="35"/>
      <c r="T96" s="72"/>
      <c r="AT96" s="17" t="s">
        <v>163</v>
      </c>
      <c r="AU96" s="17" t="s">
        <v>177</v>
      </c>
    </row>
    <row r="97" spans="2:65" s="1" customFormat="1" ht="22.5" customHeight="1">
      <c r="B97" s="34"/>
      <c r="C97" s="224" t="s">
        <v>207</v>
      </c>
      <c r="D97" s="224" t="s">
        <v>261</v>
      </c>
      <c r="E97" s="225" t="s">
        <v>3127</v>
      </c>
      <c r="F97" s="226" t="s">
        <v>3128</v>
      </c>
      <c r="G97" s="227" t="s">
        <v>413</v>
      </c>
      <c r="H97" s="228">
        <v>1</v>
      </c>
      <c r="I97" s="229"/>
      <c r="J97" s="230">
        <f>ROUND(I97*H97,2)</f>
        <v>0</v>
      </c>
      <c r="K97" s="226" t="s">
        <v>20</v>
      </c>
      <c r="L97" s="231"/>
      <c r="M97" s="232" t="s">
        <v>20</v>
      </c>
      <c r="N97" s="233" t="s">
        <v>44</v>
      </c>
      <c r="O97" s="35"/>
      <c r="P97" s="191">
        <f>O97*H97</f>
        <v>0</v>
      </c>
      <c r="Q97" s="191">
        <v>0.0088</v>
      </c>
      <c r="R97" s="191">
        <f>Q97*H97</f>
        <v>0.0088</v>
      </c>
      <c r="S97" s="191">
        <v>0</v>
      </c>
      <c r="T97" s="192">
        <f>S97*H97</f>
        <v>0</v>
      </c>
      <c r="AR97" s="17" t="s">
        <v>382</v>
      </c>
      <c r="AT97" s="17" t="s">
        <v>261</v>
      </c>
      <c r="AU97" s="17" t="s">
        <v>177</v>
      </c>
      <c r="AY97" s="17" t="s">
        <v>154</v>
      </c>
      <c r="BE97" s="193">
        <f>IF(N97="základní",J97,0)</f>
        <v>0</v>
      </c>
      <c r="BF97" s="193">
        <f>IF(N97="snížená",J97,0)</f>
        <v>0</v>
      </c>
      <c r="BG97" s="193">
        <f>IF(N97="zákl. přenesená",J97,0)</f>
        <v>0</v>
      </c>
      <c r="BH97" s="193">
        <f>IF(N97="sníž. přenesená",J97,0)</f>
        <v>0</v>
      </c>
      <c r="BI97" s="193">
        <f>IF(N97="nulová",J97,0)</f>
        <v>0</v>
      </c>
      <c r="BJ97" s="17" t="s">
        <v>22</v>
      </c>
      <c r="BK97" s="193">
        <f>ROUND(I97*H97,2)</f>
        <v>0</v>
      </c>
      <c r="BL97" s="17" t="s">
        <v>269</v>
      </c>
      <c r="BM97" s="17" t="s">
        <v>3129</v>
      </c>
    </row>
    <row r="98" spans="2:65" s="1" customFormat="1" ht="22.5" customHeight="1">
      <c r="B98" s="34"/>
      <c r="C98" s="182" t="s">
        <v>213</v>
      </c>
      <c r="D98" s="182" t="s">
        <v>156</v>
      </c>
      <c r="E98" s="183" t="s">
        <v>3130</v>
      </c>
      <c r="F98" s="184" t="s">
        <v>3131</v>
      </c>
      <c r="G98" s="185" t="s">
        <v>413</v>
      </c>
      <c r="H98" s="186">
        <v>2</v>
      </c>
      <c r="I98" s="187"/>
      <c r="J98" s="188">
        <f>ROUND(I98*H98,2)</f>
        <v>0</v>
      </c>
      <c r="K98" s="184" t="s">
        <v>160</v>
      </c>
      <c r="L98" s="54"/>
      <c r="M98" s="189" t="s">
        <v>20</v>
      </c>
      <c r="N98" s="190" t="s">
        <v>44</v>
      </c>
      <c r="O98" s="35"/>
      <c r="P98" s="191">
        <f>O98*H98</f>
        <v>0</v>
      </c>
      <c r="Q98" s="191">
        <v>0</v>
      </c>
      <c r="R98" s="191">
        <f>Q98*H98</f>
        <v>0</v>
      </c>
      <c r="S98" s="191">
        <v>0</v>
      </c>
      <c r="T98" s="192">
        <f>S98*H98</f>
        <v>0</v>
      </c>
      <c r="AR98" s="17" t="s">
        <v>269</v>
      </c>
      <c r="AT98" s="17" t="s">
        <v>156</v>
      </c>
      <c r="AU98" s="17" t="s">
        <v>177</v>
      </c>
      <c r="AY98" s="17" t="s">
        <v>154</v>
      </c>
      <c r="BE98" s="193">
        <f>IF(N98="základní",J98,0)</f>
        <v>0</v>
      </c>
      <c r="BF98" s="193">
        <f>IF(N98="snížená",J98,0)</f>
        <v>0</v>
      </c>
      <c r="BG98" s="193">
        <f>IF(N98="zákl. přenesená",J98,0)</f>
        <v>0</v>
      </c>
      <c r="BH98" s="193">
        <f>IF(N98="sníž. přenesená",J98,0)</f>
        <v>0</v>
      </c>
      <c r="BI98" s="193">
        <f>IF(N98="nulová",J98,0)</f>
        <v>0</v>
      </c>
      <c r="BJ98" s="17" t="s">
        <v>22</v>
      </c>
      <c r="BK98" s="193">
        <f>ROUND(I98*H98,2)</f>
        <v>0</v>
      </c>
      <c r="BL98" s="17" t="s">
        <v>269</v>
      </c>
      <c r="BM98" s="17" t="s">
        <v>3132</v>
      </c>
    </row>
    <row r="99" spans="2:47" s="1" customFormat="1" ht="27">
      <c r="B99" s="34"/>
      <c r="C99" s="56"/>
      <c r="D99" s="199" t="s">
        <v>163</v>
      </c>
      <c r="E99" s="56"/>
      <c r="F99" s="234" t="s">
        <v>3133</v>
      </c>
      <c r="G99" s="56"/>
      <c r="H99" s="56"/>
      <c r="I99" s="152"/>
      <c r="J99" s="56"/>
      <c r="K99" s="56"/>
      <c r="L99" s="54"/>
      <c r="M99" s="71"/>
      <c r="N99" s="35"/>
      <c r="O99" s="35"/>
      <c r="P99" s="35"/>
      <c r="Q99" s="35"/>
      <c r="R99" s="35"/>
      <c r="S99" s="35"/>
      <c r="T99" s="72"/>
      <c r="AT99" s="17" t="s">
        <v>163</v>
      </c>
      <c r="AU99" s="17" t="s">
        <v>177</v>
      </c>
    </row>
    <row r="100" spans="2:65" s="1" customFormat="1" ht="22.5" customHeight="1">
      <c r="B100" s="34"/>
      <c r="C100" s="224" t="s">
        <v>218</v>
      </c>
      <c r="D100" s="224" t="s">
        <v>261</v>
      </c>
      <c r="E100" s="225" t="s">
        <v>3134</v>
      </c>
      <c r="F100" s="226" t="s">
        <v>3135</v>
      </c>
      <c r="G100" s="227" t="s">
        <v>413</v>
      </c>
      <c r="H100" s="228">
        <v>2</v>
      </c>
      <c r="I100" s="229"/>
      <c r="J100" s="230">
        <f>ROUND(I100*H100,2)</f>
        <v>0</v>
      </c>
      <c r="K100" s="226" t="s">
        <v>160</v>
      </c>
      <c r="L100" s="231"/>
      <c r="M100" s="232" t="s">
        <v>20</v>
      </c>
      <c r="N100" s="233" t="s">
        <v>44</v>
      </c>
      <c r="O100" s="35"/>
      <c r="P100" s="191">
        <f>O100*H100</f>
        <v>0</v>
      </c>
      <c r="Q100" s="191">
        <v>0.00343</v>
      </c>
      <c r="R100" s="191">
        <f>Q100*H100</f>
        <v>0.00686</v>
      </c>
      <c r="S100" s="191">
        <v>0</v>
      </c>
      <c r="T100" s="192">
        <f>S100*H100</f>
        <v>0</v>
      </c>
      <c r="AR100" s="17" t="s">
        <v>382</v>
      </c>
      <c r="AT100" s="17" t="s">
        <v>261</v>
      </c>
      <c r="AU100" s="17" t="s">
        <v>177</v>
      </c>
      <c r="AY100" s="17" t="s">
        <v>154</v>
      </c>
      <c r="BE100" s="193">
        <f>IF(N100="základní",J100,0)</f>
        <v>0</v>
      </c>
      <c r="BF100" s="193">
        <f>IF(N100="snížená",J100,0)</f>
        <v>0</v>
      </c>
      <c r="BG100" s="193">
        <f>IF(N100="zákl. přenesená",J100,0)</f>
        <v>0</v>
      </c>
      <c r="BH100" s="193">
        <f>IF(N100="sníž. přenesená",J100,0)</f>
        <v>0</v>
      </c>
      <c r="BI100" s="193">
        <f>IF(N100="nulová",J100,0)</f>
        <v>0</v>
      </c>
      <c r="BJ100" s="17" t="s">
        <v>22</v>
      </c>
      <c r="BK100" s="193">
        <f>ROUND(I100*H100,2)</f>
        <v>0</v>
      </c>
      <c r="BL100" s="17" t="s">
        <v>269</v>
      </c>
      <c r="BM100" s="17" t="s">
        <v>3136</v>
      </c>
    </row>
    <row r="101" spans="2:65" s="1" customFormat="1" ht="22.5" customHeight="1">
      <c r="B101" s="34"/>
      <c r="C101" s="182" t="s">
        <v>27</v>
      </c>
      <c r="D101" s="182" t="s">
        <v>156</v>
      </c>
      <c r="E101" s="183" t="s">
        <v>3137</v>
      </c>
      <c r="F101" s="184" t="s">
        <v>3138</v>
      </c>
      <c r="G101" s="185" t="s">
        <v>413</v>
      </c>
      <c r="H101" s="186">
        <v>2</v>
      </c>
      <c r="I101" s="187"/>
      <c r="J101" s="188">
        <f>ROUND(I101*H101,2)</f>
        <v>0</v>
      </c>
      <c r="K101" s="184" t="s">
        <v>160</v>
      </c>
      <c r="L101" s="54"/>
      <c r="M101" s="189" t="s">
        <v>20</v>
      </c>
      <c r="N101" s="190" t="s">
        <v>44</v>
      </c>
      <c r="O101" s="35"/>
      <c r="P101" s="191">
        <f>O101*H101</f>
        <v>0</v>
      </c>
      <c r="Q101" s="191">
        <v>0</v>
      </c>
      <c r="R101" s="191">
        <f>Q101*H101</f>
        <v>0</v>
      </c>
      <c r="S101" s="191">
        <v>0</v>
      </c>
      <c r="T101" s="192">
        <f>S101*H101</f>
        <v>0</v>
      </c>
      <c r="AR101" s="17" t="s">
        <v>269</v>
      </c>
      <c r="AT101" s="17" t="s">
        <v>156</v>
      </c>
      <c r="AU101" s="17" t="s">
        <v>177</v>
      </c>
      <c r="AY101" s="17" t="s">
        <v>154</v>
      </c>
      <c r="BE101" s="193">
        <f>IF(N101="základní",J101,0)</f>
        <v>0</v>
      </c>
      <c r="BF101" s="193">
        <f>IF(N101="snížená",J101,0)</f>
        <v>0</v>
      </c>
      <c r="BG101" s="193">
        <f>IF(N101="zákl. přenesená",J101,0)</f>
        <v>0</v>
      </c>
      <c r="BH101" s="193">
        <f>IF(N101="sníž. přenesená",J101,0)</f>
        <v>0</v>
      </c>
      <c r="BI101" s="193">
        <f>IF(N101="nulová",J101,0)</f>
        <v>0</v>
      </c>
      <c r="BJ101" s="17" t="s">
        <v>22</v>
      </c>
      <c r="BK101" s="193">
        <f>ROUND(I101*H101,2)</f>
        <v>0</v>
      </c>
      <c r="BL101" s="17" t="s">
        <v>269</v>
      </c>
      <c r="BM101" s="17" t="s">
        <v>3139</v>
      </c>
    </row>
    <row r="102" spans="2:47" s="1" customFormat="1" ht="13.5">
      <c r="B102" s="34"/>
      <c r="C102" s="56"/>
      <c r="D102" s="199" t="s">
        <v>163</v>
      </c>
      <c r="E102" s="56"/>
      <c r="F102" s="234" t="s">
        <v>3140</v>
      </c>
      <c r="G102" s="56"/>
      <c r="H102" s="56"/>
      <c r="I102" s="152"/>
      <c r="J102" s="56"/>
      <c r="K102" s="56"/>
      <c r="L102" s="54"/>
      <c r="M102" s="71"/>
      <c r="N102" s="35"/>
      <c r="O102" s="35"/>
      <c r="P102" s="35"/>
      <c r="Q102" s="35"/>
      <c r="R102" s="35"/>
      <c r="S102" s="35"/>
      <c r="T102" s="72"/>
      <c r="AT102" s="17" t="s">
        <v>163</v>
      </c>
      <c r="AU102" s="17" t="s">
        <v>177</v>
      </c>
    </row>
    <row r="103" spans="2:65" s="1" customFormat="1" ht="22.5" customHeight="1">
      <c r="B103" s="34"/>
      <c r="C103" s="224" t="s">
        <v>231</v>
      </c>
      <c r="D103" s="224" t="s">
        <v>261</v>
      </c>
      <c r="E103" s="225" t="s">
        <v>3141</v>
      </c>
      <c r="F103" s="226" t="s">
        <v>3142</v>
      </c>
      <c r="G103" s="227" t="s">
        <v>413</v>
      </c>
      <c r="H103" s="228">
        <v>1</v>
      </c>
      <c r="I103" s="229"/>
      <c r="J103" s="230">
        <f>ROUND(I103*H103,2)</f>
        <v>0</v>
      </c>
      <c r="K103" s="226" t="s">
        <v>20</v>
      </c>
      <c r="L103" s="231"/>
      <c r="M103" s="232" t="s">
        <v>20</v>
      </c>
      <c r="N103" s="233" t="s">
        <v>44</v>
      </c>
      <c r="O103" s="35"/>
      <c r="P103" s="191">
        <f>O103*H103</f>
        <v>0</v>
      </c>
      <c r="Q103" s="191">
        <v>0.0197</v>
      </c>
      <c r="R103" s="191">
        <f>Q103*H103</f>
        <v>0.0197</v>
      </c>
      <c r="S103" s="191">
        <v>0</v>
      </c>
      <c r="T103" s="192">
        <f>S103*H103</f>
        <v>0</v>
      </c>
      <c r="AR103" s="17" t="s">
        <v>382</v>
      </c>
      <c r="AT103" s="17" t="s">
        <v>261</v>
      </c>
      <c r="AU103" s="17" t="s">
        <v>177</v>
      </c>
      <c r="AY103" s="17" t="s">
        <v>154</v>
      </c>
      <c r="BE103" s="193">
        <f>IF(N103="základní",J103,0)</f>
        <v>0</v>
      </c>
      <c r="BF103" s="193">
        <f>IF(N103="snížená",J103,0)</f>
        <v>0</v>
      </c>
      <c r="BG103" s="193">
        <f>IF(N103="zákl. přenesená",J103,0)</f>
        <v>0</v>
      </c>
      <c r="BH103" s="193">
        <f>IF(N103="sníž. přenesená",J103,0)</f>
        <v>0</v>
      </c>
      <c r="BI103" s="193">
        <f>IF(N103="nulová",J103,0)</f>
        <v>0</v>
      </c>
      <c r="BJ103" s="17" t="s">
        <v>22</v>
      </c>
      <c r="BK103" s="193">
        <f>ROUND(I103*H103,2)</f>
        <v>0</v>
      </c>
      <c r="BL103" s="17" t="s">
        <v>269</v>
      </c>
      <c r="BM103" s="17" t="s">
        <v>3143</v>
      </c>
    </row>
    <row r="104" spans="2:65" s="1" customFormat="1" ht="22.5" customHeight="1">
      <c r="B104" s="34"/>
      <c r="C104" s="224" t="s">
        <v>236</v>
      </c>
      <c r="D104" s="224" t="s">
        <v>261</v>
      </c>
      <c r="E104" s="225" t="s">
        <v>3144</v>
      </c>
      <c r="F104" s="226" t="s">
        <v>3145</v>
      </c>
      <c r="G104" s="227" t="s">
        <v>413</v>
      </c>
      <c r="H104" s="228">
        <v>1</v>
      </c>
      <c r="I104" s="229"/>
      <c r="J104" s="230">
        <f>ROUND(I104*H104,2)</f>
        <v>0</v>
      </c>
      <c r="K104" s="226" t="s">
        <v>20</v>
      </c>
      <c r="L104" s="231"/>
      <c r="M104" s="232" t="s">
        <v>20</v>
      </c>
      <c r="N104" s="233" t="s">
        <v>44</v>
      </c>
      <c r="O104" s="35"/>
      <c r="P104" s="191">
        <f>O104*H104</f>
        <v>0</v>
      </c>
      <c r="Q104" s="191">
        <v>0.0197</v>
      </c>
      <c r="R104" s="191">
        <f>Q104*H104</f>
        <v>0.0197</v>
      </c>
      <c r="S104" s="191">
        <v>0</v>
      </c>
      <c r="T104" s="192">
        <f>S104*H104</f>
        <v>0</v>
      </c>
      <c r="AR104" s="17" t="s">
        <v>382</v>
      </c>
      <c r="AT104" s="17" t="s">
        <v>261</v>
      </c>
      <c r="AU104" s="17" t="s">
        <v>177</v>
      </c>
      <c r="AY104" s="17" t="s">
        <v>154</v>
      </c>
      <c r="BE104" s="193">
        <f>IF(N104="základní",J104,0)</f>
        <v>0</v>
      </c>
      <c r="BF104" s="193">
        <f>IF(N104="snížená",J104,0)</f>
        <v>0</v>
      </c>
      <c r="BG104" s="193">
        <f>IF(N104="zákl. přenesená",J104,0)</f>
        <v>0</v>
      </c>
      <c r="BH104" s="193">
        <f>IF(N104="sníž. přenesená",J104,0)</f>
        <v>0</v>
      </c>
      <c r="BI104" s="193">
        <f>IF(N104="nulová",J104,0)</f>
        <v>0</v>
      </c>
      <c r="BJ104" s="17" t="s">
        <v>22</v>
      </c>
      <c r="BK104" s="193">
        <f>ROUND(I104*H104,2)</f>
        <v>0</v>
      </c>
      <c r="BL104" s="17" t="s">
        <v>269</v>
      </c>
      <c r="BM104" s="17" t="s">
        <v>3146</v>
      </c>
    </row>
    <row r="105" spans="2:65" s="1" customFormat="1" ht="22.5" customHeight="1">
      <c r="B105" s="34"/>
      <c r="C105" s="182" t="s">
        <v>243</v>
      </c>
      <c r="D105" s="182" t="s">
        <v>156</v>
      </c>
      <c r="E105" s="183" t="s">
        <v>3147</v>
      </c>
      <c r="F105" s="184" t="s">
        <v>3148</v>
      </c>
      <c r="G105" s="185" t="s">
        <v>413</v>
      </c>
      <c r="H105" s="186">
        <v>1</v>
      </c>
      <c r="I105" s="187"/>
      <c r="J105" s="188">
        <f>ROUND(I105*H105,2)</f>
        <v>0</v>
      </c>
      <c r="K105" s="184" t="s">
        <v>160</v>
      </c>
      <c r="L105" s="54"/>
      <c r="M105" s="189" t="s">
        <v>20</v>
      </c>
      <c r="N105" s="190" t="s">
        <v>44</v>
      </c>
      <c r="O105" s="35"/>
      <c r="P105" s="191">
        <f>O105*H105</f>
        <v>0</v>
      </c>
      <c r="Q105" s="191">
        <v>0</v>
      </c>
      <c r="R105" s="191">
        <f>Q105*H105</f>
        <v>0</v>
      </c>
      <c r="S105" s="191">
        <v>0</v>
      </c>
      <c r="T105" s="192">
        <f>S105*H105</f>
        <v>0</v>
      </c>
      <c r="AR105" s="17" t="s">
        <v>269</v>
      </c>
      <c r="AT105" s="17" t="s">
        <v>156</v>
      </c>
      <c r="AU105" s="17" t="s">
        <v>177</v>
      </c>
      <c r="AY105" s="17" t="s">
        <v>154</v>
      </c>
      <c r="BE105" s="193">
        <f>IF(N105="základní",J105,0)</f>
        <v>0</v>
      </c>
      <c r="BF105" s="193">
        <f>IF(N105="snížená",J105,0)</f>
        <v>0</v>
      </c>
      <c r="BG105" s="193">
        <f>IF(N105="zákl. přenesená",J105,0)</f>
        <v>0</v>
      </c>
      <c r="BH105" s="193">
        <f>IF(N105="sníž. přenesená",J105,0)</f>
        <v>0</v>
      </c>
      <c r="BI105" s="193">
        <f>IF(N105="nulová",J105,0)</f>
        <v>0</v>
      </c>
      <c r="BJ105" s="17" t="s">
        <v>22</v>
      </c>
      <c r="BK105" s="193">
        <f>ROUND(I105*H105,2)</f>
        <v>0</v>
      </c>
      <c r="BL105" s="17" t="s">
        <v>269</v>
      </c>
      <c r="BM105" s="17" t="s">
        <v>3149</v>
      </c>
    </row>
    <row r="106" spans="2:47" s="1" customFormat="1" ht="27">
      <c r="B106" s="34"/>
      <c r="C106" s="56"/>
      <c r="D106" s="199" t="s">
        <v>163</v>
      </c>
      <c r="E106" s="56"/>
      <c r="F106" s="234" t="s">
        <v>3150</v>
      </c>
      <c r="G106" s="56"/>
      <c r="H106" s="56"/>
      <c r="I106" s="152"/>
      <c r="J106" s="56"/>
      <c r="K106" s="56"/>
      <c r="L106" s="54"/>
      <c r="M106" s="71"/>
      <c r="N106" s="35"/>
      <c r="O106" s="35"/>
      <c r="P106" s="35"/>
      <c r="Q106" s="35"/>
      <c r="R106" s="35"/>
      <c r="S106" s="35"/>
      <c r="T106" s="72"/>
      <c r="AT106" s="17" t="s">
        <v>163</v>
      </c>
      <c r="AU106" s="17" t="s">
        <v>177</v>
      </c>
    </row>
    <row r="107" spans="2:65" s="1" customFormat="1" ht="22.5" customHeight="1">
      <c r="B107" s="34"/>
      <c r="C107" s="224" t="s">
        <v>255</v>
      </c>
      <c r="D107" s="224" t="s">
        <v>261</v>
      </c>
      <c r="E107" s="225" t="s">
        <v>3151</v>
      </c>
      <c r="F107" s="226" t="s">
        <v>3152</v>
      </c>
      <c r="G107" s="227" t="s">
        <v>413</v>
      </c>
      <c r="H107" s="228">
        <v>1</v>
      </c>
      <c r="I107" s="229"/>
      <c r="J107" s="230">
        <f>ROUND(I107*H107,2)</f>
        <v>0</v>
      </c>
      <c r="K107" s="226" t="s">
        <v>20</v>
      </c>
      <c r="L107" s="231"/>
      <c r="M107" s="232" t="s">
        <v>20</v>
      </c>
      <c r="N107" s="233" t="s">
        <v>44</v>
      </c>
      <c r="O107" s="35"/>
      <c r="P107" s="191">
        <f>O107*H107</f>
        <v>0</v>
      </c>
      <c r="Q107" s="191">
        <v>0.007</v>
      </c>
      <c r="R107" s="191">
        <f>Q107*H107</f>
        <v>0.007</v>
      </c>
      <c r="S107" s="191">
        <v>0</v>
      </c>
      <c r="T107" s="192">
        <f>S107*H107</f>
        <v>0</v>
      </c>
      <c r="AR107" s="17" t="s">
        <v>382</v>
      </c>
      <c r="AT107" s="17" t="s">
        <v>261</v>
      </c>
      <c r="AU107" s="17" t="s">
        <v>177</v>
      </c>
      <c r="AY107" s="17" t="s">
        <v>154</v>
      </c>
      <c r="BE107" s="193">
        <f>IF(N107="základní",J107,0)</f>
        <v>0</v>
      </c>
      <c r="BF107" s="193">
        <f>IF(N107="snížená",J107,0)</f>
        <v>0</v>
      </c>
      <c r="BG107" s="193">
        <f>IF(N107="zákl. přenesená",J107,0)</f>
        <v>0</v>
      </c>
      <c r="BH107" s="193">
        <f>IF(N107="sníž. přenesená",J107,0)</f>
        <v>0</v>
      </c>
      <c r="BI107" s="193">
        <f>IF(N107="nulová",J107,0)</f>
        <v>0</v>
      </c>
      <c r="BJ107" s="17" t="s">
        <v>22</v>
      </c>
      <c r="BK107" s="193">
        <f>ROUND(I107*H107,2)</f>
        <v>0</v>
      </c>
      <c r="BL107" s="17" t="s">
        <v>269</v>
      </c>
      <c r="BM107" s="17" t="s">
        <v>3153</v>
      </c>
    </row>
    <row r="108" spans="2:47" s="1" customFormat="1" ht="13.5">
      <c r="B108" s="34"/>
      <c r="C108" s="56"/>
      <c r="D108" s="199" t="s">
        <v>163</v>
      </c>
      <c r="E108" s="56"/>
      <c r="F108" s="234" t="s">
        <v>3154</v>
      </c>
      <c r="G108" s="56"/>
      <c r="H108" s="56"/>
      <c r="I108" s="152"/>
      <c r="J108" s="56"/>
      <c r="K108" s="56"/>
      <c r="L108" s="54"/>
      <c r="M108" s="71"/>
      <c r="N108" s="35"/>
      <c r="O108" s="35"/>
      <c r="P108" s="35"/>
      <c r="Q108" s="35"/>
      <c r="R108" s="35"/>
      <c r="S108" s="35"/>
      <c r="T108" s="72"/>
      <c r="AT108" s="17" t="s">
        <v>163</v>
      </c>
      <c r="AU108" s="17" t="s">
        <v>177</v>
      </c>
    </row>
    <row r="109" spans="2:65" s="1" customFormat="1" ht="22.5" customHeight="1">
      <c r="B109" s="34"/>
      <c r="C109" s="182" t="s">
        <v>8</v>
      </c>
      <c r="D109" s="182" t="s">
        <v>156</v>
      </c>
      <c r="E109" s="183" t="s">
        <v>3155</v>
      </c>
      <c r="F109" s="184" t="s">
        <v>3156</v>
      </c>
      <c r="G109" s="185" t="s">
        <v>292</v>
      </c>
      <c r="H109" s="186">
        <v>18</v>
      </c>
      <c r="I109" s="187"/>
      <c r="J109" s="188">
        <f>ROUND(I109*H109,2)</f>
        <v>0</v>
      </c>
      <c r="K109" s="184" t="s">
        <v>160</v>
      </c>
      <c r="L109" s="54"/>
      <c r="M109" s="189" t="s">
        <v>20</v>
      </c>
      <c r="N109" s="190" t="s">
        <v>44</v>
      </c>
      <c r="O109" s="35"/>
      <c r="P109" s="191">
        <f>O109*H109</f>
        <v>0</v>
      </c>
      <c r="Q109" s="191">
        <v>0.01081</v>
      </c>
      <c r="R109" s="191">
        <f>Q109*H109</f>
        <v>0.19458</v>
      </c>
      <c r="S109" s="191">
        <v>0</v>
      </c>
      <c r="T109" s="192">
        <f>S109*H109</f>
        <v>0</v>
      </c>
      <c r="AR109" s="17" t="s">
        <v>269</v>
      </c>
      <c r="AT109" s="17" t="s">
        <v>156</v>
      </c>
      <c r="AU109" s="17" t="s">
        <v>177</v>
      </c>
      <c r="AY109" s="17" t="s">
        <v>154</v>
      </c>
      <c r="BE109" s="193">
        <f>IF(N109="základní",J109,0)</f>
        <v>0</v>
      </c>
      <c r="BF109" s="193">
        <f>IF(N109="snížená",J109,0)</f>
        <v>0</v>
      </c>
      <c r="BG109" s="193">
        <f>IF(N109="zákl. přenesená",J109,0)</f>
        <v>0</v>
      </c>
      <c r="BH109" s="193">
        <f>IF(N109="sníž. přenesená",J109,0)</f>
        <v>0</v>
      </c>
      <c r="BI109" s="193">
        <f>IF(N109="nulová",J109,0)</f>
        <v>0</v>
      </c>
      <c r="BJ109" s="17" t="s">
        <v>22</v>
      </c>
      <c r="BK109" s="193">
        <f>ROUND(I109*H109,2)</f>
        <v>0</v>
      </c>
      <c r="BL109" s="17" t="s">
        <v>269</v>
      </c>
      <c r="BM109" s="17" t="s">
        <v>3157</v>
      </c>
    </row>
    <row r="110" spans="2:47" s="1" customFormat="1" ht="27">
      <c r="B110" s="34"/>
      <c r="C110" s="56"/>
      <c r="D110" s="194" t="s">
        <v>163</v>
      </c>
      <c r="E110" s="56"/>
      <c r="F110" s="195" t="s">
        <v>3158</v>
      </c>
      <c r="G110" s="56"/>
      <c r="H110" s="56"/>
      <c r="I110" s="152"/>
      <c r="J110" s="56"/>
      <c r="K110" s="56"/>
      <c r="L110" s="54"/>
      <c r="M110" s="71"/>
      <c r="N110" s="35"/>
      <c r="O110" s="35"/>
      <c r="P110" s="35"/>
      <c r="Q110" s="35"/>
      <c r="R110" s="35"/>
      <c r="S110" s="35"/>
      <c r="T110" s="72"/>
      <c r="AT110" s="17" t="s">
        <v>163</v>
      </c>
      <c r="AU110" s="17" t="s">
        <v>177</v>
      </c>
    </row>
    <row r="111" spans="2:47" s="1" customFormat="1" ht="27">
      <c r="B111" s="34"/>
      <c r="C111" s="56"/>
      <c r="D111" s="199" t="s">
        <v>615</v>
      </c>
      <c r="E111" s="56"/>
      <c r="F111" s="212" t="s">
        <v>3159</v>
      </c>
      <c r="G111" s="56"/>
      <c r="H111" s="56"/>
      <c r="I111" s="152"/>
      <c r="J111" s="56"/>
      <c r="K111" s="56"/>
      <c r="L111" s="54"/>
      <c r="M111" s="71"/>
      <c r="N111" s="35"/>
      <c r="O111" s="35"/>
      <c r="P111" s="35"/>
      <c r="Q111" s="35"/>
      <c r="R111" s="35"/>
      <c r="S111" s="35"/>
      <c r="T111" s="72"/>
      <c r="AT111" s="17" t="s">
        <v>615</v>
      </c>
      <c r="AU111" s="17" t="s">
        <v>177</v>
      </c>
    </row>
    <row r="112" spans="2:65" s="1" customFormat="1" ht="22.5" customHeight="1">
      <c r="B112" s="34"/>
      <c r="C112" s="182" t="s">
        <v>269</v>
      </c>
      <c r="D112" s="182" t="s">
        <v>156</v>
      </c>
      <c r="E112" s="183" t="s">
        <v>3160</v>
      </c>
      <c r="F112" s="184" t="s">
        <v>3161</v>
      </c>
      <c r="G112" s="185" t="s">
        <v>292</v>
      </c>
      <c r="H112" s="186">
        <v>5</v>
      </c>
      <c r="I112" s="187"/>
      <c r="J112" s="188">
        <f>ROUND(I112*H112,2)</f>
        <v>0</v>
      </c>
      <c r="K112" s="184" t="s">
        <v>160</v>
      </c>
      <c r="L112" s="54"/>
      <c r="M112" s="189" t="s">
        <v>20</v>
      </c>
      <c r="N112" s="190" t="s">
        <v>44</v>
      </c>
      <c r="O112" s="35"/>
      <c r="P112" s="191">
        <f>O112*H112</f>
        <v>0</v>
      </c>
      <c r="Q112" s="191">
        <v>0.00653</v>
      </c>
      <c r="R112" s="191">
        <f>Q112*H112</f>
        <v>0.03265</v>
      </c>
      <c r="S112" s="191">
        <v>0</v>
      </c>
      <c r="T112" s="192">
        <f>S112*H112</f>
        <v>0</v>
      </c>
      <c r="AR112" s="17" t="s">
        <v>269</v>
      </c>
      <c r="AT112" s="17" t="s">
        <v>156</v>
      </c>
      <c r="AU112" s="17" t="s">
        <v>177</v>
      </c>
      <c r="AY112" s="17" t="s">
        <v>154</v>
      </c>
      <c r="BE112" s="193">
        <f>IF(N112="základní",J112,0)</f>
        <v>0</v>
      </c>
      <c r="BF112" s="193">
        <f>IF(N112="snížená",J112,0)</f>
        <v>0</v>
      </c>
      <c r="BG112" s="193">
        <f>IF(N112="zákl. přenesená",J112,0)</f>
        <v>0</v>
      </c>
      <c r="BH112" s="193">
        <f>IF(N112="sníž. přenesená",J112,0)</f>
        <v>0</v>
      </c>
      <c r="BI112" s="193">
        <f>IF(N112="nulová",J112,0)</f>
        <v>0</v>
      </c>
      <c r="BJ112" s="17" t="s">
        <v>22</v>
      </c>
      <c r="BK112" s="193">
        <f>ROUND(I112*H112,2)</f>
        <v>0</v>
      </c>
      <c r="BL112" s="17" t="s">
        <v>269</v>
      </c>
      <c r="BM112" s="17" t="s">
        <v>3162</v>
      </c>
    </row>
    <row r="113" spans="2:47" s="1" customFormat="1" ht="27">
      <c r="B113" s="34"/>
      <c r="C113" s="56"/>
      <c r="D113" s="194" t="s">
        <v>163</v>
      </c>
      <c r="E113" s="56"/>
      <c r="F113" s="195" t="s">
        <v>3163</v>
      </c>
      <c r="G113" s="56"/>
      <c r="H113" s="56"/>
      <c r="I113" s="152"/>
      <c r="J113" s="56"/>
      <c r="K113" s="56"/>
      <c r="L113" s="54"/>
      <c r="M113" s="71"/>
      <c r="N113" s="35"/>
      <c r="O113" s="35"/>
      <c r="P113" s="35"/>
      <c r="Q113" s="35"/>
      <c r="R113" s="35"/>
      <c r="S113" s="35"/>
      <c r="T113" s="72"/>
      <c r="AT113" s="17" t="s">
        <v>163</v>
      </c>
      <c r="AU113" s="17" t="s">
        <v>177</v>
      </c>
    </row>
    <row r="114" spans="2:47" s="1" customFormat="1" ht="27">
      <c r="B114" s="34"/>
      <c r="C114" s="56"/>
      <c r="D114" s="199" t="s">
        <v>615</v>
      </c>
      <c r="E114" s="56"/>
      <c r="F114" s="212" t="s">
        <v>3164</v>
      </c>
      <c r="G114" s="56"/>
      <c r="H114" s="56"/>
      <c r="I114" s="152"/>
      <c r="J114" s="56"/>
      <c r="K114" s="56"/>
      <c r="L114" s="54"/>
      <c r="M114" s="71"/>
      <c r="N114" s="35"/>
      <c r="O114" s="35"/>
      <c r="P114" s="35"/>
      <c r="Q114" s="35"/>
      <c r="R114" s="35"/>
      <c r="S114" s="35"/>
      <c r="T114" s="72"/>
      <c r="AT114" s="17" t="s">
        <v>615</v>
      </c>
      <c r="AU114" s="17" t="s">
        <v>177</v>
      </c>
    </row>
    <row r="115" spans="2:65" s="1" customFormat="1" ht="22.5" customHeight="1">
      <c r="B115" s="34"/>
      <c r="C115" s="182" t="s">
        <v>276</v>
      </c>
      <c r="D115" s="182" t="s">
        <v>156</v>
      </c>
      <c r="E115" s="183" t="s">
        <v>3165</v>
      </c>
      <c r="F115" s="184" t="s">
        <v>3166</v>
      </c>
      <c r="G115" s="185" t="s">
        <v>292</v>
      </c>
      <c r="H115" s="186">
        <v>1</v>
      </c>
      <c r="I115" s="187"/>
      <c r="J115" s="188">
        <f>ROUND(I115*H115,2)</f>
        <v>0</v>
      </c>
      <c r="K115" s="184" t="s">
        <v>160</v>
      </c>
      <c r="L115" s="54"/>
      <c r="M115" s="189" t="s">
        <v>20</v>
      </c>
      <c r="N115" s="190" t="s">
        <v>44</v>
      </c>
      <c r="O115" s="35"/>
      <c r="P115" s="191">
        <f>O115*H115</f>
        <v>0</v>
      </c>
      <c r="Q115" s="191">
        <v>0</v>
      </c>
      <c r="R115" s="191">
        <f>Q115*H115</f>
        <v>0</v>
      </c>
      <c r="S115" s="191">
        <v>0</v>
      </c>
      <c r="T115" s="192">
        <f>S115*H115</f>
        <v>0</v>
      </c>
      <c r="AR115" s="17" t="s">
        <v>269</v>
      </c>
      <c r="AT115" s="17" t="s">
        <v>156</v>
      </c>
      <c r="AU115" s="17" t="s">
        <v>177</v>
      </c>
      <c r="AY115" s="17" t="s">
        <v>154</v>
      </c>
      <c r="BE115" s="193">
        <f>IF(N115="základní",J115,0)</f>
        <v>0</v>
      </c>
      <c r="BF115" s="193">
        <f>IF(N115="snížená",J115,0)</f>
        <v>0</v>
      </c>
      <c r="BG115" s="193">
        <f>IF(N115="zákl. přenesená",J115,0)</f>
        <v>0</v>
      </c>
      <c r="BH115" s="193">
        <f>IF(N115="sníž. přenesená",J115,0)</f>
        <v>0</v>
      </c>
      <c r="BI115" s="193">
        <f>IF(N115="nulová",J115,0)</f>
        <v>0</v>
      </c>
      <c r="BJ115" s="17" t="s">
        <v>22</v>
      </c>
      <c r="BK115" s="193">
        <f>ROUND(I115*H115,2)</f>
        <v>0</v>
      </c>
      <c r="BL115" s="17" t="s">
        <v>269</v>
      </c>
      <c r="BM115" s="17" t="s">
        <v>3167</v>
      </c>
    </row>
    <row r="116" spans="2:47" s="1" customFormat="1" ht="27">
      <c r="B116" s="34"/>
      <c r="C116" s="56"/>
      <c r="D116" s="199" t="s">
        <v>163</v>
      </c>
      <c r="E116" s="56"/>
      <c r="F116" s="234" t="s">
        <v>3168</v>
      </c>
      <c r="G116" s="56"/>
      <c r="H116" s="56"/>
      <c r="I116" s="152"/>
      <c r="J116" s="56"/>
      <c r="K116" s="56"/>
      <c r="L116" s="54"/>
      <c r="M116" s="71"/>
      <c r="N116" s="35"/>
      <c r="O116" s="35"/>
      <c r="P116" s="35"/>
      <c r="Q116" s="35"/>
      <c r="R116" s="35"/>
      <c r="S116" s="35"/>
      <c r="T116" s="72"/>
      <c r="AT116" s="17" t="s">
        <v>163</v>
      </c>
      <c r="AU116" s="17" t="s">
        <v>177</v>
      </c>
    </row>
    <row r="117" spans="2:65" s="1" customFormat="1" ht="22.5" customHeight="1">
      <c r="B117" s="34"/>
      <c r="C117" s="224" t="s">
        <v>283</v>
      </c>
      <c r="D117" s="224" t="s">
        <v>261</v>
      </c>
      <c r="E117" s="225" t="s">
        <v>3169</v>
      </c>
      <c r="F117" s="226" t="s">
        <v>3170</v>
      </c>
      <c r="G117" s="227" t="s">
        <v>292</v>
      </c>
      <c r="H117" s="228">
        <v>1</v>
      </c>
      <c r="I117" s="229"/>
      <c r="J117" s="230">
        <f>ROUND(I117*H117,2)</f>
        <v>0</v>
      </c>
      <c r="K117" s="226" t="s">
        <v>160</v>
      </c>
      <c r="L117" s="231"/>
      <c r="M117" s="232" t="s">
        <v>20</v>
      </c>
      <c r="N117" s="233" t="s">
        <v>44</v>
      </c>
      <c r="O117" s="35"/>
      <c r="P117" s="191">
        <f>O117*H117</f>
        <v>0</v>
      </c>
      <c r="Q117" s="191">
        <v>0.01367</v>
      </c>
      <c r="R117" s="191">
        <f>Q117*H117</f>
        <v>0.01367</v>
      </c>
      <c r="S117" s="191">
        <v>0</v>
      </c>
      <c r="T117" s="192">
        <f>S117*H117</f>
        <v>0</v>
      </c>
      <c r="AR117" s="17" t="s">
        <v>382</v>
      </c>
      <c r="AT117" s="17" t="s">
        <v>261</v>
      </c>
      <c r="AU117" s="17" t="s">
        <v>177</v>
      </c>
      <c r="AY117" s="17" t="s">
        <v>154</v>
      </c>
      <c r="BE117" s="193">
        <f>IF(N117="základní",J117,0)</f>
        <v>0</v>
      </c>
      <c r="BF117" s="193">
        <f>IF(N117="snížená",J117,0)</f>
        <v>0</v>
      </c>
      <c r="BG117" s="193">
        <f>IF(N117="zákl. přenesená",J117,0)</f>
        <v>0</v>
      </c>
      <c r="BH117" s="193">
        <f>IF(N117="sníž. přenesená",J117,0)</f>
        <v>0</v>
      </c>
      <c r="BI117" s="193">
        <f>IF(N117="nulová",J117,0)</f>
        <v>0</v>
      </c>
      <c r="BJ117" s="17" t="s">
        <v>22</v>
      </c>
      <c r="BK117" s="193">
        <f>ROUND(I117*H117,2)</f>
        <v>0</v>
      </c>
      <c r="BL117" s="17" t="s">
        <v>269</v>
      </c>
      <c r="BM117" s="17" t="s">
        <v>3171</v>
      </c>
    </row>
    <row r="118" spans="2:47" s="1" customFormat="1" ht="13.5">
      <c r="B118" s="34"/>
      <c r="C118" s="56"/>
      <c r="D118" s="199" t="s">
        <v>163</v>
      </c>
      <c r="E118" s="56"/>
      <c r="F118" s="234" t="s">
        <v>3170</v>
      </c>
      <c r="G118" s="56"/>
      <c r="H118" s="56"/>
      <c r="I118" s="152"/>
      <c r="J118" s="56"/>
      <c r="K118" s="56"/>
      <c r="L118" s="54"/>
      <c r="M118" s="71"/>
      <c r="N118" s="35"/>
      <c r="O118" s="35"/>
      <c r="P118" s="35"/>
      <c r="Q118" s="35"/>
      <c r="R118" s="35"/>
      <c r="S118" s="35"/>
      <c r="T118" s="72"/>
      <c r="AT118" s="17" t="s">
        <v>163</v>
      </c>
      <c r="AU118" s="17" t="s">
        <v>177</v>
      </c>
    </row>
    <row r="119" spans="2:65" s="1" customFormat="1" ht="22.5" customHeight="1">
      <c r="B119" s="34"/>
      <c r="C119" s="182" t="s">
        <v>289</v>
      </c>
      <c r="D119" s="182" t="s">
        <v>156</v>
      </c>
      <c r="E119" s="183" t="s">
        <v>3172</v>
      </c>
      <c r="F119" s="184" t="s">
        <v>3173</v>
      </c>
      <c r="G119" s="185" t="s">
        <v>413</v>
      </c>
      <c r="H119" s="186">
        <v>2</v>
      </c>
      <c r="I119" s="187"/>
      <c r="J119" s="188">
        <f>ROUND(I119*H119,2)</f>
        <v>0</v>
      </c>
      <c r="K119" s="184" t="s">
        <v>160</v>
      </c>
      <c r="L119" s="54"/>
      <c r="M119" s="189" t="s">
        <v>20</v>
      </c>
      <c r="N119" s="190" t="s">
        <v>44</v>
      </c>
      <c r="O119" s="35"/>
      <c r="P119" s="191">
        <f>O119*H119</f>
        <v>0</v>
      </c>
      <c r="Q119" s="191">
        <v>0</v>
      </c>
      <c r="R119" s="191">
        <f>Q119*H119</f>
        <v>0</v>
      </c>
      <c r="S119" s="191">
        <v>0</v>
      </c>
      <c r="T119" s="192">
        <f>S119*H119</f>
        <v>0</v>
      </c>
      <c r="AR119" s="17" t="s">
        <v>269</v>
      </c>
      <c r="AT119" s="17" t="s">
        <v>156</v>
      </c>
      <c r="AU119" s="17" t="s">
        <v>177</v>
      </c>
      <c r="AY119" s="17" t="s">
        <v>154</v>
      </c>
      <c r="BE119" s="193">
        <f>IF(N119="základní",J119,0)</f>
        <v>0</v>
      </c>
      <c r="BF119" s="193">
        <f>IF(N119="snížená",J119,0)</f>
        <v>0</v>
      </c>
      <c r="BG119" s="193">
        <f>IF(N119="zákl. přenesená",J119,0)</f>
        <v>0</v>
      </c>
      <c r="BH119" s="193">
        <f>IF(N119="sníž. přenesená",J119,0)</f>
        <v>0</v>
      </c>
      <c r="BI119" s="193">
        <f>IF(N119="nulová",J119,0)</f>
        <v>0</v>
      </c>
      <c r="BJ119" s="17" t="s">
        <v>22</v>
      </c>
      <c r="BK119" s="193">
        <f>ROUND(I119*H119,2)</f>
        <v>0</v>
      </c>
      <c r="BL119" s="17" t="s">
        <v>269</v>
      </c>
      <c r="BM119" s="17" t="s">
        <v>3174</v>
      </c>
    </row>
    <row r="120" spans="2:47" s="1" customFormat="1" ht="27">
      <c r="B120" s="34"/>
      <c r="C120" s="56"/>
      <c r="D120" s="199" t="s">
        <v>163</v>
      </c>
      <c r="E120" s="56"/>
      <c r="F120" s="234" t="s">
        <v>3175</v>
      </c>
      <c r="G120" s="56"/>
      <c r="H120" s="56"/>
      <c r="I120" s="152"/>
      <c r="J120" s="56"/>
      <c r="K120" s="56"/>
      <c r="L120" s="54"/>
      <c r="M120" s="71"/>
      <c r="N120" s="35"/>
      <c r="O120" s="35"/>
      <c r="P120" s="35"/>
      <c r="Q120" s="35"/>
      <c r="R120" s="35"/>
      <c r="S120" s="35"/>
      <c r="T120" s="72"/>
      <c r="AT120" s="17" t="s">
        <v>163</v>
      </c>
      <c r="AU120" s="17" t="s">
        <v>177</v>
      </c>
    </row>
    <row r="121" spans="2:65" s="1" customFormat="1" ht="22.5" customHeight="1">
      <c r="B121" s="34"/>
      <c r="C121" s="224" t="s">
        <v>297</v>
      </c>
      <c r="D121" s="224" t="s">
        <v>261</v>
      </c>
      <c r="E121" s="225" t="s">
        <v>3176</v>
      </c>
      <c r="F121" s="226" t="s">
        <v>3177</v>
      </c>
      <c r="G121" s="227" t="s">
        <v>413</v>
      </c>
      <c r="H121" s="228">
        <v>2</v>
      </c>
      <c r="I121" s="229"/>
      <c r="J121" s="230">
        <f>ROUND(I121*H121,2)</f>
        <v>0</v>
      </c>
      <c r="K121" s="226" t="s">
        <v>20</v>
      </c>
      <c r="L121" s="231"/>
      <c r="M121" s="232" t="s">
        <v>20</v>
      </c>
      <c r="N121" s="233" t="s">
        <v>44</v>
      </c>
      <c r="O121" s="35"/>
      <c r="P121" s="191">
        <f>O121*H121</f>
        <v>0</v>
      </c>
      <c r="Q121" s="191">
        <v>0.0045</v>
      </c>
      <c r="R121" s="191">
        <f>Q121*H121</f>
        <v>0.009</v>
      </c>
      <c r="S121" s="191">
        <v>0</v>
      </c>
      <c r="T121" s="192">
        <f>S121*H121</f>
        <v>0</v>
      </c>
      <c r="AR121" s="17" t="s">
        <v>382</v>
      </c>
      <c r="AT121" s="17" t="s">
        <v>261</v>
      </c>
      <c r="AU121" s="17" t="s">
        <v>177</v>
      </c>
      <c r="AY121" s="17" t="s">
        <v>154</v>
      </c>
      <c r="BE121" s="193">
        <f>IF(N121="základní",J121,0)</f>
        <v>0</v>
      </c>
      <c r="BF121" s="193">
        <f>IF(N121="snížená",J121,0)</f>
        <v>0</v>
      </c>
      <c r="BG121" s="193">
        <f>IF(N121="zákl. přenesená",J121,0)</f>
        <v>0</v>
      </c>
      <c r="BH121" s="193">
        <f>IF(N121="sníž. přenesená",J121,0)</f>
        <v>0</v>
      </c>
      <c r="BI121" s="193">
        <f>IF(N121="nulová",J121,0)</f>
        <v>0</v>
      </c>
      <c r="BJ121" s="17" t="s">
        <v>22</v>
      </c>
      <c r="BK121" s="193">
        <f>ROUND(I121*H121,2)</f>
        <v>0</v>
      </c>
      <c r="BL121" s="17" t="s">
        <v>269</v>
      </c>
      <c r="BM121" s="17" t="s">
        <v>3178</v>
      </c>
    </row>
    <row r="122" spans="2:47" s="1" customFormat="1" ht="13.5">
      <c r="B122" s="34"/>
      <c r="C122" s="56"/>
      <c r="D122" s="199" t="s">
        <v>163</v>
      </c>
      <c r="E122" s="56"/>
      <c r="F122" s="234" t="s">
        <v>3179</v>
      </c>
      <c r="G122" s="56"/>
      <c r="H122" s="56"/>
      <c r="I122" s="152"/>
      <c r="J122" s="56"/>
      <c r="K122" s="56"/>
      <c r="L122" s="54"/>
      <c r="M122" s="71"/>
      <c r="N122" s="35"/>
      <c r="O122" s="35"/>
      <c r="P122" s="35"/>
      <c r="Q122" s="35"/>
      <c r="R122" s="35"/>
      <c r="S122" s="35"/>
      <c r="T122" s="72"/>
      <c r="AT122" s="17" t="s">
        <v>163</v>
      </c>
      <c r="AU122" s="17" t="s">
        <v>177</v>
      </c>
    </row>
    <row r="123" spans="2:65" s="1" customFormat="1" ht="22.5" customHeight="1">
      <c r="B123" s="34"/>
      <c r="C123" s="182" t="s">
        <v>7</v>
      </c>
      <c r="D123" s="182" t="s">
        <v>156</v>
      </c>
      <c r="E123" s="183" t="s">
        <v>3180</v>
      </c>
      <c r="F123" s="184" t="s">
        <v>3181</v>
      </c>
      <c r="G123" s="185" t="s">
        <v>413</v>
      </c>
      <c r="H123" s="186">
        <v>4</v>
      </c>
      <c r="I123" s="187"/>
      <c r="J123" s="188">
        <f>ROUND(I123*H123,2)</f>
        <v>0</v>
      </c>
      <c r="K123" s="184" t="s">
        <v>160</v>
      </c>
      <c r="L123" s="54"/>
      <c r="M123" s="189" t="s">
        <v>20</v>
      </c>
      <c r="N123" s="190" t="s">
        <v>44</v>
      </c>
      <c r="O123" s="35"/>
      <c r="P123" s="191">
        <f>O123*H123</f>
        <v>0</v>
      </c>
      <c r="Q123" s="191">
        <v>0</v>
      </c>
      <c r="R123" s="191">
        <f>Q123*H123</f>
        <v>0</v>
      </c>
      <c r="S123" s="191">
        <v>0</v>
      </c>
      <c r="T123" s="192">
        <f>S123*H123</f>
        <v>0</v>
      </c>
      <c r="AR123" s="17" t="s">
        <v>269</v>
      </c>
      <c r="AT123" s="17" t="s">
        <v>156</v>
      </c>
      <c r="AU123" s="17" t="s">
        <v>177</v>
      </c>
      <c r="AY123" s="17" t="s">
        <v>154</v>
      </c>
      <c r="BE123" s="193">
        <f>IF(N123="základní",J123,0)</f>
        <v>0</v>
      </c>
      <c r="BF123" s="193">
        <f>IF(N123="snížená",J123,0)</f>
        <v>0</v>
      </c>
      <c r="BG123" s="193">
        <f>IF(N123="zákl. přenesená",J123,0)</f>
        <v>0</v>
      </c>
      <c r="BH123" s="193">
        <f>IF(N123="sníž. přenesená",J123,0)</f>
        <v>0</v>
      </c>
      <c r="BI123" s="193">
        <f>IF(N123="nulová",J123,0)</f>
        <v>0</v>
      </c>
      <c r="BJ123" s="17" t="s">
        <v>22</v>
      </c>
      <c r="BK123" s="193">
        <f>ROUND(I123*H123,2)</f>
        <v>0</v>
      </c>
      <c r="BL123" s="17" t="s">
        <v>269</v>
      </c>
      <c r="BM123" s="17" t="s">
        <v>3182</v>
      </c>
    </row>
    <row r="124" spans="2:47" s="1" customFormat="1" ht="13.5">
      <c r="B124" s="34"/>
      <c r="C124" s="56"/>
      <c r="D124" s="199" t="s">
        <v>163</v>
      </c>
      <c r="E124" s="56"/>
      <c r="F124" s="234" t="s">
        <v>3183</v>
      </c>
      <c r="G124" s="56"/>
      <c r="H124" s="56"/>
      <c r="I124" s="152"/>
      <c r="J124" s="56"/>
      <c r="K124" s="56"/>
      <c r="L124" s="54"/>
      <c r="M124" s="71"/>
      <c r="N124" s="35"/>
      <c r="O124" s="35"/>
      <c r="P124" s="35"/>
      <c r="Q124" s="35"/>
      <c r="R124" s="35"/>
      <c r="S124" s="35"/>
      <c r="T124" s="72"/>
      <c r="AT124" s="17" t="s">
        <v>163</v>
      </c>
      <c r="AU124" s="17" t="s">
        <v>177</v>
      </c>
    </row>
    <row r="125" spans="2:65" s="1" customFormat="1" ht="22.5" customHeight="1">
      <c r="B125" s="34"/>
      <c r="C125" s="224" t="s">
        <v>312</v>
      </c>
      <c r="D125" s="224" t="s">
        <v>261</v>
      </c>
      <c r="E125" s="225" t="s">
        <v>3184</v>
      </c>
      <c r="F125" s="226" t="s">
        <v>3185</v>
      </c>
      <c r="G125" s="227" t="s">
        <v>413</v>
      </c>
      <c r="H125" s="228">
        <v>4</v>
      </c>
      <c r="I125" s="229"/>
      <c r="J125" s="230">
        <f>ROUND(I125*H125,2)</f>
        <v>0</v>
      </c>
      <c r="K125" s="226" t="s">
        <v>20</v>
      </c>
      <c r="L125" s="231"/>
      <c r="M125" s="232" t="s">
        <v>20</v>
      </c>
      <c r="N125" s="233" t="s">
        <v>44</v>
      </c>
      <c r="O125" s="35"/>
      <c r="P125" s="191">
        <f>O125*H125</f>
        <v>0</v>
      </c>
      <c r="Q125" s="191">
        <v>0.0009</v>
      </c>
      <c r="R125" s="191">
        <f>Q125*H125</f>
        <v>0.0036</v>
      </c>
      <c r="S125" s="191">
        <v>0</v>
      </c>
      <c r="T125" s="192">
        <f>S125*H125</f>
        <v>0</v>
      </c>
      <c r="AR125" s="17" t="s">
        <v>382</v>
      </c>
      <c r="AT125" s="17" t="s">
        <v>261</v>
      </c>
      <c r="AU125" s="17" t="s">
        <v>177</v>
      </c>
      <c r="AY125" s="17" t="s">
        <v>154</v>
      </c>
      <c r="BE125" s="193">
        <f>IF(N125="základní",J125,0)</f>
        <v>0</v>
      </c>
      <c r="BF125" s="193">
        <f>IF(N125="snížená",J125,0)</f>
        <v>0</v>
      </c>
      <c r="BG125" s="193">
        <f>IF(N125="zákl. přenesená",J125,0)</f>
        <v>0</v>
      </c>
      <c r="BH125" s="193">
        <f>IF(N125="sníž. přenesená",J125,0)</f>
        <v>0</v>
      </c>
      <c r="BI125" s="193">
        <f>IF(N125="nulová",J125,0)</f>
        <v>0</v>
      </c>
      <c r="BJ125" s="17" t="s">
        <v>22</v>
      </c>
      <c r="BK125" s="193">
        <f>ROUND(I125*H125,2)</f>
        <v>0</v>
      </c>
      <c r="BL125" s="17" t="s">
        <v>269</v>
      </c>
      <c r="BM125" s="17" t="s">
        <v>3186</v>
      </c>
    </row>
    <row r="126" spans="2:65" s="1" customFormat="1" ht="22.5" customHeight="1">
      <c r="B126" s="34"/>
      <c r="C126" s="182" t="s">
        <v>320</v>
      </c>
      <c r="D126" s="182" t="s">
        <v>156</v>
      </c>
      <c r="E126" s="183" t="s">
        <v>3187</v>
      </c>
      <c r="F126" s="184" t="s">
        <v>3188</v>
      </c>
      <c r="G126" s="185" t="s">
        <v>413</v>
      </c>
      <c r="H126" s="186">
        <v>1</v>
      </c>
      <c r="I126" s="187"/>
      <c r="J126" s="188">
        <f>ROUND(I126*H126,2)</f>
        <v>0</v>
      </c>
      <c r="K126" s="184" t="s">
        <v>160</v>
      </c>
      <c r="L126" s="54"/>
      <c r="M126" s="189" t="s">
        <v>20</v>
      </c>
      <c r="N126" s="190" t="s">
        <v>44</v>
      </c>
      <c r="O126" s="35"/>
      <c r="P126" s="191">
        <f>O126*H126</f>
        <v>0</v>
      </c>
      <c r="Q126" s="191">
        <v>0</v>
      </c>
      <c r="R126" s="191">
        <f>Q126*H126</f>
        <v>0</v>
      </c>
      <c r="S126" s="191">
        <v>0</v>
      </c>
      <c r="T126" s="192">
        <f>S126*H126</f>
        <v>0</v>
      </c>
      <c r="AR126" s="17" t="s">
        <v>269</v>
      </c>
      <c r="AT126" s="17" t="s">
        <v>156</v>
      </c>
      <c r="AU126" s="17" t="s">
        <v>177</v>
      </c>
      <c r="AY126" s="17" t="s">
        <v>154</v>
      </c>
      <c r="BE126" s="193">
        <f>IF(N126="základní",J126,0)</f>
        <v>0</v>
      </c>
      <c r="BF126" s="193">
        <f>IF(N126="snížená",J126,0)</f>
        <v>0</v>
      </c>
      <c r="BG126" s="193">
        <f>IF(N126="zákl. přenesená",J126,0)</f>
        <v>0</v>
      </c>
      <c r="BH126" s="193">
        <f>IF(N126="sníž. přenesená",J126,0)</f>
        <v>0</v>
      </c>
      <c r="BI126" s="193">
        <f>IF(N126="nulová",J126,0)</f>
        <v>0</v>
      </c>
      <c r="BJ126" s="17" t="s">
        <v>22</v>
      </c>
      <c r="BK126" s="193">
        <f>ROUND(I126*H126,2)</f>
        <v>0</v>
      </c>
      <c r="BL126" s="17" t="s">
        <v>269</v>
      </c>
      <c r="BM126" s="17" t="s">
        <v>3189</v>
      </c>
    </row>
    <row r="127" spans="2:47" s="1" customFormat="1" ht="27">
      <c r="B127" s="34"/>
      <c r="C127" s="56"/>
      <c r="D127" s="194" t="s">
        <v>163</v>
      </c>
      <c r="E127" s="56"/>
      <c r="F127" s="195" t="s">
        <v>3190</v>
      </c>
      <c r="G127" s="56"/>
      <c r="H127" s="56"/>
      <c r="I127" s="152"/>
      <c r="J127" s="56"/>
      <c r="K127" s="56"/>
      <c r="L127" s="54"/>
      <c r="M127" s="71"/>
      <c r="N127" s="35"/>
      <c r="O127" s="35"/>
      <c r="P127" s="35"/>
      <c r="Q127" s="35"/>
      <c r="R127" s="35"/>
      <c r="S127" s="35"/>
      <c r="T127" s="72"/>
      <c r="AT127" s="17" t="s">
        <v>163</v>
      </c>
      <c r="AU127" s="17" t="s">
        <v>177</v>
      </c>
    </row>
    <row r="128" spans="2:47" s="1" customFormat="1" ht="27">
      <c r="B128" s="34"/>
      <c r="C128" s="56"/>
      <c r="D128" s="199" t="s">
        <v>615</v>
      </c>
      <c r="E128" s="56"/>
      <c r="F128" s="212" t="s">
        <v>3191</v>
      </c>
      <c r="G128" s="56"/>
      <c r="H128" s="56"/>
      <c r="I128" s="152"/>
      <c r="J128" s="56"/>
      <c r="K128" s="56"/>
      <c r="L128" s="54"/>
      <c r="M128" s="71"/>
      <c r="N128" s="35"/>
      <c r="O128" s="35"/>
      <c r="P128" s="35"/>
      <c r="Q128" s="35"/>
      <c r="R128" s="35"/>
      <c r="S128" s="35"/>
      <c r="T128" s="72"/>
      <c r="AT128" s="17" t="s">
        <v>615</v>
      </c>
      <c r="AU128" s="17" t="s">
        <v>177</v>
      </c>
    </row>
    <row r="129" spans="2:65" s="1" customFormat="1" ht="22.5" customHeight="1">
      <c r="B129" s="34"/>
      <c r="C129" s="224" t="s">
        <v>325</v>
      </c>
      <c r="D129" s="224" t="s">
        <v>261</v>
      </c>
      <c r="E129" s="225" t="s">
        <v>3192</v>
      </c>
      <c r="F129" s="226" t="s">
        <v>3193</v>
      </c>
      <c r="G129" s="227" t="s">
        <v>2127</v>
      </c>
      <c r="H129" s="228">
        <v>1</v>
      </c>
      <c r="I129" s="229"/>
      <c r="J129" s="230">
        <f>ROUND(I129*H129,2)</f>
        <v>0</v>
      </c>
      <c r="K129" s="226" t="s">
        <v>20</v>
      </c>
      <c r="L129" s="231"/>
      <c r="M129" s="232" t="s">
        <v>20</v>
      </c>
      <c r="N129" s="233" t="s">
        <v>44</v>
      </c>
      <c r="O129" s="35"/>
      <c r="P129" s="191">
        <f>O129*H129</f>
        <v>0</v>
      </c>
      <c r="Q129" s="191">
        <v>0</v>
      </c>
      <c r="R129" s="191">
        <f>Q129*H129</f>
        <v>0</v>
      </c>
      <c r="S129" s="191">
        <v>0</v>
      </c>
      <c r="T129" s="192">
        <f>S129*H129</f>
        <v>0</v>
      </c>
      <c r="AR129" s="17" t="s">
        <v>382</v>
      </c>
      <c r="AT129" s="17" t="s">
        <v>261</v>
      </c>
      <c r="AU129" s="17" t="s">
        <v>177</v>
      </c>
      <c r="AY129" s="17" t="s">
        <v>154</v>
      </c>
      <c r="BE129" s="193">
        <f>IF(N129="základní",J129,0)</f>
        <v>0</v>
      </c>
      <c r="BF129" s="193">
        <f>IF(N129="snížená",J129,0)</f>
        <v>0</v>
      </c>
      <c r="BG129" s="193">
        <f>IF(N129="zákl. přenesená",J129,0)</f>
        <v>0</v>
      </c>
      <c r="BH129" s="193">
        <f>IF(N129="sníž. přenesená",J129,0)</f>
        <v>0</v>
      </c>
      <c r="BI129" s="193">
        <f>IF(N129="nulová",J129,0)</f>
        <v>0</v>
      </c>
      <c r="BJ129" s="17" t="s">
        <v>22</v>
      </c>
      <c r="BK129" s="193">
        <f>ROUND(I129*H129,2)</f>
        <v>0</v>
      </c>
      <c r="BL129" s="17" t="s">
        <v>269</v>
      </c>
      <c r="BM129" s="17" t="s">
        <v>3194</v>
      </c>
    </row>
    <row r="130" spans="2:65" s="1" customFormat="1" ht="22.5" customHeight="1">
      <c r="B130" s="34"/>
      <c r="C130" s="182" t="s">
        <v>335</v>
      </c>
      <c r="D130" s="182" t="s">
        <v>156</v>
      </c>
      <c r="E130" s="183" t="s">
        <v>3195</v>
      </c>
      <c r="F130" s="184" t="s">
        <v>3196</v>
      </c>
      <c r="G130" s="185" t="s">
        <v>159</v>
      </c>
      <c r="H130" s="186">
        <v>9</v>
      </c>
      <c r="I130" s="187"/>
      <c r="J130" s="188">
        <f>ROUND(I130*H130,2)</f>
        <v>0</v>
      </c>
      <c r="K130" s="184" t="s">
        <v>20</v>
      </c>
      <c r="L130" s="54"/>
      <c r="M130" s="189" t="s">
        <v>20</v>
      </c>
      <c r="N130" s="190" t="s">
        <v>44</v>
      </c>
      <c r="O130" s="35"/>
      <c r="P130" s="191">
        <f>O130*H130</f>
        <v>0</v>
      </c>
      <c r="Q130" s="191">
        <v>0.01536</v>
      </c>
      <c r="R130" s="191">
        <f>Q130*H130</f>
        <v>0.13824</v>
      </c>
      <c r="S130" s="191">
        <v>0</v>
      </c>
      <c r="T130" s="192">
        <f>S130*H130</f>
        <v>0</v>
      </c>
      <c r="AR130" s="17" t="s">
        <v>269</v>
      </c>
      <c r="AT130" s="17" t="s">
        <v>156</v>
      </c>
      <c r="AU130" s="17" t="s">
        <v>177</v>
      </c>
      <c r="AY130" s="17" t="s">
        <v>154</v>
      </c>
      <c r="BE130" s="193">
        <f>IF(N130="základní",J130,0)</f>
        <v>0</v>
      </c>
      <c r="BF130" s="193">
        <f>IF(N130="snížená",J130,0)</f>
        <v>0</v>
      </c>
      <c r="BG130" s="193">
        <f>IF(N130="zákl. přenesená",J130,0)</f>
        <v>0</v>
      </c>
      <c r="BH130" s="193">
        <f>IF(N130="sníž. přenesená",J130,0)</f>
        <v>0</v>
      </c>
      <c r="BI130" s="193">
        <f>IF(N130="nulová",J130,0)</f>
        <v>0</v>
      </c>
      <c r="BJ130" s="17" t="s">
        <v>22</v>
      </c>
      <c r="BK130" s="193">
        <f>ROUND(I130*H130,2)</f>
        <v>0</v>
      </c>
      <c r="BL130" s="17" t="s">
        <v>269</v>
      </c>
      <c r="BM130" s="17" t="s">
        <v>3197</v>
      </c>
    </row>
    <row r="131" spans="2:47" s="1" customFormat="1" ht="27">
      <c r="B131" s="34"/>
      <c r="C131" s="56"/>
      <c r="D131" s="199" t="s">
        <v>163</v>
      </c>
      <c r="E131" s="56"/>
      <c r="F131" s="234" t="s">
        <v>3198</v>
      </c>
      <c r="G131" s="56"/>
      <c r="H131" s="56"/>
      <c r="I131" s="152"/>
      <c r="J131" s="56"/>
      <c r="K131" s="56"/>
      <c r="L131" s="54"/>
      <c r="M131" s="71"/>
      <c r="N131" s="35"/>
      <c r="O131" s="35"/>
      <c r="P131" s="35"/>
      <c r="Q131" s="35"/>
      <c r="R131" s="35"/>
      <c r="S131" s="35"/>
      <c r="T131" s="72"/>
      <c r="AT131" s="17" t="s">
        <v>163</v>
      </c>
      <c r="AU131" s="17" t="s">
        <v>177</v>
      </c>
    </row>
    <row r="132" spans="2:65" s="1" customFormat="1" ht="22.5" customHeight="1">
      <c r="B132" s="34"/>
      <c r="C132" s="182" t="s">
        <v>342</v>
      </c>
      <c r="D132" s="182" t="s">
        <v>156</v>
      </c>
      <c r="E132" s="183" t="s">
        <v>3199</v>
      </c>
      <c r="F132" s="184" t="s">
        <v>3200</v>
      </c>
      <c r="G132" s="185" t="s">
        <v>159</v>
      </c>
      <c r="H132" s="186">
        <v>20</v>
      </c>
      <c r="I132" s="187"/>
      <c r="J132" s="188">
        <f>ROUND(I132*H132,2)</f>
        <v>0</v>
      </c>
      <c r="K132" s="184" t="s">
        <v>160</v>
      </c>
      <c r="L132" s="54"/>
      <c r="M132" s="189" t="s">
        <v>20</v>
      </c>
      <c r="N132" s="190" t="s">
        <v>44</v>
      </c>
      <c r="O132" s="35"/>
      <c r="P132" s="191">
        <f>O132*H132</f>
        <v>0</v>
      </c>
      <c r="Q132" s="191">
        <v>0.0001</v>
      </c>
      <c r="R132" s="191">
        <f>Q132*H132</f>
        <v>0.002</v>
      </c>
      <c r="S132" s="191">
        <v>0</v>
      </c>
      <c r="T132" s="192">
        <f>S132*H132</f>
        <v>0</v>
      </c>
      <c r="AR132" s="17" t="s">
        <v>269</v>
      </c>
      <c r="AT132" s="17" t="s">
        <v>156</v>
      </c>
      <c r="AU132" s="17" t="s">
        <v>177</v>
      </c>
      <c r="AY132" s="17" t="s">
        <v>154</v>
      </c>
      <c r="BE132" s="193">
        <f>IF(N132="základní",J132,0)</f>
        <v>0</v>
      </c>
      <c r="BF132" s="193">
        <f>IF(N132="snížená",J132,0)</f>
        <v>0</v>
      </c>
      <c r="BG132" s="193">
        <f>IF(N132="zákl. přenesená",J132,0)</f>
        <v>0</v>
      </c>
      <c r="BH132" s="193">
        <f>IF(N132="sníž. přenesená",J132,0)</f>
        <v>0</v>
      </c>
      <c r="BI132" s="193">
        <f>IF(N132="nulová",J132,0)</f>
        <v>0</v>
      </c>
      <c r="BJ132" s="17" t="s">
        <v>22</v>
      </c>
      <c r="BK132" s="193">
        <f>ROUND(I132*H132,2)</f>
        <v>0</v>
      </c>
      <c r="BL132" s="17" t="s">
        <v>269</v>
      </c>
      <c r="BM132" s="17" t="s">
        <v>3201</v>
      </c>
    </row>
    <row r="133" spans="2:47" s="1" customFormat="1" ht="40.5">
      <c r="B133" s="34"/>
      <c r="C133" s="56"/>
      <c r="D133" s="199" t="s">
        <v>163</v>
      </c>
      <c r="E133" s="56"/>
      <c r="F133" s="234" t="s">
        <v>3202</v>
      </c>
      <c r="G133" s="56"/>
      <c r="H133" s="56"/>
      <c r="I133" s="152"/>
      <c r="J133" s="56"/>
      <c r="K133" s="56"/>
      <c r="L133" s="54"/>
      <c r="M133" s="71"/>
      <c r="N133" s="35"/>
      <c r="O133" s="35"/>
      <c r="P133" s="35"/>
      <c r="Q133" s="35"/>
      <c r="R133" s="35"/>
      <c r="S133" s="35"/>
      <c r="T133" s="72"/>
      <c r="AT133" s="17" t="s">
        <v>163</v>
      </c>
      <c r="AU133" s="17" t="s">
        <v>177</v>
      </c>
    </row>
    <row r="134" spans="2:65" s="1" customFormat="1" ht="22.5" customHeight="1">
      <c r="B134" s="34"/>
      <c r="C134" s="224" t="s">
        <v>348</v>
      </c>
      <c r="D134" s="224" t="s">
        <v>261</v>
      </c>
      <c r="E134" s="225" t="s">
        <v>3203</v>
      </c>
      <c r="F134" s="226" t="s">
        <v>3204</v>
      </c>
      <c r="G134" s="227" t="s">
        <v>159</v>
      </c>
      <c r="H134" s="228">
        <v>20.4</v>
      </c>
      <c r="I134" s="229"/>
      <c r="J134" s="230">
        <f>ROUND(I134*H134,2)</f>
        <v>0</v>
      </c>
      <c r="K134" s="226" t="s">
        <v>20</v>
      </c>
      <c r="L134" s="231"/>
      <c r="M134" s="232" t="s">
        <v>20</v>
      </c>
      <c r="N134" s="233" t="s">
        <v>44</v>
      </c>
      <c r="O134" s="35"/>
      <c r="P134" s="191">
        <f>O134*H134</f>
        <v>0</v>
      </c>
      <c r="Q134" s="191">
        <v>0.0026</v>
      </c>
      <c r="R134" s="191">
        <f>Q134*H134</f>
        <v>0.05304</v>
      </c>
      <c r="S134" s="191">
        <v>0</v>
      </c>
      <c r="T134" s="192">
        <f>S134*H134</f>
        <v>0</v>
      </c>
      <c r="AR134" s="17" t="s">
        <v>382</v>
      </c>
      <c r="AT134" s="17" t="s">
        <v>261</v>
      </c>
      <c r="AU134" s="17" t="s">
        <v>177</v>
      </c>
      <c r="AY134" s="17" t="s">
        <v>154</v>
      </c>
      <c r="BE134" s="193">
        <f>IF(N134="základní",J134,0)</f>
        <v>0</v>
      </c>
      <c r="BF134" s="193">
        <f>IF(N134="snížená",J134,0)</f>
        <v>0</v>
      </c>
      <c r="BG134" s="193">
        <f>IF(N134="zákl. přenesená",J134,0)</f>
        <v>0</v>
      </c>
      <c r="BH134" s="193">
        <f>IF(N134="sníž. přenesená",J134,0)</f>
        <v>0</v>
      </c>
      <c r="BI134" s="193">
        <f>IF(N134="nulová",J134,0)</f>
        <v>0</v>
      </c>
      <c r="BJ134" s="17" t="s">
        <v>22</v>
      </c>
      <c r="BK134" s="193">
        <f>ROUND(I134*H134,2)</f>
        <v>0</v>
      </c>
      <c r="BL134" s="17" t="s">
        <v>269</v>
      </c>
      <c r="BM134" s="17" t="s">
        <v>3205</v>
      </c>
    </row>
    <row r="135" spans="2:47" s="1" customFormat="1" ht="13.5">
      <c r="B135" s="34"/>
      <c r="C135" s="56"/>
      <c r="D135" s="194" t="s">
        <v>163</v>
      </c>
      <c r="E135" s="56"/>
      <c r="F135" s="195" t="s">
        <v>3206</v>
      </c>
      <c r="G135" s="56"/>
      <c r="H135" s="56"/>
      <c r="I135" s="152"/>
      <c r="J135" s="56"/>
      <c r="K135" s="56"/>
      <c r="L135" s="54"/>
      <c r="M135" s="71"/>
      <c r="N135" s="35"/>
      <c r="O135" s="35"/>
      <c r="P135" s="35"/>
      <c r="Q135" s="35"/>
      <c r="R135" s="35"/>
      <c r="S135" s="35"/>
      <c r="T135" s="72"/>
      <c r="AT135" s="17" t="s">
        <v>163</v>
      </c>
      <c r="AU135" s="17" t="s">
        <v>177</v>
      </c>
    </row>
    <row r="136" spans="2:51" s="11" customFormat="1" ht="13.5">
      <c r="B136" s="197"/>
      <c r="C136" s="198"/>
      <c r="D136" s="199" t="s">
        <v>167</v>
      </c>
      <c r="E136" s="198"/>
      <c r="F136" s="201" t="s">
        <v>3207</v>
      </c>
      <c r="G136" s="198"/>
      <c r="H136" s="202">
        <v>20.4</v>
      </c>
      <c r="I136" s="203"/>
      <c r="J136" s="198"/>
      <c r="K136" s="198"/>
      <c r="L136" s="204"/>
      <c r="M136" s="205"/>
      <c r="N136" s="206"/>
      <c r="O136" s="206"/>
      <c r="P136" s="206"/>
      <c r="Q136" s="206"/>
      <c r="R136" s="206"/>
      <c r="S136" s="206"/>
      <c r="T136" s="207"/>
      <c r="AT136" s="208" t="s">
        <v>167</v>
      </c>
      <c r="AU136" s="208" t="s">
        <v>177</v>
      </c>
      <c r="AV136" s="11" t="s">
        <v>81</v>
      </c>
      <c r="AW136" s="11" t="s">
        <v>4</v>
      </c>
      <c r="AX136" s="11" t="s">
        <v>22</v>
      </c>
      <c r="AY136" s="208" t="s">
        <v>154</v>
      </c>
    </row>
    <row r="137" spans="2:65" s="1" customFormat="1" ht="22.5" customHeight="1">
      <c r="B137" s="34"/>
      <c r="C137" s="182" t="s">
        <v>356</v>
      </c>
      <c r="D137" s="182" t="s">
        <v>156</v>
      </c>
      <c r="E137" s="183" t="s">
        <v>3208</v>
      </c>
      <c r="F137" s="184" t="s">
        <v>3209</v>
      </c>
      <c r="G137" s="185" t="s">
        <v>413</v>
      </c>
      <c r="H137" s="186">
        <v>4</v>
      </c>
      <c r="I137" s="187"/>
      <c r="J137" s="188">
        <f>ROUND(I137*H137,2)</f>
        <v>0</v>
      </c>
      <c r="K137" s="184" t="s">
        <v>160</v>
      </c>
      <c r="L137" s="54"/>
      <c r="M137" s="189" t="s">
        <v>20</v>
      </c>
      <c r="N137" s="190" t="s">
        <v>44</v>
      </c>
      <c r="O137" s="35"/>
      <c r="P137" s="191">
        <f>O137*H137</f>
        <v>0</v>
      </c>
      <c r="Q137" s="191">
        <v>0</v>
      </c>
      <c r="R137" s="191">
        <f>Q137*H137</f>
        <v>0</v>
      </c>
      <c r="S137" s="191">
        <v>0</v>
      </c>
      <c r="T137" s="192">
        <f>S137*H137</f>
        <v>0</v>
      </c>
      <c r="AR137" s="17" t="s">
        <v>269</v>
      </c>
      <c r="AT137" s="17" t="s">
        <v>156</v>
      </c>
      <c r="AU137" s="17" t="s">
        <v>177</v>
      </c>
      <c r="AY137" s="17" t="s">
        <v>154</v>
      </c>
      <c r="BE137" s="193">
        <f>IF(N137="základní",J137,0)</f>
        <v>0</v>
      </c>
      <c r="BF137" s="193">
        <f>IF(N137="snížená",J137,0)</f>
        <v>0</v>
      </c>
      <c r="BG137" s="193">
        <f>IF(N137="zákl. přenesená",J137,0)</f>
        <v>0</v>
      </c>
      <c r="BH137" s="193">
        <f>IF(N137="sníž. přenesená",J137,0)</f>
        <v>0</v>
      </c>
      <c r="BI137" s="193">
        <f>IF(N137="nulová",J137,0)</f>
        <v>0</v>
      </c>
      <c r="BJ137" s="17" t="s">
        <v>22</v>
      </c>
      <c r="BK137" s="193">
        <f>ROUND(I137*H137,2)</f>
        <v>0</v>
      </c>
      <c r="BL137" s="17" t="s">
        <v>269</v>
      </c>
      <c r="BM137" s="17" t="s">
        <v>3210</v>
      </c>
    </row>
    <row r="138" spans="2:47" s="1" customFormat="1" ht="13.5">
      <c r="B138" s="34"/>
      <c r="C138" s="56"/>
      <c r="D138" s="199" t="s">
        <v>163</v>
      </c>
      <c r="E138" s="56"/>
      <c r="F138" s="234" t="s">
        <v>3211</v>
      </c>
      <c r="G138" s="56"/>
      <c r="H138" s="56"/>
      <c r="I138" s="152"/>
      <c r="J138" s="56"/>
      <c r="K138" s="56"/>
      <c r="L138" s="54"/>
      <c r="M138" s="71"/>
      <c r="N138" s="35"/>
      <c r="O138" s="35"/>
      <c r="P138" s="35"/>
      <c r="Q138" s="35"/>
      <c r="R138" s="35"/>
      <c r="S138" s="35"/>
      <c r="T138" s="72"/>
      <c r="AT138" s="17" t="s">
        <v>163</v>
      </c>
      <c r="AU138" s="17" t="s">
        <v>177</v>
      </c>
    </row>
    <row r="139" spans="2:65" s="1" customFormat="1" ht="22.5" customHeight="1">
      <c r="B139" s="34"/>
      <c r="C139" s="224" t="s">
        <v>361</v>
      </c>
      <c r="D139" s="224" t="s">
        <v>261</v>
      </c>
      <c r="E139" s="225" t="s">
        <v>3212</v>
      </c>
      <c r="F139" s="226" t="s">
        <v>3213</v>
      </c>
      <c r="G139" s="227" t="s">
        <v>413</v>
      </c>
      <c r="H139" s="228">
        <v>4</v>
      </c>
      <c r="I139" s="229"/>
      <c r="J139" s="230">
        <f>ROUND(I139*H139,2)</f>
        <v>0</v>
      </c>
      <c r="K139" s="226" t="s">
        <v>20</v>
      </c>
      <c r="L139" s="231"/>
      <c r="M139" s="232" t="s">
        <v>20</v>
      </c>
      <c r="N139" s="233" t="s">
        <v>44</v>
      </c>
      <c r="O139" s="35"/>
      <c r="P139" s="191">
        <f>O139*H139</f>
        <v>0</v>
      </c>
      <c r="Q139" s="191">
        <v>0.0027</v>
      </c>
      <c r="R139" s="191">
        <f>Q139*H139</f>
        <v>0.0108</v>
      </c>
      <c r="S139" s="191">
        <v>0</v>
      </c>
      <c r="T139" s="192">
        <f>S139*H139</f>
        <v>0</v>
      </c>
      <c r="AR139" s="17" t="s">
        <v>382</v>
      </c>
      <c r="AT139" s="17" t="s">
        <v>261</v>
      </c>
      <c r="AU139" s="17" t="s">
        <v>177</v>
      </c>
      <c r="AY139" s="17" t="s">
        <v>154</v>
      </c>
      <c r="BE139" s="193">
        <f>IF(N139="základní",J139,0)</f>
        <v>0</v>
      </c>
      <c r="BF139" s="193">
        <f>IF(N139="snížená",J139,0)</f>
        <v>0</v>
      </c>
      <c r="BG139" s="193">
        <f>IF(N139="zákl. přenesená",J139,0)</f>
        <v>0</v>
      </c>
      <c r="BH139" s="193">
        <f>IF(N139="sníž. přenesená",J139,0)</f>
        <v>0</v>
      </c>
      <c r="BI139" s="193">
        <f>IF(N139="nulová",J139,0)</f>
        <v>0</v>
      </c>
      <c r="BJ139" s="17" t="s">
        <v>22</v>
      </c>
      <c r="BK139" s="193">
        <f>ROUND(I139*H139,2)</f>
        <v>0</v>
      </c>
      <c r="BL139" s="17" t="s">
        <v>269</v>
      </c>
      <c r="BM139" s="17" t="s">
        <v>3214</v>
      </c>
    </row>
    <row r="140" spans="2:63" s="10" customFormat="1" ht="22.35" customHeight="1">
      <c r="B140" s="165"/>
      <c r="C140" s="166"/>
      <c r="D140" s="179" t="s">
        <v>72</v>
      </c>
      <c r="E140" s="180" t="s">
        <v>3215</v>
      </c>
      <c r="F140" s="180" t="s">
        <v>3216</v>
      </c>
      <c r="G140" s="166"/>
      <c r="H140" s="166"/>
      <c r="I140" s="169"/>
      <c r="J140" s="181">
        <f>BK140</f>
        <v>0</v>
      </c>
      <c r="K140" s="166"/>
      <c r="L140" s="171"/>
      <c r="M140" s="172"/>
      <c r="N140" s="173"/>
      <c r="O140" s="173"/>
      <c r="P140" s="174">
        <f>SUM(P141:P192)</f>
        <v>0</v>
      </c>
      <c r="Q140" s="173"/>
      <c r="R140" s="174">
        <f>SUM(R141:R192)</f>
        <v>0.31094</v>
      </c>
      <c r="S140" s="173"/>
      <c r="T140" s="175">
        <f>SUM(T141:T192)</f>
        <v>0</v>
      </c>
      <c r="AR140" s="176" t="s">
        <v>81</v>
      </c>
      <c r="AT140" s="177" t="s">
        <v>72</v>
      </c>
      <c r="AU140" s="177" t="s">
        <v>81</v>
      </c>
      <c r="AY140" s="176" t="s">
        <v>154</v>
      </c>
      <c r="BK140" s="178">
        <f>SUM(BK141:BK192)</f>
        <v>0</v>
      </c>
    </row>
    <row r="141" spans="2:65" s="1" customFormat="1" ht="22.5" customHeight="1">
      <c r="B141" s="34"/>
      <c r="C141" s="182" t="s">
        <v>367</v>
      </c>
      <c r="D141" s="182" t="s">
        <v>156</v>
      </c>
      <c r="E141" s="183" t="s">
        <v>3217</v>
      </c>
      <c r="F141" s="184" t="s">
        <v>3218</v>
      </c>
      <c r="G141" s="185" t="s">
        <v>413</v>
      </c>
      <c r="H141" s="186">
        <v>5</v>
      </c>
      <c r="I141" s="187"/>
      <c r="J141" s="188">
        <f>ROUND(I141*H141,2)</f>
        <v>0</v>
      </c>
      <c r="K141" s="184" t="s">
        <v>160</v>
      </c>
      <c r="L141" s="54"/>
      <c r="M141" s="189" t="s">
        <v>20</v>
      </c>
      <c r="N141" s="190" t="s">
        <v>44</v>
      </c>
      <c r="O141" s="35"/>
      <c r="P141" s="191">
        <f>O141*H141</f>
        <v>0</v>
      </c>
      <c r="Q141" s="191">
        <v>0</v>
      </c>
      <c r="R141" s="191">
        <f>Q141*H141</f>
        <v>0</v>
      </c>
      <c r="S141" s="191">
        <v>0</v>
      </c>
      <c r="T141" s="192">
        <f>S141*H141</f>
        <v>0</v>
      </c>
      <c r="AR141" s="17" t="s">
        <v>269</v>
      </c>
      <c r="AT141" s="17" t="s">
        <v>156</v>
      </c>
      <c r="AU141" s="17" t="s">
        <v>177</v>
      </c>
      <c r="AY141" s="17" t="s">
        <v>154</v>
      </c>
      <c r="BE141" s="193">
        <f>IF(N141="základní",J141,0)</f>
        <v>0</v>
      </c>
      <c r="BF141" s="193">
        <f>IF(N141="snížená",J141,0)</f>
        <v>0</v>
      </c>
      <c r="BG141" s="193">
        <f>IF(N141="zákl. přenesená",J141,0)</f>
        <v>0</v>
      </c>
      <c r="BH141" s="193">
        <f>IF(N141="sníž. přenesená",J141,0)</f>
        <v>0</v>
      </c>
      <c r="BI141" s="193">
        <f>IF(N141="nulová",J141,0)</f>
        <v>0</v>
      </c>
      <c r="BJ141" s="17" t="s">
        <v>22</v>
      </c>
      <c r="BK141" s="193">
        <f>ROUND(I141*H141,2)</f>
        <v>0</v>
      </c>
      <c r="BL141" s="17" t="s">
        <v>269</v>
      </c>
      <c r="BM141" s="17" t="s">
        <v>3219</v>
      </c>
    </row>
    <row r="142" spans="2:47" s="1" customFormat="1" ht="27">
      <c r="B142" s="34"/>
      <c r="C142" s="56"/>
      <c r="D142" s="199" t="s">
        <v>163</v>
      </c>
      <c r="E142" s="56"/>
      <c r="F142" s="234" t="s">
        <v>3220</v>
      </c>
      <c r="G142" s="56"/>
      <c r="H142" s="56"/>
      <c r="I142" s="152"/>
      <c r="J142" s="56"/>
      <c r="K142" s="56"/>
      <c r="L142" s="54"/>
      <c r="M142" s="71"/>
      <c r="N142" s="35"/>
      <c r="O142" s="35"/>
      <c r="P142" s="35"/>
      <c r="Q142" s="35"/>
      <c r="R142" s="35"/>
      <c r="S142" s="35"/>
      <c r="T142" s="72"/>
      <c r="AT142" s="17" t="s">
        <v>163</v>
      </c>
      <c r="AU142" s="17" t="s">
        <v>177</v>
      </c>
    </row>
    <row r="143" spans="2:65" s="1" customFormat="1" ht="22.5" customHeight="1">
      <c r="B143" s="34"/>
      <c r="C143" s="224" t="s">
        <v>374</v>
      </c>
      <c r="D143" s="224" t="s">
        <v>261</v>
      </c>
      <c r="E143" s="225" t="s">
        <v>3221</v>
      </c>
      <c r="F143" s="226" t="s">
        <v>3222</v>
      </c>
      <c r="G143" s="227" t="s">
        <v>413</v>
      </c>
      <c r="H143" s="228">
        <v>5</v>
      </c>
      <c r="I143" s="229"/>
      <c r="J143" s="230">
        <f>ROUND(I143*H143,2)</f>
        <v>0</v>
      </c>
      <c r="K143" s="226" t="s">
        <v>20</v>
      </c>
      <c r="L143" s="231"/>
      <c r="M143" s="232" t="s">
        <v>20</v>
      </c>
      <c r="N143" s="233" t="s">
        <v>44</v>
      </c>
      <c r="O143" s="35"/>
      <c r="P143" s="191">
        <f>O143*H143</f>
        <v>0</v>
      </c>
      <c r="Q143" s="191">
        <v>0.012</v>
      </c>
      <c r="R143" s="191">
        <f>Q143*H143</f>
        <v>0.06</v>
      </c>
      <c r="S143" s="191">
        <v>0</v>
      </c>
      <c r="T143" s="192">
        <f>S143*H143</f>
        <v>0</v>
      </c>
      <c r="AR143" s="17" t="s">
        <v>382</v>
      </c>
      <c r="AT143" s="17" t="s">
        <v>261</v>
      </c>
      <c r="AU143" s="17" t="s">
        <v>177</v>
      </c>
      <c r="AY143" s="17" t="s">
        <v>154</v>
      </c>
      <c r="BE143" s="193">
        <f>IF(N143="základní",J143,0)</f>
        <v>0</v>
      </c>
      <c r="BF143" s="193">
        <f>IF(N143="snížená",J143,0)</f>
        <v>0</v>
      </c>
      <c r="BG143" s="193">
        <f>IF(N143="zákl. přenesená",J143,0)</f>
        <v>0</v>
      </c>
      <c r="BH143" s="193">
        <f>IF(N143="sníž. přenesená",J143,0)</f>
        <v>0</v>
      </c>
      <c r="BI143" s="193">
        <f>IF(N143="nulová",J143,0)</f>
        <v>0</v>
      </c>
      <c r="BJ143" s="17" t="s">
        <v>22</v>
      </c>
      <c r="BK143" s="193">
        <f>ROUND(I143*H143,2)</f>
        <v>0</v>
      </c>
      <c r="BL143" s="17" t="s">
        <v>269</v>
      </c>
      <c r="BM143" s="17" t="s">
        <v>3223</v>
      </c>
    </row>
    <row r="144" spans="2:65" s="1" customFormat="1" ht="22.5" customHeight="1">
      <c r="B144" s="34"/>
      <c r="C144" s="182" t="s">
        <v>382</v>
      </c>
      <c r="D144" s="182" t="s">
        <v>156</v>
      </c>
      <c r="E144" s="183" t="s">
        <v>3224</v>
      </c>
      <c r="F144" s="184" t="s">
        <v>3225</v>
      </c>
      <c r="G144" s="185" t="s">
        <v>413</v>
      </c>
      <c r="H144" s="186">
        <v>1</v>
      </c>
      <c r="I144" s="187"/>
      <c r="J144" s="188">
        <f>ROUND(I144*H144,2)</f>
        <v>0</v>
      </c>
      <c r="K144" s="184" t="s">
        <v>160</v>
      </c>
      <c r="L144" s="54"/>
      <c r="M144" s="189" t="s">
        <v>20</v>
      </c>
      <c r="N144" s="190" t="s">
        <v>44</v>
      </c>
      <c r="O144" s="35"/>
      <c r="P144" s="191">
        <f>O144*H144</f>
        <v>0</v>
      </c>
      <c r="Q144" s="191">
        <v>0</v>
      </c>
      <c r="R144" s="191">
        <f>Q144*H144</f>
        <v>0</v>
      </c>
      <c r="S144" s="191">
        <v>0</v>
      </c>
      <c r="T144" s="192">
        <f>S144*H144</f>
        <v>0</v>
      </c>
      <c r="AR144" s="17" t="s">
        <v>269</v>
      </c>
      <c r="AT144" s="17" t="s">
        <v>156</v>
      </c>
      <c r="AU144" s="17" t="s">
        <v>177</v>
      </c>
      <c r="AY144" s="17" t="s">
        <v>154</v>
      </c>
      <c r="BE144" s="193">
        <f>IF(N144="základní",J144,0)</f>
        <v>0</v>
      </c>
      <c r="BF144" s="193">
        <f>IF(N144="snížená",J144,0)</f>
        <v>0</v>
      </c>
      <c r="BG144" s="193">
        <f>IF(N144="zákl. přenesená",J144,0)</f>
        <v>0</v>
      </c>
      <c r="BH144" s="193">
        <f>IF(N144="sníž. přenesená",J144,0)</f>
        <v>0</v>
      </c>
      <c r="BI144" s="193">
        <f>IF(N144="nulová",J144,0)</f>
        <v>0</v>
      </c>
      <c r="BJ144" s="17" t="s">
        <v>22</v>
      </c>
      <c r="BK144" s="193">
        <f>ROUND(I144*H144,2)</f>
        <v>0</v>
      </c>
      <c r="BL144" s="17" t="s">
        <v>269</v>
      </c>
      <c r="BM144" s="17" t="s">
        <v>3226</v>
      </c>
    </row>
    <row r="145" spans="2:47" s="1" customFormat="1" ht="27">
      <c r="B145" s="34"/>
      <c r="C145" s="56"/>
      <c r="D145" s="199" t="s">
        <v>163</v>
      </c>
      <c r="E145" s="56"/>
      <c r="F145" s="234" t="s">
        <v>3227</v>
      </c>
      <c r="G145" s="56"/>
      <c r="H145" s="56"/>
      <c r="I145" s="152"/>
      <c r="J145" s="56"/>
      <c r="K145" s="56"/>
      <c r="L145" s="54"/>
      <c r="M145" s="71"/>
      <c r="N145" s="35"/>
      <c r="O145" s="35"/>
      <c r="P145" s="35"/>
      <c r="Q145" s="35"/>
      <c r="R145" s="35"/>
      <c r="S145" s="35"/>
      <c r="T145" s="72"/>
      <c r="AT145" s="17" t="s">
        <v>163</v>
      </c>
      <c r="AU145" s="17" t="s">
        <v>177</v>
      </c>
    </row>
    <row r="146" spans="2:65" s="1" customFormat="1" ht="22.5" customHeight="1">
      <c r="B146" s="34"/>
      <c r="C146" s="224" t="s">
        <v>391</v>
      </c>
      <c r="D146" s="224" t="s">
        <v>261</v>
      </c>
      <c r="E146" s="225" t="s">
        <v>3228</v>
      </c>
      <c r="F146" s="226" t="s">
        <v>3229</v>
      </c>
      <c r="G146" s="227" t="s">
        <v>413</v>
      </c>
      <c r="H146" s="228">
        <v>1</v>
      </c>
      <c r="I146" s="229"/>
      <c r="J146" s="230">
        <f>ROUND(I146*H146,2)</f>
        <v>0</v>
      </c>
      <c r="K146" s="226" t="s">
        <v>20</v>
      </c>
      <c r="L146" s="231"/>
      <c r="M146" s="232" t="s">
        <v>20</v>
      </c>
      <c r="N146" s="233" t="s">
        <v>44</v>
      </c>
      <c r="O146" s="35"/>
      <c r="P146" s="191">
        <f>O146*H146</f>
        <v>0</v>
      </c>
      <c r="Q146" s="191">
        <v>0.0026</v>
      </c>
      <c r="R146" s="191">
        <f>Q146*H146</f>
        <v>0.0026</v>
      </c>
      <c r="S146" s="191">
        <v>0</v>
      </c>
      <c r="T146" s="192">
        <f>S146*H146</f>
        <v>0</v>
      </c>
      <c r="AR146" s="17" t="s">
        <v>382</v>
      </c>
      <c r="AT146" s="17" t="s">
        <v>261</v>
      </c>
      <c r="AU146" s="17" t="s">
        <v>177</v>
      </c>
      <c r="AY146" s="17" t="s">
        <v>154</v>
      </c>
      <c r="BE146" s="193">
        <f>IF(N146="základní",J146,0)</f>
        <v>0</v>
      </c>
      <c r="BF146" s="193">
        <f>IF(N146="snížená",J146,0)</f>
        <v>0</v>
      </c>
      <c r="BG146" s="193">
        <f>IF(N146="zákl. přenesená",J146,0)</f>
        <v>0</v>
      </c>
      <c r="BH146" s="193">
        <f>IF(N146="sníž. přenesená",J146,0)</f>
        <v>0</v>
      </c>
      <c r="BI146" s="193">
        <f>IF(N146="nulová",J146,0)</f>
        <v>0</v>
      </c>
      <c r="BJ146" s="17" t="s">
        <v>22</v>
      </c>
      <c r="BK146" s="193">
        <f>ROUND(I146*H146,2)</f>
        <v>0</v>
      </c>
      <c r="BL146" s="17" t="s">
        <v>269</v>
      </c>
      <c r="BM146" s="17" t="s">
        <v>3230</v>
      </c>
    </row>
    <row r="147" spans="2:65" s="1" customFormat="1" ht="22.5" customHeight="1">
      <c r="B147" s="34"/>
      <c r="C147" s="182" t="s">
        <v>397</v>
      </c>
      <c r="D147" s="182" t="s">
        <v>156</v>
      </c>
      <c r="E147" s="183" t="s">
        <v>3231</v>
      </c>
      <c r="F147" s="184" t="s">
        <v>3232</v>
      </c>
      <c r="G147" s="185" t="s">
        <v>413</v>
      </c>
      <c r="H147" s="186">
        <v>5</v>
      </c>
      <c r="I147" s="187"/>
      <c r="J147" s="188">
        <f>ROUND(I147*H147,2)</f>
        <v>0</v>
      </c>
      <c r="K147" s="184" t="s">
        <v>160</v>
      </c>
      <c r="L147" s="54"/>
      <c r="M147" s="189" t="s">
        <v>20</v>
      </c>
      <c r="N147" s="190" t="s">
        <v>44</v>
      </c>
      <c r="O147" s="35"/>
      <c r="P147" s="191">
        <f>O147*H147</f>
        <v>0</v>
      </c>
      <c r="Q147" s="191">
        <v>0</v>
      </c>
      <c r="R147" s="191">
        <f>Q147*H147</f>
        <v>0</v>
      </c>
      <c r="S147" s="191">
        <v>0</v>
      </c>
      <c r="T147" s="192">
        <f>S147*H147</f>
        <v>0</v>
      </c>
      <c r="AR147" s="17" t="s">
        <v>269</v>
      </c>
      <c r="AT147" s="17" t="s">
        <v>156</v>
      </c>
      <c r="AU147" s="17" t="s">
        <v>177</v>
      </c>
      <c r="AY147" s="17" t="s">
        <v>154</v>
      </c>
      <c r="BE147" s="193">
        <f>IF(N147="základní",J147,0)</f>
        <v>0</v>
      </c>
      <c r="BF147" s="193">
        <f>IF(N147="snížená",J147,0)</f>
        <v>0</v>
      </c>
      <c r="BG147" s="193">
        <f>IF(N147="zákl. přenesená",J147,0)</f>
        <v>0</v>
      </c>
      <c r="BH147" s="193">
        <f>IF(N147="sníž. přenesená",J147,0)</f>
        <v>0</v>
      </c>
      <c r="BI147" s="193">
        <f>IF(N147="nulová",J147,0)</f>
        <v>0</v>
      </c>
      <c r="BJ147" s="17" t="s">
        <v>22</v>
      </c>
      <c r="BK147" s="193">
        <f>ROUND(I147*H147,2)</f>
        <v>0</v>
      </c>
      <c r="BL147" s="17" t="s">
        <v>269</v>
      </c>
      <c r="BM147" s="17" t="s">
        <v>3233</v>
      </c>
    </row>
    <row r="148" spans="2:47" s="1" customFormat="1" ht="27">
      <c r="B148" s="34"/>
      <c r="C148" s="56"/>
      <c r="D148" s="199" t="s">
        <v>163</v>
      </c>
      <c r="E148" s="56"/>
      <c r="F148" s="234" t="s">
        <v>3234</v>
      </c>
      <c r="G148" s="56"/>
      <c r="H148" s="56"/>
      <c r="I148" s="152"/>
      <c r="J148" s="56"/>
      <c r="K148" s="56"/>
      <c r="L148" s="54"/>
      <c r="M148" s="71"/>
      <c r="N148" s="35"/>
      <c r="O148" s="35"/>
      <c r="P148" s="35"/>
      <c r="Q148" s="35"/>
      <c r="R148" s="35"/>
      <c r="S148" s="35"/>
      <c r="T148" s="72"/>
      <c r="AT148" s="17" t="s">
        <v>163</v>
      </c>
      <c r="AU148" s="17" t="s">
        <v>177</v>
      </c>
    </row>
    <row r="149" spans="2:65" s="1" customFormat="1" ht="22.5" customHeight="1">
      <c r="B149" s="34"/>
      <c r="C149" s="224" t="s">
        <v>410</v>
      </c>
      <c r="D149" s="224" t="s">
        <v>261</v>
      </c>
      <c r="E149" s="225" t="s">
        <v>3235</v>
      </c>
      <c r="F149" s="226" t="s">
        <v>3236</v>
      </c>
      <c r="G149" s="227" t="s">
        <v>413</v>
      </c>
      <c r="H149" s="228">
        <v>5</v>
      </c>
      <c r="I149" s="229"/>
      <c r="J149" s="230">
        <f>ROUND(I149*H149,2)</f>
        <v>0</v>
      </c>
      <c r="K149" s="226" t="s">
        <v>20</v>
      </c>
      <c r="L149" s="231"/>
      <c r="M149" s="232" t="s">
        <v>20</v>
      </c>
      <c r="N149" s="233" t="s">
        <v>44</v>
      </c>
      <c r="O149" s="35"/>
      <c r="P149" s="191">
        <f>O149*H149</f>
        <v>0</v>
      </c>
      <c r="Q149" s="191">
        <v>0.0018</v>
      </c>
      <c r="R149" s="191">
        <f>Q149*H149</f>
        <v>0.009</v>
      </c>
      <c r="S149" s="191">
        <v>0</v>
      </c>
      <c r="T149" s="192">
        <f>S149*H149</f>
        <v>0</v>
      </c>
      <c r="AR149" s="17" t="s">
        <v>382</v>
      </c>
      <c r="AT149" s="17" t="s">
        <v>261</v>
      </c>
      <c r="AU149" s="17" t="s">
        <v>177</v>
      </c>
      <c r="AY149" s="17" t="s">
        <v>154</v>
      </c>
      <c r="BE149" s="193">
        <f>IF(N149="základní",J149,0)</f>
        <v>0</v>
      </c>
      <c r="BF149" s="193">
        <f>IF(N149="snížená",J149,0)</f>
        <v>0</v>
      </c>
      <c r="BG149" s="193">
        <f>IF(N149="zákl. přenesená",J149,0)</f>
        <v>0</v>
      </c>
      <c r="BH149" s="193">
        <f>IF(N149="sníž. přenesená",J149,0)</f>
        <v>0</v>
      </c>
      <c r="BI149" s="193">
        <f>IF(N149="nulová",J149,0)</f>
        <v>0</v>
      </c>
      <c r="BJ149" s="17" t="s">
        <v>22</v>
      </c>
      <c r="BK149" s="193">
        <f>ROUND(I149*H149,2)</f>
        <v>0</v>
      </c>
      <c r="BL149" s="17" t="s">
        <v>269</v>
      </c>
      <c r="BM149" s="17" t="s">
        <v>3237</v>
      </c>
    </row>
    <row r="150" spans="2:65" s="1" customFormat="1" ht="22.5" customHeight="1">
      <c r="B150" s="34"/>
      <c r="C150" s="182" t="s">
        <v>417</v>
      </c>
      <c r="D150" s="182" t="s">
        <v>156</v>
      </c>
      <c r="E150" s="183" t="s">
        <v>3238</v>
      </c>
      <c r="F150" s="184" t="s">
        <v>3239</v>
      </c>
      <c r="G150" s="185" t="s">
        <v>413</v>
      </c>
      <c r="H150" s="186">
        <v>10</v>
      </c>
      <c r="I150" s="187"/>
      <c r="J150" s="188">
        <f>ROUND(I150*H150,2)</f>
        <v>0</v>
      </c>
      <c r="K150" s="184" t="s">
        <v>160</v>
      </c>
      <c r="L150" s="54"/>
      <c r="M150" s="189" t="s">
        <v>20</v>
      </c>
      <c r="N150" s="190" t="s">
        <v>44</v>
      </c>
      <c r="O150" s="35"/>
      <c r="P150" s="191">
        <f>O150*H150</f>
        <v>0</v>
      </c>
      <c r="Q150" s="191">
        <v>0</v>
      </c>
      <c r="R150" s="191">
        <f>Q150*H150</f>
        <v>0</v>
      </c>
      <c r="S150" s="191">
        <v>0</v>
      </c>
      <c r="T150" s="192">
        <f>S150*H150</f>
        <v>0</v>
      </c>
      <c r="AR150" s="17" t="s">
        <v>269</v>
      </c>
      <c r="AT150" s="17" t="s">
        <v>156</v>
      </c>
      <c r="AU150" s="17" t="s">
        <v>177</v>
      </c>
      <c r="AY150" s="17" t="s">
        <v>154</v>
      </c>
      <c r="BE150" s="193">
        <f>IF(N150="základní",J150,0)</f>
        <v>0</v>
      </c>
      <c r="BF150" s="193">
        <f>IF(N150="snížená",J150,0)</f>
        <v>0</v>
      </c>
      <c r="BG150" s="193">
        <f>IF(N150="zákl. přenesená",J150,0)</f>
        <v>0</v>
      </c>
      <c r="BH150" s="193">
        <f>IF(N150="sníž. přenesená",J150,0)</f>
        <v>0</v>
      </c>
      <c r="BI150" s="193">
        <f>IF(N150="nulová",J150,0)</f>
        <v>0</v>
      </c>
      <c r="BJ150" s="17" t="s">
        <v>22</v>
      </c>
      <c r="BK150" s="193">
        <f>ROUND(I150*H150,2)</f>
        <v>0</v>
      </c>
      <c r="BL150" s="17" t="s">
        <v>269</v>
      </c>
      <c r="BM150" s="17" t="s">
        <v>3240</v>
      </c>
    </row>
    <row r="151" spans="2:47" s="1" customFormat="1" ht="13.5">
      <c r="B151" s="34"/>
      <c r="C151" s="56"/>
      <c r="D151" s="199" t="s">
        <v>163</v>
      </c>
      <c r="E151" s="56"/>
      <c r="F151" s="234" t="s">
        <v>3241</v>
      </c>
      <c r="G151" s="56"/>
      <c r="H151" s="56"/>
      <c r="I151" s="152"/>
      <c r="J151" s="56"/>
      <c r="K151" s="56"/>
      <c r="L151" s="54"/>
      <c r="M151" s="71"/>
      <c r="N151" s="35"/>
      <c r="O151" s="35"/>
      <c r="P151" s="35"/>
      <c r="Q151" s="35"/>
      <c r="R151" s="35"/>
      <c r="S151" s="35"/>
      <c r="T151" s="72"/>
      <c r="AT151" s="17" t="s">
        <v>163</v>
      </c>
      <c r="AU151" s="17" t="s">
        <v>177</v>
      </c>
    </row>
    <row r="152" spans="2:65" s="1" customFormat="1" ht="22.5" customHeight="1">
      <c r="B152" s="34"/>
      <c r="C152" s="224" t="s">
        <v>423</v>
      </c>
      <c r="D152" s="224" t="s">
        <v>261</v>
      </c>
      <c r="E152" s="225" t="s">
        <v>3242</v>
      </c>
      <c r="F152" s="226" t="s">
        <v>3243</v>
      </c>
      <c r="G152" s="227" t="s">
        <v>413</v>
      </c>
      <c r="H152" s="228">
        <v>10</v>
      </c>
      <c r="I152" s="229"/>
      <c r="J152" s="230">
        <f>ROUND(I152*H152,2)</f>
        <v>0</v>
      </c>
      <c r="K152" s="226" t="s">
        <v>20</v>
      </c>
      <c r="L152" s="231"/>
      <c r="M152" s="232" t="s">
        <v>20</v>
      </c>
      <c r="N152" s="233" t="s">
        <v>44</v>
      </c>
      <c r="O152" s="35"/>
      <c r="P152" s="191">
        <f>O152*H152</f>
        <v>0</v>
      </c>
      <c r="Q152" s="191">
        <v>0.0005</v>
      </c>
      <c r="R152" s="191">
        <f>Q152*H152</f>
        <v>0.005</v>
      </c>
      <c r="S152" s="191">
        <v>0</v>
      </c>
      <c r="T152" s="192">
        <f>S152*H152</f>
        <v>0</v>
      </c>
      <c r="AR152" s="17" t="s">
        <v>382</v>
      </c>
      <c r="AT152" s="17" t="s">
        <v>261</v>
      </c>
      <c r="AU152" s="17" t="s">
        <v>177</v>
      </c>
      <c r="AY152" s="17" t="s">
        <v>154</v>
      </c>
      <c r="BE152" s="193">
        <f>IF(N152="základní",J152,0)</f>
        <v>0</v>
      </c>
      <c r="BF152" s="193">
        <f>IF(N152="snížená",J152,0)</f>
        <v>0</v>
      </c>
      <c r="BG152" s="193">
        <f>IF(N152="zákl. přenesená",J152,0)</f>
        <v>0</v>
      </c>
      <c r="BH152" s="193">
        <f>IF(N152="sníž. přenesená",J152,0)</f>
        <v>0</v>
      </c>
      <c r="BI152" s="193">
        <f>IF(N152="nulová",J152,0)</f>
        <v>0</v>
      </c>
      <c r="BJ152" s="17" t="s">
        <v>22</v>
      </c>
      <c r="BK152" s="193">
        <f>ROUND(I152*H152,2)</f>
        <v>0</v>
      </c>
      <c r="BL152" s="17" t="s">
        <v>269</v>
      </c>
      <c r="BM152" s="17" t="s">
        <v>3244</v>
      </c>
    </row>
    <row r="153" spans="2:65" s="1" customFormat="1" ht="22.5" customHeight="1">
      <c r="B153" s="34"/>
      <c r="C153" s="182" t="s">
        <v>431</v>
      </c>
      <c r="D153" s="182" t="s">
        <v>156</v>
      </c>
      <c r="E153" s="183" t="s">
        <v>3245</v>
      </c>
      <c r="F153" s="184" t="s">
        <v>3246</v>
      </c>
      <c r="G153" s="185" t="s">
        <v>413</v>
      </c>
      <c r="H153" s="186">
        <v>3</v>
      </c>
      <c r="I153" s="187"/>
      <c r="J153" s="188">
        <f>ROUND(I153*H153,2)</f>
        <v>0</v>
      </c>
      <c r="K153" s="184" t="s">
        <v>160</v>
      </c>
      <c r="L153" s="54"/>
      <c r="M153" s="189" t="s">
        <v>20</v>
      </c>
      <c r="N153" s="190" t="s">
        <v>44</v>
      </c>
      <c r="O153" s="35"/>
      <c r="P153" s="191">
        <f>O153*H153</f>
        <v>0</v>
      </c>
      <c r="Q153" s="191">
        <v>0</v>
      </c>
      <c r="R153" s="191">
        <f>Q153*H153</f>
        <v>0</v>
      </c>
      <c r="S153" s="191">
        <v>0</v>
      </c>
      <c r="T153" s="192">
        <f>S153*H153</f>
        <v>0</v>
      </c>
      <c r="AR153" s="17" t="s">
        <v>269</v>
      </c>
      <c r="AT153" s="17" t="s">
        <v>156</v>
      </c>
      <c r="AU153" s="17" t="s">
        <v>177</v>
      </c>
      <c r="AY153" s="17" t="s">
        <v>154</v>
      </c>
      <c r="BE153" s="193">
        <f>IF(N153="základní",J153,0)</f>
        <v>0</v>
      </c>
      <c r="BF153" s="193">
        <f>IF(N153="snížená",J153,0)</f>
        <v>0</v>
      </c>
      <c r="BG153" s="193">
        <f>IF(N153="zákl. přenesená",J153,0)</f>
        <v>0</v>
      </c>
      <c r="BH153" s="193">
        <f>IF(N153="sníž. přenesená",J153,0)</f>
        <v>0</v>
      </c>
      <c r="BI153" s="193">
        <f>IF(N153="nulová",J153,0)</f>
        <v>0</v>
      </c>
      <c r="BJ153" s="17" t="s">
        <v>22</v>
      </c>
      <c r="BK153" s="193">
        <f>ROUND(I153*H153,2)</f>
        <v>0</v>
      </c>
      <c r="BL153" s="17" t="s">
        <v>269</v>
      </c>
      <c r="BM153" s="17" t="s">
        <v>3247</v>
      </c>
    </row>
    <row r="154" spans="2:47" s="1" customFormat="1" ht="13.5">
      <c r="B154" s="34"/>
      <c r="C154" s="56"/>
      <c r="D154" s="199" t="s">
        <v>163</v>
      </c>
      <c r="E154" s="56"/>
      <c r="F154" s="234" t="s">
        <v>3248</v>
      </c>
      <c r="G154" s="56"/>
      <c r="H154" s="56"/>
      <c r="I154" s="152"/>
      <c r="J154" s="56"/>
      <c r="K154" s="56"/>
      <c r="L154" s="54"/>
      <c r="M154" s="71"/>
      <c r="N154" s="35"/>
      <c r="O154" s="35"/>
      <c r="P154" s="35"/>
      <c r="Q154" s="35"/>
      <c r="R154" s="35"/>
      <c r="S154" s="35"/>
      <c r="T154" s="72"/>
      <c r="AT154" s="17" t="s">
        <v>163</v>
      </c>
      <c r="AU154" s="17" t="s">
        <v>177</v>
      </c>
    </row>
    <row r="155" spans="2:65" s="1" customFormat="1" ht="22.5" customHeight="1">
      <c r="B155" s="34"/>
      <c r="C155" s="224" t="s">
        <v>441</v>
      </c>
      <c r="D155" s="224" t="s">
        <v>261</v>
      </c>
      <c r="E155" s="225" t="s">
        <v>3249</v>
      </c>
      <c r="F155" s="226" t="s">
        <v>3250</v>
      </c>
      <c r="G155" s="227" t="s">
        <v>2127</v>
      </c>
      <c r="H155" s="228">
        <v>3</v>
      </c>
      <c r="I155" s="229"/>
      <c r="J155" s="230">
        <f>ROUND(I155*H155,2)</f>
        <v>0</v>
      </c>
      <c r="K155" s="226" t="s">
        <v>20</v>
      </c>
      <c r="L155" s="231"/>
      <c r="M155" s="232" t="s">
        <v>20</v>
      </c>
      <c r="N155" s="233" t="s">
        <v>44</v>
      </c>
      <c r="O155" s="35"/>
      <c r="P155" s="191">
        <f>O155*H155</f>
        <v>0</v>
      </c>
      <c r="Q155" s="191">
        <v>0</v>
      </c>
      <c r="R155" s="191">
        <f>Q155*H155</f>
        <v>0</v>
      </c>
      <c r="S155" s="191">
        <v>0</v>
      </c>
      <c r="T155" s="192">
        <f>S155*H155</f>
        <v>0</v>
      </c>
      <c r="AR155" s="17" t="s">
        <v>382</v>
      </c>
      <c r="AT155" s="17" t="s">
        <v>261</v>
      </c>
      <c r="AU155" s="17" t="s">
        <v>177</v>
      </c>
      <c r="AY155" s="17" t="s">
        <v>154</v>
      </c>
      <c r="BE155" s="193">
        <f>IF(N155="základní",J155,0)</f>
        <v>0</v>
      </c>
      <c r="BF155" s="193">
        <f>IF(N155="snížená",J155,0)</f>
        <v>0</v>
      </c>
      <c r="BG155" s="193">
        <f>IF(N155="zákl. přenesená",J155,0)</f>
        <v>0</v>
      </c>
      <c r="BH155" s="193">
        <f>IF(N155="sníž. přenesená",J155,0)</f>
        <v>0</v>
      </c>
      <c r="BI155" s="193">
        <f>IF(N155="nulová",J155,0)</f>
        <v>0</v>
      </c>
      <c r="BJ155" s="17" t="s">
        <v>22</v>
      </c>
      <c r="BK155" s="193">
        <f>ROUND(I155*H155,2)</f>
        <v>0</v>
      </c>
      <c r="BL155" s="17" t="s">
        <v>269</v>
      </c>
      <c r="BM155" s="17" t="s">
        <v>3251</v>
      </c>
    </row>
    <row r="156" spans="2:65" s="1" customFormat="1" ht="22.5" customHeight="1">
      <c r="B156" s="34"/>
      <c r="C156" s="182" t="s">
        <v>449</v>
      </c>
      <c r="D156" s="182" t="s">
        <v>156</v>
      </c>
      <c r="E156" s="183" t="s">
        <v>3252</v>
      </c>
      <c r="F156" s="184" t="s">
        <v>3253</v>
      </c>
      <c r="G156" s="185" t="s">
        <v>413</v>
      </c>
      <c r="H156" s="186">
        <v>6</v>
      </c>
      <c r="I156" s="187"/>
      <c r="J156" s="188">
        <f>ROUND(I156*H156,2)</f>
        <v>0</v>
      </c>
      <c r="K156" s="184" t="s">
        <v>160</v>
      </c>
      <c r="L156" s="54"/>
      <c r="M156" s="189" t="s">
        <v>20</v>
      </c>
      <c r="N156" s="190" t="s">
        <v>44</v>
      </c>
      <c r="O156" s="35"/>
      <c r="P156" s="191">
        <f>O156*H156</f>
        <v>0</v>
      </c>
      <c r="Q156" s="191">
        <v>0</v>
      </c>
      <c r="R156" s="191">
        <f>Q156*H156</f>
        <v>0</v>
      </c>
      <c r="S156" s="191">
        <v>0</v>
      </c>
      <c r="T156" s="192">
        <f>S156*H156</f>
        <v>0</v>
      </c>
      <c r="AR156" s="17" t="s">
        <v>269</v>
      </c>
      <c r="AT156" s="17" t="s">
        <v>156</v>
      </c>
      <c r="AU156" s="17" t="s">
        <v>177</v>
      </c>
      <c r="AY156" s="17" t="s">
        <v>154</v>
      </c>
      <c r="BE156" s="193">
        <f>IF(N156="základní",J156,0)</f>
        <v>0</v>
      </c>
      <c r="BF156" s="193">
        <f>IF(N156="snížená",J156,0)</f>
        <v>0</v>
      </c>
      <c r="BG156" s="193">
        <f>IF(N156="zákl. přenesená",J156,0)</f>
        <v>0</v>
      </c>
      <c r="BH156" s="193">
        <f>IF(N156="sníž. přenesená",J156,0)</f>
        <v>0</v>
      </c>
      <c r="BI156" s="193">
        <f>IF(N156="nulová",J156,0)</f>
        <v>0</v>
      </c>
      <c r="BJ156" s="17" t="s">
        <v>22</v>
      </c>
      <c r="BK156" s="193">
        <f>ROUND(I156*H156,2)</f>
        <v>0</v>
      </c>
      <c r="BL156" s="17" t="s">
        <v>269</v>
      </c>
      <c r="BM156" s="17" t="s">
        <v>3254</v>
      </c>
    </row>
    <row r="157" spans="2:47" s="1" customFormat="1" ht="13.5">
      <c r="B157" s="34"/>
      <c r="C157" s="56"/>
      <c r="D157" s="194" t="s">
        <v>163</v>
      </c>
      <c r="E157" s="56"/>
      <c r="F157" s="195" t="s">
        <v>3255</v>
      </c>
      <c r="G157" s="56"/>
      <c r="H157" s="56"/>
      <c r="I157" s="152"/>
      <c r="J157" s="56"/>
      <c r="K157" s="56"/>
      <c r="L157" s="54"/>
      <c r="M157" s="71"/>
      <c r="N157" s="35"/>
      <c r="O157" s="35"/>
      <c r="P157" s="35"/>
      <c r="Q157" s="35"/>
      <c r="R157" s="35"/>
      <c r="S157" s="35"/>
      <c r="T157" s="72"/>
      <c r="AT157" s="17" t="s">
        <v>163</v>
      </c>
      <c r="AU157" s="17" t="s">
        <v>177</v>
      </c>
    </row>
    <row r="158" spans="2:51" s="11" customFormat="1" ht="13.5">
      <c r="B158" s="197"/>
      <c r="C158" s="198"/>
      <c r="D158" s="194" t="s">
        <v>167</v>
      </c>
      <c r="E158" s="209" t="s">
        <v>20</v>
      </c>
      <c r="F158" s="210" t="s">
        <v>3256</v>
      </c>
      <c r="G158" s="198"/>
      <c r="H158" s="211">
        <v>3</v>
      </c>
      <c r="I158" s="203"/>
      <c r="J158" s="198"/>
      <c r="K158" s="198"/>
      <c r="L158" s="204"/>
      <c r="M158" s="205"/>
      <c r="N158" s="206"/>
      <c r="O158" s="206"/>
      <c r="P158" s="206"/>
      <c r="Q158" s="206"/>
      <c r="R158" s="206"/>
      <c r="S158" s="206"/>
      <c r="T158" s="207"/>
      <c r="AT158" s="208" t="s">
        <v>167</v>
      </c>
      <c r="AU158" s="208" t="s">
        <v>177</v>
      </c>
      <c r="AV158" s="11" t="s">
        <v>81</v>
      </c>
      <c r="AW158" s="11" t="s">
        <v>169</v>
      </c>
      <c r="AX158" s="11" t="s">
        <v>73</v>
      </c>
      <c r="AY158" s="208" t="s">
        <v>154</v>
      </c>
    </row>
    <row r="159" spans="2:51" s="11" customFormat="1" ht="13.5">
      <c r="B159" s="197"/>
      <c r="C159" s="198"/>
      <c r="D159" s="199" t="s">
        <v>167</v>
      </c>
      <c r="E159" s="200" t="s">
        <v>20</v>
      </c>
      <c r="F159" s="201" t="s">
        <v>3257</v>
      </c>
      <c r="G159" s="198"/>
      <c r="H159" s="202">
        <v>3</v>
      </c>
      <c r="I159" s="203"/>
      <c r="J159" s="198"/>
      <c r="K159" s="198"/>
      <c r="L159" s="204"/>
      <c r="M159" s="205"/>
      <c r="N159" s="206"/>
      <c r="O159" s="206"/>
      <c r="P159" s="206"/>
      <c r="Q159" s="206"/>
      <c r="R159" s="206"/>
      <c r="S159" s="206"/>
      <c r="T159" s="207"/>
      <c r="AT159" s="208" t="s">
        <v>167</v>
      </c>
      <c r="AU159" s="208" t="s">
        <v>177</v>
      </c>
      <c r="AV159" s="11" t="s">
        <v>81</v>
      </c>
      <c r="AW159" s="11" t="s">
        <v>169</v>
      </c>
      <c r="AX159" s="11" t="s">
        <v>73</v>
      </c>
      <c r="AY159" s="208" t="s">
        <v>154</v>
      </c>
    </row>
    <row r="160" spans="2:65" s="1" customFormat="1" ht="22.5" customHeight="1">
      <c r="B160" s="34"/>
      <c r="C160" s="224" t="s">
        <v>455</v>
      </c>
      <c r="D160" s="224" t="s">
        <v>261</v>
      </c>
      <c r="E160" s="225" t="s">
        <v>3258</v>
      </c>
      <c r="F160" s="226" t="s">
        <v>3259</v>
      </c>
      <c r="G160" s="227" t="s">
        <v>2127</v>
      </c>
      <c r="H160" s="228">
        <v>3</v>
      </c>
      <c r="I160" s="229"/>
      <c r="J160" s="230">
        <f>ROUND(I160*H160,2)</f>
        <v>0</v>
      </c>
      <c r="K160" s="226" t="s">
        <v>20</v>
      </c>
      <c r="L160" s="231"/>
      <c r="M160" s="232" t="s">
        <v>20</v>
      </c>
      <c r="N160" s="233" t="s">
        <v>44</v>
      </c>
      <c r="O160" s="35"/>
      <c r="P160" s="191">
        <f>O160*H160</f>
        <v>0</v>
      </c>
      <c r="Q160" s="191">
        <v>0</v>
      </c>
      <c r="R160" s="191">
        <f>Q160*H160</f>
        <v>0</v>
      </c>
      <c r="S160" s="191">
        <v>0</v>
      </c>
      <c r="T160" s="192">
        <f>S160*H160</f>
        <v>0</v>
      </c>
      <c r="AR160" s="17" t="s">
        <v>382</v>
      </c>
      <c r="AT160" s="17" t="s">
        <v>261</v>
      </c>
      <c r="AU160" s="17" t="s">
        <v>177</v>
      </c>
      <c r="AY160" s="17" t="s">
        <v>154</v>
      </c>
      <c r="BE160" s="193">
        <f>IF(N160="základní",J160,0)</f>
        <v>0</v>
      </c>
      <c r="BF160" s="193">
        <f>IF(N160="snížená",J160,0)</f>
        <v>0</v>
      </c>
      <c r="BG160" s="193">
        <f>IF(N160="zákl. přenesená",J160,0)</f>
        <v>0</v>
      </c>
      <c r="BH160" s="193">
        <f>IF(N160="sníž. přenesená",J160,0)</f>
        <v>0</v>
      </c>
      <c r="BI160" s="193">
        <f>IF(N160="nulová",J160,0)</f>
        <v>0</v>
      </c>
      <c r="BJ160" s="17" t="s">
        <v>22</v>
      </c>
      <c r="BK160" s="193">
        <f>ROUND(I160*H160,2)</f>
        <v>0</v>
      </c>
      <c r="BL160" s="17" t="s">
        <v>269</v>
      </c>
      <c r="BM160" s="17" t="s">
        <v>3260</v>
      </c>
    </row>
    <row r="161" spans="2:65" s="1" customFormat="1" ht="22.5" customHeight="1">
      <c r="B161" s="34"/>
      <c r="C161" s="224" t="s">
        <v>461</v>
      </c>
      <c r="D161" s="224" t="s">
        <v>261</v>
      </c>
      <c r="E161" s="225" t="s">
        <v>3261</v>
      </c>
      <c r="F161" s="226" t="s">
        <v>3262</v>
      </c>
      <c r="G161" s="227" t="s">
        <v>2127</v>
      </c>
      <c r="H161" s="228">
        <v>3</v>
      </c>
      <c r="I161" s="229"/>
      <c r="J161" s="230">
        <f>ROUND(I161*H161,2)</f>
        <v>0</v>
      </c>
      <c r="K161" s="226" t="s">
        <v>20</v>
      </c>
      <c r="L161" s="231"/>
      <c r="M161" s="232" t="s">
        <v>20</v>
      </c>
      <c r="N161" s="233" t="s">
        <v>44</v>
      </c>
      <c r="O161" s="35"/>
      <c r="P161" s="191">
        <f>O161*H161</f>
        <v>0</v>
      </c>
      <c r="Q161" s="191">
        <v>0</v>
      </c>
      <c r="R161" s="191">
        <f>Q161*H161</f>
        <v>0</v>
      </c>
      <c r="S161" s="191">
        <v>0</v>
      </c>
      <c r="T161" s="192">
        <f>S161*H161</f>
        <v>0</v>
      </c>
      <c r="AR161" s="17" t="s">
        <v>382</v>
      </c>
      <c r="AT161" s="17" t="s">
        <v>261</v>
      </c>
      <c r="AU161" s="17" t="s">
        <v>177</v>
      </c>
      <c r="AY161" s="17" t="s">
        <v>154</v>
      </c>
      <c r="BE161" s="193">
        <f>IF(N161="základní",J161,0)</f>
        <v>0</v>
      </c>
      <c r="BF161" s="193">
        <f>IF(N161="snížená",J161,0)</f>
        <v>0</v>
      </c>
      <c r="BG161" s="193">
        <f>IF(N161="zákl. přenesená",J161,0)</f>
        <v>0</v>
      </c>
      <c r="BH161" s="193">
        <f>IF(N161="sníž. přenesená",J161,0)</f>
        <v>0</v>
      </c>
      <c r="BI161" s="193">
        <f>IF(N161="nulová",J161,0)</f>
        <v>0</v>
      </c>
      <c r="BJ161" s="17" t="s">
        <v>22</v>
      </c>
      <c r="BK161" s="193">
        <f>ROUND(I161*H161,2)</f>
        <v>0</v>
      </c>
      <c r="BL161" s="17" t="s">
        <v>269</v>
      </c>
      <c r="BM161" s="17" t="s">
        <v>3263</v>
      </c>
    </row>
    <row r="162" spans="2:65" s="1" customFormat="1" ht="22.5" customHeight="1">
      <c r="B162" s="34"/>
      <c r="C162" s="182" t="s">
        <v>469</v>
      </c>
      <c r="D162" s="182" t="s">
        <v>156</v>
      </c>
      <c r="E162" s="183" t="s">
        <v>3264</v>
      </c>
      <c r="F162" s="184" t="s">
        <v>3265</v>
      </c>
      <c r="G162" s="185" t="s">
        <v>292</v>
      </c>
      <c r="H162" s="186">
        <v>5</v>
      </c>
      <c r="I162" s="187"/>
      <c r="J162" s="188">
        <f>ROUND(I162*H162,2)</f>
        <v>0</v>
      </c>
      <c r="K162" s="184" t="s">
        <v>160</v>
      </c>
      <c r="L162" s="54"/>
      <c r="M162" s="189" t="s">
        <v>20</v>
      </c>
      <c r="N162" s="190" t="s">
        <v>44</v>
      </c>
      <c r="O162" s="35"/>
      <c r="P162" s="191">
        <f>O162*H162</f>
        <v>0</v>
      </c>
      <c r="Q162" s="191">
        <v>0</v>
      </c>
      <c r="R162" s="191">
        <f>Q162*H162</f>
        <v>0</v>
      </c>
      <c r="S162" s="191">
        <v>0</v>
      </c>
      <c r="T162" s="192">
        <f>S162*H162</f>
        <v>0</v>
      </c>
      <c r="AR162" s="17" t="s">
        <v>269</v>
      </c>
      <c r="AT162" s="17" t="s">
        <v>156</v>
      </c>
      <c r="AU162" s="17" t="s">
        <v>177</v>
      </c>
      <c r="AY162" s="17" t="s">
        <v>154</v>
      </c>
      <c r="BE162" s="193">
        <f>IF(N162="základní",J162,0)</f>
        <v>0</v>
      </c>
      <c r="BF162" s="193">
        <f>IF(N162="snížená",J162,0)</f>
        <v>0</v>
      </c>
      <c r="BG162" s="193">
        <f>IF(N162="zákl. přenesená",J162,0)</f>
        <v>0</v>
      </c>
      <c r="BH162" s="193">
        <f>IF(N162="sníž. přenesená",J162,0)</f>
        <v>0</v>
      </c>
      <c r="BI162" s="193">
        <f>IF(N162="nulová",J162,0)</f>
        <v>0</v>
      </c>
      <c r="BJ162" s="17" t="s">
        <v>22</v>
      </c>
      <c r="BK162" s="193">
        <f>ROUND(I162*H162,2)</f>
        <v>0</v>
      </c>
      <c r="BL162" s="17" t="s">
        <v>269</v>
      </c>
      <c r="BM162" s="17" t="s">
        <v>3266</v>
      </c>
    </row>
    <row r="163" spans="2:47" s="1" customFormat="1" ht="27">
      <c r="B163" s="34"/>
      <c r="C163" s="56"/>
      <c r="D163" s="199" t="s">
        <v>163</v>
      </c>
      <c r="E163" s="56"/>
      <c r="F163" s="234" t="s">
        <v>3267</v>
      </c>
      <c r="G163" s="56"/>
      <c r="H163" s="56"/>
      <c r="I163" s="152"/>
      <c r="J163" s="56"/>
      <c r="K163" s="56"/>
      <c r="L163" s="54"/>
      <c r="M163" s="71"/>
      <c r="N163" s="35"/>
      <c r="O163" s="35"/>
      <c r="P163" s="35"/>
      <c r="Q163" s="35"/>
      <c r="R163" s="35"/>
      <c r="S163" s="35"/>
      <c r="T163" s="72"/>
      <c r="AT163" s="17" t="s">
        <v>163</v>
      </c>
      <c r="AU163" s="17" t="s">
        <v>177</v>
      </c>
    </row>
    <row r="164" spans="2:65" s="1" customFormat="1" ht="22.5" customHeight="1">
      <c r="B164" s="34"/>
      <c r="C164" s="224" t="s">
        <v>477</v>
      </c>
      <c r="D164" s="224" t="s">
        <v>261</v>
      </c>
      <c r="E164" s="225" t="s">
        <v>3268</v>
      </c>
      <c r="F164" s="226" t="s">
        <v>3269</v>
      </c>
      <c r="G164" s="227" t="s">
        <v>292</v>
      </c>
      <c r="H164" s="228">
        <v>5</v>
      </c>
      <c r="I164" s="229"/>
      <c r="J164" s="230">
        <f>ROUND(I164*H164,2)</f>
        <v>0</v>
      </c>
      <c r="K164" s="226" t="s">
        <v>20</v>
      </c>
      <c r="L164" s="231"/>
      <c r="M164" s="232" t="s">
        <v>20</v>
      </c>
      <c r="N164" s="233" t="s">
        <v>44</v>
      </c>
      <c r="O164" s="35"/>
      <c r="P164" s="191">
        <f>O164*H164</f>
        <v>0</v>
      </c>
      <c r="Q164" s="191">
        <v>0.0013</v>
      </c>
      <c r="R164" s="191">
        <f>Q164*H164</f>
        <v>0.0065</v>
      </c>
      <c r="S164" s="191">
        <v>0</v>
      </c>
      <c r="T164" s="192">
        <f>S164*H164</f>
        <v>0</v>
      </c>
      <c r="AR164" s="17" t="s">
        <v>382</v>
      </c>
      <c r="AT164" s="17" t="s">
        <v>261</v>
      </c>
      <c r="AU164" s="17" t="s">
        <v>177</v>
      </c>
      <c r="AY164" s="17" t="s">
        <v>154</v>
      </c>
      <c r="BE164" s="193">
        <f>IF(N164="základní",J164,0)</f>
        <v>0</v>
      </c>
      <c r="BF164" s="193">
        <f>IF(N164="snížená",J164,0)</f>
        <v>0</v>
      </c>
      <c r="BG164" s="193">
        <f>IF(N164="zákl. přenesená",J164,0)</f>
        <v>0</v>
      </c>
      <c r="BH164" s="193">
        <f>IF(N164="sníž. přenesená",J164,0)</f>
        <v>0</v>
      </c>
      <c r="BI164" s="193">
        <f>IF(N164="nulová",J164,0)</f>
        <v>0</v>
      </c>
      <c r="BJ164" s="17" t="s">
        <v>22</v>
      </c>
      <c r="BK164" s="193">
        <f>ROUND(I164*H164,2)</f>
        <v>0</v>
      </c>
      <c r="BL164" s="17" t="s">
        <v>269</v>
      </c>
      <c r="BM164" s="17" t="s">
        <v>3270</v>
      </c>
    </row>
    <row r="165" spans="2:65" s="1" customFormat="1" ht="22.5" customHeight="1">
      <c r="B165" s="34"/>
      <c r="C165" s="182" t="s">
        <v>486</v>
      </c>
      <c r="D165" s="182" t="s">
        <v>156</v>
      </c>
      <c r="E165" s="183" t="s">
        <v>3271</v>
      </c>
      <c r="F165" s="184" t="s">
        <v>3272</v>
      </c>
      <c r="G165" s="185" t="s">
        <v>292</v>
      </c>
      <c r="H165" s="186">
        <v>10</v>
      </c>
      <c r="I165" s="187"/>
      <c r="J165" s="188">
        <f>ROUND(I165*H165,2)</f>
        <v>0</v>
      </c>
      <c r="K165" s="184" t="s">
        <v>160</v>
      </c>
      <c r="L165" s="54"/>
      <c r="M165" s="189" t="s">
        <v>20</v>
      </c>
      <c r="N165" s="190" t="s">
        <v>44</v>
      </c>
      <c r="O165" s="35"/>
      <c r="P165" s="191">
        <f>O165*H165</f>
        <v>0</v>
      </c>
      <c r="Q165" s="191">
        <v>0</v>
      </c>
      <c r="R165" s="191">
        <f>Q165*H165</f>
        <v>0</v>
      </c>
      <c r="S165" s="191">
        <v>0</v>
      </c>
      <c r="T165" s="192">
        <f>S165*H165</f>
        <v>0</v>
      </c>
      <c r="AR165" s="17" t="s">
        <v>269</v>
      </c>
      <c r="AT165" s="17" t="s">
        <v>156</v>
      </c>
      <c r="AU165" s="17" t="s">
        <v>177</v>
      </c>
      <c r="AY165" s="17" t="s">
        <v>154</v>
      </c>
      <c r="BE165" s="193">
        <f>IF(N165="základní",J165,0)</f>
        <v>0</v>
      </c>
      <c r="BF165" s="193">
        <f>IF(N165="snížená",J165,0)</f>
        <v>0</v>
      </c>
      <c r="BG165" s="193">
        <f>IF(N165="zákl. přenesená",J165,0)</f>
        <v>0</v>
      </c>
      <c r="BH165" s="193">
        <f>IF(N165="sníž. přenesená",J165,0)</f>
        <v>0</v>
      </c>
      <c r="BI165" s="193">
        <f>IF(N165="nulová",J165,0)</f>
        <v>0</v>
      </c>
      <c r="BJ165" s="17" t="s">
        <v>22</v>
      </c>
      <c r="BK165" s="193">
        <f>ROUND(I165*H165,2)</f>
        <v>0</v>
      </c>
      <c r="BL165" s="17" t="s">
        <v>269</v>
      </c>
      <c r="BM165" s="17" t="s">
        <v>3273</v>
      </c>
    </row>
    <row r="166" spans="2:47" s="1" customFormat="1" ht="27">
      <c r="B166" s="34"/>
      <c r="C166" s="56"/>
      <c r="D166" s="194" t="s">
        <v>163</v>
      </c>
      <c r="E166" s="56"/>
      <c r="F166" s="195" t="s">
        <v>3274</v>
      </c>
      <c r="G166" s="56"/>
      <c r="H166" s="56"/>
      <c r="I166" s="152"/>
      <c r="J166" s="56"/>
      <c r="K166" s="56"/>
      <c r="L166" s="54"/>
      <c r="M166" s="71"/>
      <c r="N166" s="35"/>
      <c r="O166" s="35"/>
      <c r="P166" s="35"/>
      <c r="Q166" s="35"/>
      <c r="R166" s="35"/>
      <c r="S166" s="35"/>
      <c r="T166" s="72"/>
      <c r="AT166" s="17" t="s">
        <v>163</v>
      </c>
      <c r="AU166" s="17" t="s">
        <v>177</v>
      </c>
    </row>
    <row r="167" spans="2:51" s="11" customFormat="1" ht="13.5">
      <c r="B167" s="197"/>
      <c r="C167" s="198"/>
      <c r="D167" s="194" t="s">
        <v>167</v>
      </c>
      <c r="E167" s="209" t="s">
        <v>20</v>
      </c>
      <c r="F167" s="210" t="s">
        <v>3275</v>
      </c>
      <c r="G167" s="198"/>
      <c r="H167" s="211">
        <v>5</v>
      </c>
      <c r="I167" s="203"/>
      <c r="J167" s="198"/>
      <c r="K167" s="198"/>
      <c r="L167" s="204"/>
      <c r="M167" s="205"/>
      <c r="N167" s="206"/>
      <c r="O167" s="206"/>
      <c r="P167" s="206"/>
      <c r="Q167" s="206"/>
      <c r="R167" s="206"/>
      <c r="S167" s="206"/>
      <c r="T167" s="207"/>
      <c r="AT167" s="208" t="s">
        <v>167</v>
      </c>
      <c r="AU167" s="208" t="s">
        <v>177</v>
      </c>
      <c r="AV167" s="11" t="s">
        <v>81</v>
      </c>
      <c r="AW167" s="11" t="s">
        <v>169</v>
      </c>
      <c r="AX167" s="11" t="s">
        <v>73</v>
      </c>
      <c r="AY167" s="208" t="s">
        <v>154</v>
      </c>
    </row>
    <row r="168" spans="2:51" s="11" customFormat="1" ht="13.5">
      <c r="B168" s="197"/>
      <c r="C168" s="198"/>
      <c r="D168" s="199" t="s">
        <v>167</v>
      </c>
      <c r="E168" s="200" t="s">
        <v>20</v>
      </c>
      <c r="F168" s="201" t="s">
        <v>3276</v>
      </c>
      <c r="G168" s="198"/>
      <c r="H168" s="202">
        <v>5</v>
      </c>
      <c r="I168" s="203"/>
      <c r="J168" s="198"/>
      <c r="K168" s="198"/>
      <c r="L168" s="204"/>
      <c r="M168" s="205"/>
      <c r="N168" s="206"/>
      <c r="O168" s="206"/>
      <c r="P168" s="206"/>
      <c r="Q168" s="206"/>
      <c r="R168" s="206"/>
      <c r="S168" s="206"/>
      <c r="T168" s="207"/>
      <c r="AT168" s="208" t="s">
        <v>167</v>
      </c>
      <c r="AU168" s="208" t="s">
        <v>177</v>
      </c>
      <c r="AV168" s="11" t="s">
        <v>81</v>
      </c>
      <c r="AW168" s="11" t="s">
        <v>169</v>
      </c>
      <c r="AX168" s="11" t="s">
        <v>73</v>
      </c>
      <c r="AY168" s="208" t="s">
        <v>154</v>
      </c>
    </row>
    <row r="169" spans="2:65" s="1" customFormat="1" ht="22.5" customHeight="1">
      <c r="B169" s="34"/>
      <c r="C169" s="224" t="s">
        <v>496</v>
      </c>
      <c r="D169" s="224" t="s">
        <v>261</v>
      </c>
      <c r="E169" s="225" t="s">
        <v>3277</v>
      </c>
      <c r="F169" s="226" t="s">
        <v>3278</v>
      </c>
      <c r="G169" s="227" t="s">
        <v>292</v>
      </c>
      <c r="H169" s="228">
        <v>5</v>
      </c>
      <c r="I169" s="229"/>
      <c r="J169" s="230">
        <f>ROUND(I169*H169,2)</f>
        <v>0</v>
      </c>
      <c r="K169" s="226" t="s">
        <v>20</v>
      </c>
      <c r="L169" s="231"/>
      <c r="M169" s="232" t="s">
        <v>20</v>
      </c>
      <c r="N169" s="233" t="s">
        <v>44</v>
      </c>
      <c r="O169" s="35"/>
      <c r="P169" s="191">
        <f>O169*H169</f>
        <v>0</v>
      </c>
      <c r="Q169" s="191">
        <v>0.0013</v>
      </c>
      <c r="R169" s="191">
        <f>Q169*H169</f>
        <v>0.0065</v>
      </c>
      <c r="S169" s="191">
        <v>0</v>
      </c>
      <c r="T169" s="192">
        <f>S169*H169</f>
        <v>0</v>
      </c>
      <c r="AR169" s="17" t="s">
        <v>382</v>
      </c>
      <c r="AT169" s="17" t="s">
        <v>261</v>
      </c>
      <c r="AU169" s="17" t="s">
        <v>177</v>
      </c>
      <c r="AY169" s="17" t="s">
        <v>154</v>
      </c>
      <c r="BE169" s="193">
        <f>IF(N169="základní",J169,0)</f>
        <v>0</v>
      </c>
      <c r="BF169" s="193">
        <f>IF(N169="snížená",J169,0)</f>
        <v>0</v>
      </c>
      <c r="BG169" s="193">
        <f>IF(N169="zákl. přenesená",J169,0)</f>
        <v>0</v>
      </c>
      <c r="BH169" s="193">
        <f>IF(N169="sníž. přenesená",J169,0)</f>
        <v>0</v>
      </c>
      <c r="BI169" s="193">
        <f>IF(N169="nulová",J169,0)</f>
        <v>0</v>
      </c>
      <c r="BJ169" s="17" t="s">
        <v>22</v>
      </c>
      <c r="BK169" s="193">
        <f>ROUND(I169*H169,2)</f>
        <v>0</v>
      </c>
      <c r="BL169" s="17" t="s">
        <v>269</v>
      </c>
      <c r="BM169" s="17" t="s">
        <v>3279</v>
      </c>
    </row>
    <row r="170" spans="2:65" s="1" customFormat="1" ht="22.5" customHeight="1">
      <c r="B170" s="34"/>
      <c r="C170" s="224" t="s">
        <v>503</v>
      </c>
      <c r="D170" s="224" t="s">
        <v>261</v>
      </c>
      <c r="E170" s="225" t="s">
        <v>3280</v>
      </c>
      <c r="F170" s="226" t="s">
        <v>3281</v>
      </c>
      <c r="G170" s="227" t="s">
        <v>292</v>
      </c>
      <c r="H170" s="228">
        <v>5</v>
      </c>
      <c r="I170" s="229"/>
      <c r="J170" s="230">
        <f>ROUND(I170*H170,2)</f>
        <v>0</v>
      </c>
      <c r="K170" s="226" t="s">
        <v>20</v>
      </c>
      <c r="L170" s="231"/>
      <c r="M170" s="232" t="s">
        <v>20</v>
      </c>
      <c r="N170" s="233" t="s">
        <v>44</v>
      </c>
      <c r="O170" s="35"/>
      <c r="P170" s="191">
        <f>O170*H170</f>
        <v>0</v>
      </c>
      <c r="Q170" s="191">
        <v>0.0013</v>
      </c>
      <c r="R170" s="191">
        <f>Q170*H170</f>
        <v>0.0065</v>
      </c>
      <c r="S170" s="191">
        <v>0</v>
      </c>
      <c r="T170" s="192">
        <f>S170*H170</f>
        <v>0</v>
      </c>
      <c r="AR170" s="17" t="s">
        <v>382</v>
      </c>
      <c r="AT170" s="17" t="s">
        <v>261</v>
      </c>
      <c r="AU170" s="17" t="s">
        <v>177</v>
      </c>
      <c r="AY170" s="17" t="s">
        <v>154</v>
      </c>
      <c r="BE170" s="193">
        <f>IF(N170="základní",J170,0)</f>
        <v>0</v>
      </c>
      <c r="BF170" s="193">
        <f>IF(N170="snížená",J170,0)</f>
        <v>0</v>
      </c>
      <c r="BG170" s="193">
        <f>IF(N170="zákl. přenesená",J170,0)</f>
        <v>0</v>
      </c>
      <c r="BH170" s="193">
        <f>IF(N170="sníž. přenesená",J170,0)</f>
        <v>0</v>
      </c>
      <c r="BI170" s="193">
        <f>IF(N170="nulová",J170,0)</f>
        <v>0</v>
      </c>
      <c r="BJ170" s="17" t="s">
        <v>22</v>
      </c>
      <c r="BK170" s="193">
        <f>ROUND(I170*H170,2)</f>
        <v>0</v>
      </c>
      <c r="BL170" s="17" t="s">
        <v>269</v>
      </c>
      <c r="BM170" s="17" t="s">
        <v>3282</v>
      </c>
    </row>
    <row r="171" spans="2:65" s="1" customFormat="1" ht="22.5" customHeight="1">
      <c r="B171" s="34"/>
      <c r="C171" s="182" t="s">
        <v>508</v>
      </c>
      <c r="D171" s="182" t="s">
        <v>156</v>
      </c>
      <c r="E171" s="183" t="s">
        <v>3283</v>
      </c>
      <c r="F171" s="184" t="s">
        <v>3284</v>
      </c>
      <c r="G171" s="185" t="s">
        <v>292</v>
      </c>
      <c r="H171" s="186">
        <v>2</v>
      </c>
      <c r="I171" s="187"/>
      <c r="J171" s="188">
        <f>ROUND(I171*H171,2)</f>
        <v>0</v>
      </c>
      <c r="K171" s="184" t="s">
        <v>160</v>
      </c>
      <c r="L171" s="54"/>
      <c r="M171" s="189" t="s">
        <v>20</v>
      </c>
      <c r="N171" s="190" t="s">
        <v>44</v>
      </c>
      <c r="O171" s="35"/>
      <c r="P171" s="191">
        <f>O171*H171</f>
        <v>0</v>
      </c>
      <c r="Q171" s="191">
        <v>0.00175</v>
      </c>
      <c r="R171" s="191">
        <f>Q171*H171</f>
        <v>0.0035</v>
      </c>
      <c r="S171" s="191">
        <v>0</v>
      </c>
      <c r="T171" s="192">
        <f>S171*H171</f>
        <v>0</v>
      </c>
      <c r="AR171" s="17" t="s">
        <v>269</v>
      </c>
      <c r="AT171" s="17" t="s">
        <v>156</v>
      </c>
      <c r="AU171" s="17" t="s">
        <v>177</v>
      </c>
      <c r="AY171" s="17" t="s">
        <v>154</v>
      </c>
      <c r="BE171" s="193">
        <f>IF(N171="základní",J171,0)</f>
        <v>0</v>
      </c>
      <c r="BF171" s="193">
        <f>IF(N171="snížená",J171,0)</f>
        <v>0</v>
      </c>
      <c r="BG171" s="193">
        <f>IF(N171="zákl. přenesená",J171,0)</f>
        <v>0</v>
      </c>
      <c r="BH171" s="193">
        <f>IF(N171="sníž. přenesená",J171,0)</f>
        <v>0</v>
      </c>
      <c r="BI171" s="193">
        <f>IF(N171="nulová",J171,0)</f>
        <v>0</v>
      </c>
      <c r="BJ171" s="17" t="s">
        <v>22</v>
      </c>
      <c r="BK171" s="193">
        <f>ROUND(I171*H171,2)</f>
        <v>0</v>
      </c>
      <c r="BL171" s="17" t="s">
        <v>269</v>
      </c>
      <c r="BM171" s="17" t="s">
        <v>3285</v>
      </c>
    </row>
    <row r="172" spans="2:47" s="1" customFormat="1" ht="27">
      <c r="B172" s="34"/>
      <c r="C172" s="56"/>
      <c r="D172" s="194" t="s">
        <v>163</v>
      </c>
      <c r="E172" s="56"/>
      <c r="F172" s="195" t="s">
        <v>3286</v>
      </c>
      <c r="G172" s="56"/>
      <c r="H172" s="56"/>
      <c r="I172" s="152"/>
      <c r="J172" s="56"/>
      <c r="K172" s="56"/>
      <c r="L172" s="54"/>
      <c r="M172" s="71"/>
      <c r="N172" s="35"/>
      <c r="O172" s="35"/>
      <c r="P172" s="35"/>
      <c r="Q172" s="35"/>
      <c r="R172" s="35"/>
      <c r="S172" s="35"/>
      <c r="T172" s="72"/>
      <c r="AT172" s="17" t="s">
        <v>163</v>
      </c>
      <c r="AU172" s="17" t="s">
        <v>177</v>
      </c>
    </row>
    <row r="173" spans="2:47" s="1" customFormat="1" ht="27">
      <c r="B173" s="34"/>
      <c r="C173" s="56"/>
      <c r="D173" s="199" t="s">
        <v>615</v>
      </c>
      <c r="E173" s="56"/>
      <c r="F173" s="212" t="s">
        <v>3287</v>
      </c>
      <c r="G173" s="56"/>
      <c r="H173" s="56"/>
      <c r="I173" s="152"/>
      <c r="J173" s="56"/>
      <c r="K173" s="56"/>
      <c r="L173" s="54"/>
      <c r="M173" s="71"/>
      <c r="N173" s="35"/>
      <c r="O173" s="35"/>
      <c r="P173" s="35"/>
      <c r="Q173" s="35"/>
      <c r="R173" s="35"/>
      <c r="S173" s="35"/>
      <c r="T173" s="72"/>
      <c r="AT173" s="17" t="s">
        <v>615</v>
      </c>
      <c r="AU173" s="17" t="s">
        <v>177</v>
      </c>
    </row>
    <row r="174" spans="2:65" s="1" customFormat="1" ht="22.5" customHeight="1">
      <c r="B174" s="34"/>
      <c r="C174" s="182" t="s">
        <v>514</v>
      </c>
      <c r="D174" s="182" t="s">
        <v>156</v>
      </c>
      <c r="E174" s="183" t="s">
        <v>3288</v>
      </c>
      <c r="F174" s="184" t="s">
        <v>3289</v>
      </c>
      <c r="G174" s="185" t="s">
        <v>292</v>
      </c>
      <c r="H174" s="186">
        <v>18</v>
      </c>
      <c r="I174" s="187"/>
      <c r="J174" s="188">
        <f>ROUND(I174*H174,2)</f>
        <v>0</v>
      </c>
      <c r="K174" s="184" t="s">
        <v>160</v>
      </c>
      <c r="L174" s="54"/>
      <c r="M174" s="189" t="s">
        <v>20</v>
      </c>
      <c r="N174" s="190" t="s">
        <v>44</v>
      </c>
      <c r="O174" s="35"/>
      <c r="P174" s="191">
        <f>O174*H174</f>
        <v>0</v>
      </c>
      <c r="Q174" s="191">
        <v>0.00312</v>
      </c>
      <c r="R174" s="191">
        <f>Q174*H174</f>
        <v>0.05616</v>
      </c>
      <c r="S174" s="191">
        <v>0</v>
      </c>
      <c r="T174" s="192">
        <f>S174*H174</f>
        <v>0</v>
      </c>
      <c r="AR174" s="17" t="s">
        <v>269</v>
      </c>
      <c r="AT174" s="17" t="s">
        <v>156</v>
      </c>
      <c r="AU174" s="17" t="s">
        <v>177</v>
      </c>
      <c r="AY174" s="17" t="s">
        <v>154</v>
      </c>
      <c r="BE174" s="193">
        <f>IF(N174="základní",J174,0)</f>
        <v>0</v>
      </c>
      <c r="BF174" s="193">
        <f>IF(N174="snížená",J174,0)</f>
        <v>0</v>
      </c>
      <c r="BG174" s="193">
        <f>IF(N174="zákl. přenesená",J174,0)</f>
        <v>0</v>
      </c>
      <c r="BH174" s="193">
        <f>IF(N174="sníž. přenesená",J174,0)</f>
        <v>0</v>
      </c>
      <c r="BI174" s="193">
        <f>IF(N174="nulová",J174,0)</f>
        <v>0</v>
      </c>
      <c r="BJ174" s="17" t="s">
        <v>22</v>
      </c>
      <c r="BK174" s="193">
        <f>ROUND(I174*H174,2)</f>
        <v>0</v>
      </c>
      <c r="BL174" s="17" t="s">
        <v>269</v>
      </c>
      <c r="BM174" s="17" t="s">
        <v>3290</v>
      </c>
    </row>
    <row r="175" spans="2:47" s="1" customFormat="1" ht="27">
      <c r="B175" s="34"/>
      <c r="C175" s="56"/>
      <c r="D175" s="194" t="s">
        <v>163</v>
      </c>
      <c r="E175" s="56"/>
      <c r="F175" s="195" t="s">
        <v>3291</v>
      </c>
      <c r="G175" s="56"/>
      <c r="H175" s="56"/>
      <c r="I175" s="152"/>
      <c r="J175" s="56"/>
      <c r="K175" s="56"/>
      <c r="L175" s="54"/>
      <c r="M175" s="71"/>
      <c r="N175" s="35"/>
      <c r="O175" s="35"/>
      <c r="P175" s="35"/>
      <c r="Q175" s="35"/>
      <c r="R175" s="35"/>
      <c r="S175" s="35"/>
      <c r="T175" s="72"/>
      <c r="AT175" s="17" t="s">
        <v>163</v>
      </c>
      <c r="AU175" s="17" t="s">
        <v>177</v>
      </c>
    </row>
    <row r="176" spans="2:51" s="11" customFormat="1" ht="13.5">
      <c r="B176" s="197"/>
      <c r="C176" s="198"/>
      <c r="D176" s="194" t="s">
        <v>167</v>
      </c>
      <c r="E176" s="209" t="s">
        <v>20</v>
      </c>
      <c r="F176" s="210" t="s">
        <v>3292</v>
      </c>
      <c r="G176" s="198"/>
      <c r="H176" s="211">
        <v>5</v>
      </c>
      <c r="I176" s="203"/>
      <c r="J176" s="198"/>
      <c r="K176" s="198"/>
      <c r="L176" s="204"/>
      <c r="M176" s="205"/>
      <c r="N176" s="206"/>
      <c r="O176" s="206"/>
      <c r="P176" s="206"/>
      <c r="Q176" s="206"/>
      <c r="R176" s="206"/>
      <c r="S176" s="206"/>
      <c r="T176" s="207"/>
      <c r="AT176" s="208" t="s">
        <v>167</v>
      </c>
      <c r="AU176" s="208" t="s">
        <v>177</v>
      </c>
      <c r="AV176" s="11" t="s">
        <v>81</v>
      </c>
      <c r="AW176" s="11" t="s">
        <v>169</v>
      </c>
      <c r="AX176" s="11" t="s">
        <v>73</v>
      </c>
      <c r="AY176" s="208" t="s">
        <v>154</v>
      </c>
    </row>
    <row r="177" spans="2:51" s="11" customFormat="1" ht="13.5">
      <c r="B177" s="197"/>
      <c r="C177" s="198"/>
      <c r="D177" s="199" t="s">
        <v>167</v>
      </c>
      <c r="E177" s="200" t="s">
        <v>20</v>
      </c>
      <c r="F177" s="201" t="s">
        <v>3293</v>
      </c>
      <c r="G177" s="198"/>
      <c r="H177" s="202">
        <v>13</v>
      </c>
      <c r="I177" s="203"/>
      <c r="J177" s="198"/>
      <c r="K177" s="198"/>
      <c r="L177" s="204"/>
      <c r="M177" s="205"/>
      <c r="N177" s="206"/>
      <c r="O177" s="206"/>
      <c r="P177" s="206"/>
      <c r="Q177" s="206"/>
      <c r="R177" s="206"/>
      <c r="S177" s="206"/>
      <c r="T177" s="207"/>
      <c r="AT177" s="208" t="s">
        <v>167</v>
      </c>
      <c r="AU177" s="208" t="s">
        <v>177</v>
      </c>
      <c r="AV177" s="11" t="s">
        <v>81</v>
      </c>
      <c r="AW177" s="11" t="s">
        <v>169</v>
      </c>
      <c r="AX177" s="11" t="s">
        <v>73</v>
      </c>
      <c r="AY177" s="208" t="s">
        <v>154</v>
      </c>
    </row>
    <row r="178" spans="2:65" s="1" customFormat="1" ht="22.5" customHeight="1">
      <c r="B178" s="34"/>
      <c r="C178" s="182" t="s">
        <v>519</v>
      </c>
      <c r="D178" s="182" t="s">
        <v>156</v>
      </c>
      <c r="E178" s="183" t="s">
        <v>3160</v>
      </c>
      <c r="F178" s="184" t="s">
        <v>3161</v>
      </c>
      <c r="G178" s="185" t="s">
        <v>292</v>
      </c>
      <c r="H178" s="186">
        <v>10</v>
      </c>
      <c r="I178" s="187"/>
      <c r="J178" s="188">
        <f>ROUND(I178*H178,2)</f>
        <v>0</v>
      </c>
      <c r="K178" s="184" t="s">
        <v>160</v>
      </c>
      <c r="L178" s="54"/>
      <c r="M178" s="189" t="s">
        <v>20</v>
      </c>
      <c r="N178" s="190" t="s">
        <v>44</v>
      </c>
      <c r="O178" s="35"/>
      <c r="P178" s="191">
        <f>O178*H178</f>
        <v>0</v>
      </c>
      <c r="Q178" s="191">
        <v>0.00653</v>
      </c>
      <c r="R178" s="191">
        <f>Q178*H178</f>
        <v>0.0653</v>
      </c>
      <c r="S178" s="191">
        <v>0</v>
      </c>
      <c r="T178" s="192">
        <f>S178*H178</f>
        <v>0</v>
      </c>
      <c r="AR178" s="17" t="s">
        <v>269</v>
      </c>
      <c r="AT178" s="17" t="s">
        <v>156</v>
      </c>
      <c r="AU178" s="17" t="s">
        <v>177</v>
      </c>
      <c r="AY178" s="17" t="s">
        <v>154</v>
      </c>
      <c r="BE178" s="193">
        <f>IF(N178="základní",J178,0)</f>
        <v>0</v>
      </c>
      <c r="BF178" s="193">
        <f>IF(N178="snížená",J178,0)</f>
        <v>0</v>
      </c>
      <c r="BG178" s="193">
        <f>IF(N178="zákl. přenesená",J178,0)</f>
        <v>0</v>
      </c>
      <c r="BH178" s="193">
        <f>IF(N178="sníž. přenesená",J178,0)</f>
        <v>0</v>
      </c>
      <c r="BI178" s="193">
        <f>IF(N178="nulová",J178,0)</f>
        <v>0</v>
      </c>
      <c r="BJ178" s="17" t="s">
        <v>22</v>
      </c>
      <c r="BK178" s="193">
        <f>ROUND(I178*H178,2)</f>
        <v>0</v>
      </c>
      <c r="BL178" s="17" t="s">
        <v>269</v>
      </c>
      <c r="BM178" s="17" t="s">
        <v>3294</v>
      </c>
    </row>
    <row r="179" spans="2:47" s="1" customFormat="1" ht="27">
      <c r="B179" s="34"/>
      <c r="C179" s="56"/>
      <c r="D179" s="194" t="s">
        <v>163</v>
      </c>
      <c r="E179" s="56"/>
      <c r="F179" s="195" t="s">
        <v>3163</v>
      </c>
      <c r="G179" s="56"/>
      <c r="H179" s="56"/>
      <c r="I179" s="152"/>
      <c r="J179" s="56"/>
      <c r="K179" s="56"/>
      <c r="L179" s="54"/>
      <c r="M179" s="71"/>
      <c r="N179" s="35"/>
      <c r="O179" s="35"/>
      <c r="P179" s="35"/>
      <c r="Q179" s="35"/>
      <c r="R179" s="35"/>
      <c r="S179" s="35"/>
      <c r="T179" s="72"/>
      <c r="AT179" s="17" t="s">
        <v>163</v>
      </c>
      <c r="AU179" s="17" t="s">
        <v>177</v>
      </c>
    </row>
    <row r="180" spans="2:51" s="11" customFormat="1" ht="13.5">
      <c r="B180" s="197"/>
      <c r="C180" s="198"/>
      <c r="D180" s="199" t="s">
        <v>167</v>
      </c>
      <c r="E180" s="200" t="s">
        <v>20</v>
      </c>
      <c r="F180" s="201" t="s">
        <v>3295</v>
      </c>
      <c r="G180" s="198"/>
      <c r="H180" s="202">
        <v>10</v>
      </c>
      <c r="I180" s="203"/>
      <c r="J180" s="198"/>
      <c r="K180" s="198"/>
      <c r="L180" s="204"/>
      <c r="M180" s="205"/>
      <c r="N180" s="206"/>
      <c r="O180" s="206"/>
      <c r="P180" s="206"/>
      <c r="Q180" s="206"/>
      <c r="R180" s="206"/>
      <c r="S180" s="206"/>
      <c r="T180" s="207"/>
      <c r="AT180" s="208" t="s">
        <v>167</v>
      </c>
      <c r="AU180" s="208" t="s">
        <v>177</v>
      </c>
      <c r="AV180" s="11" t="s">
        <v>81</v>
      </c>
      <c r="AW180" s="11" t="s">
        <v>169</v>
      </c>
      <c r="AX180" s="11" t="s">
        <v>73</v>
      </c>
      <c r="AY180" s="208" t="s">
        <v>154</v>
      </c>
    </row>
    <row r="181" spans="2:65" s="1" customFormat="1" ht="22.5" customHeight="1">
      <c r="B181" s="34"/>
      <c r="C181" s="182" t="s">
        <v>525</v>
      </c>
      <c r="D181" s="182" t="s">
        <v>156</v>
      </c>
      <c r="E181" s="183" t="s">
        <v>3199</v>
      </c>
      <c r="F181" s="184" t="s">
        <v>3200</v>
      </c>
      <c r="G181" s="185" t="s">
        <v>159</v>
      </c>
      <c r="H181" s="186">
        <v>15</v>
      </c>
      <c r="I181" s="187"/>
      <c r="J181" s="188">
        <f>ROUND(I181*H181,2)</f>
        <v>0</v>
      </c>
      <c r="K181" s="184" t="s">
        <v>160</v>
      </c>
      <c r="L181" s="54"/>
      <c r="M181" s="189" t="s">
        <v>20</v>
      </c>
      <c r="N181" s="190" t="s">
        <v>44</v>
      </c>
      <c r="O181" s="35"/>
      <c r="P181" s="191">
        <f>O181*H181</f>
        <v>0</v>
      </c>
      <c r="Q181" s="191">
        <v>0.0001</v>
      </c>
      <c r="R181" s="191">
        <f>Q181*H181</f>
        <v>0.0015</v>
      </c>
      <c r="S181" s="191">
        <v>0</v>
      </c>
      <c r="T181" s="192">
        <f>S181*H181</f>
        <v>0</v>
      </c>
      <c r="AR181" s="17" t="s">
        <v>269</v>
      </c>
      <c r="AT181" s="17" t="s">
        <v>156</v>
      </c>
      <c r="AU181" s="17" t="s">
        <v>177</v>
      </c>
      <c r="AY181" s="17" t="s">
        <v>154</v>
      </c>
      <c r="BE181" s="193">
        <f>IF(N181="základní",J181,0)</f>
        <v>0</v>
      </c>
      <c r="BF181" s="193">
        <f>IF(N181="snížená",J181,0)</f>
        <v>0</v>
      </c>
      <c r="BG181" s="193">
        <f>IF(N181="zákl. přenesená",J181,0)</f>
        <v>0</v>
      </c>
      <c r="BH181" s="193">
        <f>IF(N181="sníž. přenesená",J181,0)</f>
        <v>0</v>
      </c>
      <c r="BI181" s="193">
        <f>IF(N181="nulová",J181,0)</f>
        <v>0</v>
      </c>
      <c r="BJ181" s="17" t="s">
        <v>22</v>
      </c>
      <c r="BK181" s="193">
        <f>ROUND(I181*H181,2)</f>
        <v>0</v>
      </c>
      <c r="BL181" s="17" t="s">
        <v>269</v>
      </c>
      <c r="BM181" s="17" t="s">
        <v>3296</v>
      </c>
    </row>
    <row r="182" spans="2:47" s="1" customFormat="1" ht="40.5">
      <c r="B182" s="34"/>
      <c r="C182" s="56"/>
      <c r="D182" s="199" t="s">
        <v>163</v>
      </c>
      <c r="E182" s="56"/>
      <c r="F182" s="234" t="s">
        <v>3202</v>
      </c>
      <c r="G182" s="56"/>
      <c r="H182" s="56"/>
      <c r="I182" s="152"/>
      <c r="J182" s="56"/>
      <c r="K182" s="56"/>
      <c r="L182" s="54"/>
      <c r="M182" s="71"/>
      <c r="N182" s="35"/>
      <c r="O182" s="35"/>
      <c r="P182" s="35"/>
      <c r="Q182" s="35"/>
      <c r="R182" s="35"/>
      <c r="S182" s="35"/>
      <c r="T182" s="72"/>
      <c r="AT182" s="17" t="s">
        <v>163</v>
      </c>
      <c r="AU182" s="17" t="s">
        <v>177</v>
      </c>
    </row>
    <row r="183" spans="2:65" s="1" customFormat="1" ht="22.5" customHeight="1">
      <c r="B183" s="34"/>
      <c r="C183" s="224" t="s">
        <v>530</v>
      </c>
      <c r="D183" s="224" t="s">
        <v>261</v>
      </c>
      <c r="E183" s="225" t="s">
        <v>3203</v>
      </c>
      <c r="F183" s="226" t="s">
        <v>3204</v>
      </c>
      <c r="G183" s="227" t="s">
        <v>159</v>
      </c>
      <c r="H183" s="228">
        <v>15.3</v>
      </c>
      <c r="I183" s="229"/>
      <c r="J183" s="230">
        <f>ROUND(I183*H183,2)</f>
        <v>0</v>
      </c>
      <c r="K183" s="226" t="s">
        <v>20</v>
      </c>
      <c r="L183" s="231"/>
      <c r="M183" s="232" t="s">
        <v>20</v>
      </c>
      <c r="N183" s="233" t="s">
        <v>44</v>
      </c>
      <c r="O183" s="35"/>
      <c r="P183" s="191">
        <f>O183*H183</f>
        <v>0</v>
      </c>
      <c r="Q183" s="191">
        <v>0.0026</v>
      </c>
      <c r="R183" s="191">
        <f>Q183*H183</f>
        <v>0.03978</v>
      </c>
      <c r="S183" s="191">
        <v>0</v>
      </c>
      <c r="T183" s="192">
        <f>S183*H183</f>
        <v>0</v>
      </c>
      <c r="AR183" s="17" t="s">
        <v>382</v>
      </c>
      <c r="AT183" s="17" t="s">
        <v>261</v>
      </c>
      <c r="AU183" s="17" t="s">
        <v>177</v>
      </c>
      <c r="AY183" s="17" t="s">
        <v>154</v>
      </c>
      <c r="BE183" s="193">
        <f>IF(N183="základní",J183,0)</f>
        <v>0</v>
      </c>
      <c r="BF183" s="193">
        <f>IF(N183="snížená",J183,0)</f>
        <v>0</v>
      </c>
      <c r="BG183" s="193">
        <f>IF(N183="zákl. přenesená",J183,0)</f>
        <v>0</v>
      </c>
      <c r="BH183" s="193">
        <f>IF(N183="sníž. přenesená",J183,0)</f>
        <v>0</v>
      </c>
      <c r="BI183" s="193">
        <f>IF(N183="nulová",J183,0)</f>
        <v>0</v>
      </c>
      <c r="BJ183" s="17" t="s">
        <v>22</v>
      </c>
      <c r="BK183" s="193">
        <f>ROUND(I183*H183,2)</f>
        <v>0</v>
      </c>
      <c r="BL183" s="17" t="s">
        <v>269</v>
      </c>
      <c r="BM183" s="17" t="s">
        <v>3297</v>
      </c>
    </row>
    <row r="184" spans="2:47" s="1" customFormat="1" ht="13.5">
      <c r="B184" s="34"/>
      <c r="C184" s="56"/>
      <c r="D184" s="194" t="s">
        <v>163</v>
      </c>
      <c r="E184" s="56"/>
      <c r="F184" s="195" t="s">
        <v>3206</v>
      </c>
      <c r="G184" s="56"/>
      <c r="H184" s="56"/>
      <c r="I184" s="152"/>
      <c r="J184" s="56"/>
      <c r="K184" s="56"/>
      <c r="L184" s="54"/>
      <c r="M184" s="71"/>
      <c r="N184" s="35"/>
      <c r="O184" s="35"/>
      <c r="P184" s="35"/>
      <c r="Q184" s="35"/>
      <c r="R184" s="35"/>
      <c r="S184" s="35"/>
      <c r="T184" s="72"/>
      <c r="AT184" s="17" t="s">
        <v>163</v>
      </c>
      <c r="AU184" s="17" t="s">
        <v>177</v>
      </c>
    </row>
    <row r="185" spans="2:51" s="11" customFormat="1" ht="13.5">
      <c r="B185" s="197"/>
      <c r="C185" s="198"/>
      <c r="D185" s="199" t="s">
        <v>167</v>
      </c>
      <c r="E185" s="198"/>
      <c r="F185" s="201" t="s">
        <v>3298</v>
      </c>
      <c r="G185" s="198"/>
      <c r="H185" s="202">
        <v>15.3</v>
      </c>
      <c r="I185" s="203"/>
      <c r="J185" s="198"/>
      <c r="K185" s="198"/>
      <c r="L185" s="204"/>
      <c r="M185" s="205"/>
      <c r="N185" s="206"/>
      <c r="O185" s="206"/>
      <c r="P185" s="206"/>
      <c r="Q185" s="206"/>
      <c r="R185" s="206"/>
      <c r="S185" s="206"/>
      <c r="T185" s="207"/>
      <c r="AT185" s="208" t="s">
        <v>167</v>
      </c>
      <c r="AU185" s="208" t="s">
        <v>177</v>
      </c>
      <c r="AV185" s="11" t="s">
        <v>81</v>
      </c>
      <c r="AW185" s="11" t="s">
        <v>4</v>
      </c>
      <c r="AX185" s="11" t="s">
        <v>22</v>
      </c>
      <c r="AY185" s="208" t="s">
        <v>154</v>
      </c>
    </row>
    <row r="186" spans="2:65" s="1" customFormat="1" ht="22.5" customHeight="1">
      <c r="B186" s="34"/>
      <c r="C186" s="182" t="s">
        <v>535</v>
      </c>
      <c r="D186" s="182" t="s">
        <v>156</v>
      </c>
      <c r="E186" s="183" t="s">
        <v>3208</v>
      </c>
      <c r="F186" s="184" t="s">
        <v>3209</v>
      </c>
      <c r="G186" s="185" t="s">
        <v>413</v>
      </c>
      <c r="H186" s="186">
        <v>18</v>
      </c>
      <c r="I186" s="187"/>
      <c r="J186" s="188">
        <f>ROUND(I186*H186,2)</f>
        <v>0</v>
      </c>
      <c r="K186" s="184" t="s">
        <v>160</v>
      </c>
      <c r="L186" s="54"/>
      <c r="M186" s="189" t="s">
        <v>20</v>
      </c>
      <c r="N186" s="190" t="s">
        <v>44</v>
      </c>
      <c r="O186" s="35"/>
      <c r="P186" s="191">
        <f>O186*H186</f>
        <v>0</v>
      </c>
      <c r="Q186" s="191">
        <v>0</v>
      </c>
      <c r="R186" s="191">
        <f>Q186*H186</f>
        <v>0</v>
      </c>
      <c r="S186" s="191">
        <v>0</v>
      </c>
      <c r="T186" s="192">
        <f>S186*H186</f>
        <v>0</v>
      </c>
      <c r="AR186" s="17" t="s">
        <v>269</v>
      </c>
      <c r="AT186" s="17" t="s">
        <v>156</v>
      </c>
      <c r="AU186" s="17" t="s">
        <v>177</v>
      </c>
      <c r="AY186" s="17" t="s">
        <v>154</v>
      </c>
      <c r="BE186" s="193">
        <f>IF(N186="základní",J186,0)</f>
        <v>0</v>
      </c>
      <c r="BF186" s="193">
        <f>IF(N186="snížená",J186,0)</f>
        <v>0</v>
      </c>
      <c r="BG186" s="193">
        <f>IF(N186="zákl. přenesená",J186,0)</f>
        <v>0</v>
      </c>
      <c r="BH186" s="193">
        <f>IF(N186="sníž. přenesená",J186,0)</f>
        <v>0</v>
      </c>
      <c r="BI186" s="193">
        <f>IF(N186="nulová",J186,0)</f>
        <v>0</v>
      </c>
      <c r="BJ186" s="17" t="s">
        <v>22</v>
      </c>
      <c r="BK186" s="193">
        <f>ROUND(I186*H186,2)</f>
        <v>0</v>
      </c>
      <c r="BL186" s="17" t="s">
        <v>269</v>
      </c>
      <c r="BM186" s="17" t="s">
        <v>3299</v>
      </c>
    </row>
    <row r="187" spans="2:47" s="1" customFormat="1" ht="13.5">
      <c r="B187" s="34"/>
      <c r="C187" s="56"/>
      <c r="D187" s="199" t="s">
        <v>163</v>
      </c>
      <c r="E187" s="56"/>
      <c r="F187" s="234" t="s">
        <v>3211</v>
      </c>
      <c r="G187" s="56"/>
      <c r="H187" s="56"/>
      <c r="I187" s="152"/>
      <c r="J187" s="56"/>
      <c r="K187" s="56"/>
      <c r="L187" s="54"/>
      <c r="M187" s="71"/>
      <c r="N187" s="35"/>
      <c r="O187" s="35"/>
      <c r="P187" s="35"/>
      <c r="Q187" s="35"/>
      <c r="R187" s="35"/>
      <c r="S187" s="35"/>
      <c r="T187" s="72"/>
      <c r="AT187" s="17" t="s">
        <v>163</v>
      </c>
      <c r="AU187" s="17" t="s">
        <v>177</v>
      </c>
    </row>
    <row r="188" spans="2:65" s="1" customFormat="1" ht="22.5" customHeight="1">
      <c r="B188" s="34"/>
      <c r="C188" s="224" t="s">
        <v>545</v>
      </c>
      <c r="D188" s="224" t="s">
        <v>261</v>
      </c>
      <c r="E188" s="225" t="s">
        <v>3300</v>
      </c>
      <c r="F188" s="226" t="s">
        <v>3301</v>
      </c>
      <c r="G188" s="227" t="s">
        <v>413</v>
      </c>
      <c r="H188" s="228">
        <v>18</v>
      </c>
      <c r="I188" s="229"/>
      <c r="J188" s="230">
        <f>ROUND(I188*H188,2)</f>
        <v>0</v>
      </c>
      <c r="K188" s="226" t="s">
        <v>20</v>
      </c>
      <c r="L188" s="231"/>
      <c r="M188" s="232" t="s">
        <v>20</v>
      </c>
      <c r="N188" s="233" t="s">
        <v>44</v>
      </c>
      <c r="O188" s="35"/>
      <c r="P188" s="191">
        <f>O188*H188</f>
        <v>0</v>
      </c>
      <c r="Q188" s="191">
        <v>0.0027</v>
      </c>
      <c r="R188" s="191">
        <f>Q188*H188</f>
        <v>0.048600000000000004</v>
      </c>
      <c r="S188" s="191">
        <v>0</v>
      </c>
      <c r="T188" s="192">
        <f>S188*H188</f>
        <v>0</v>
      </c>
      <c r="AR188" s="17" t="s">
        <v>382</v>
      </c>
      <c r="AT188" s="17" t="s">
        <v>261</v>
      </c>
      <c r="AU188" s="17" t="s">
        <v>177</v>
      </c>
      <c r="AY188" s="17" t="s">
        <v>154</v>
      </c>
      <c r="BE188" s="193">
        <f>IF(N188="základní",J188,0)</f>
        <v>0</v>
      </c>
      <c r="BF188" s="193">
        <f>IF(N188="snížená",J188,0)</f>
        <v>0</v>
      </c>
      <c r="BG188" s="193">
        <f>IF(N188="zákl. přenesená",J188,0)</f>
        <v>0</v>
      </c>
      <c r="BH188" s="193">
        <f>IF(N188="sníž. přenesená",J188,0)</f>
        <v>0</v>
      </c>
      <c r="BI188" s="193">
        <f>IF(N188="nulová",J188,0)</f>
        <v>0</v>
      </c>
      <c r="BJ188" s="17" t="s">
        <v>22</v>
      </c>
      <c r="BK188" s="193">
        <f>ROUND(I188*H188,2)</f>
        <v>0</v>
      </c>
      <c r="BL188" s="17" t="s">
        <v>269</v>
      </c>
      <c r="BM188" s="17" t="s">
        <v>3302</v>
      </c>
    </row>
    <row r="189" spans="2:65" s="1" customFormat="1" ht="22.5" customHeight="1">
      <c r="B189" s="34"/>
      <c r="C189" s="182" t="s">
        <v>555</v>
      </c>
      <c r="D189" s="182" t="s">
        <v>156</v>
      </c>
      <c r="E189" s="183" t="s">
        <v>3112</v>
      </c>
      <c r="F189" s="184" t="s">
        <v>3113</v>
      </c>
      <c r="G189" s="185" t="s">
        <v>2911</v>
      </c>
      <c r="H189" s="186">
        <v>5</v>
      </c>
      <c r="I189" s="187"/>
      <c r="J189" s="188">
        <f>ROUND(I189*H189,2)</f>
        <v>0</v>
      </c>
      <c r="K189" s="184" t="s">
        <v>160</v>
      </c>
      <c r="L189" s="54"/>
      <c r="M189" s="189" t="s">
        <v>20</v>
      </c>
      <c r="N189" s="190" t="s">
        <v>44</v>
      </c>
      <c r="O189" s="35"/>
      <c r="P189" s="191">
        <f>O189*H189</f>
        <v>0</v>
      </c>
      <c r="Q189" s="191">
        <v>0</v>
      </c>
      <c r="R189" s="191">
        <f>Q189*H189</f>
        <v>0</v>
      </c>
      <c r="S189" s="191">
        <v>0</v>
      </c>
      <c r="T189" s="192">
        <f>S189*H189</f>
        <v>0</v>
      </c>
      <c r="AR189" s="17" t="s">
        <v>269</v>
      </c>
      <c r="AT189" s="17" t="s">
        <v>156</v>
      </c>
      <c r="AU189" s="17" t="s">
        <v>177</v>
      </c>
      <c r="AY189" s="17" t="s">
        <v>154</v>
      </c>
      <c r="BE189" s="193">
        <f>IF(N189="základní",J189,0)</f>
        <v>0</v>
      </c>
      <c r="BF189" s="193">
        <f>IF(N189="snížená",J189,0)</f>
        <v>0</v>
      </c>
      <c r="BG189" s="193">
        <f>IF(N189="zákl. přenesená",J189,0)</f>
        <v>0</v>
      </c>
      <c r="BH189" s="193">
        <f>IF(N189="sníž. přenesená",J189,0)</f>
        <v>0</v>
      </c>
      <c r="BI189" s="193">
        <f>IF(N189="nulová",J189,0)</f>
        <v>0</v>
      </c>
      <c r="BJ189" s="17" t="s">
        <v>22</v>
      </c>
      <c r="BK189" s="193">
        <f>ROUND(I189*H189,2)</f>
        <v>0</v>
      </c>
      <c r="BL189" s="17" t="s">
        <v>269</v>
      </c>
      <c r="BM189" s="17" t="s">
        <v>3303</v>
      </c>
    </row>
    <row r="190" spans="2:47" s="1" customFormat="1" ht="27">
      <c r="B190" s="34"/>
      <c r="C190" s="56"/>
      <c r="D190" s="194" t="s">
        <v>163</v>
      </c>
      <c r="E190" s="56"/>
      <c r="F190" s="195" t="s">
        <v>3115</v>
      </c>
      <c r="G190" s="56"/>
      <c r="H190" s="56"/>
      <c r="I190" s="152"/>
      <c r="J190" s="56"/>
      <c r="K190" s="56"/>
      <c r="L190" s="54"/>
      <c r="M190" s="71"/>
      <c r="N190" s="35"/>
      <c r="O190" s="35"/>
      <c r="P190" s="35"/>
      <c r="Q190" s="35"/>
      <c r="R190" s="35"/>
      <c r="S190" s="35"/>
      <c r="T190" s="72"/>
      <c r="AT190" s="17" t="s">
        <v>163</v>
      </c>
      <c r="AU190" s="17" t="s">
        <v>177</v>
      </c>
    </row>
    <row r="191" spans="2:47" s="1" customFormat="1" ht="27">
      <c r="B191" s="34"/>
      <c r="C191" s="56"/>
      <c r="D191" s="199" t="s">
        <v>615</v>
      </c>
      <c r="E191" s="56"/>
      <c r="F191" s="212" t="s">
        <v>3304</v>
      </c>
      <c r="G191" s="56"/>
      <c r="H191" s="56"/>
      <c r="I191" s="152"/>
      <c r="J191" s="56"/>
      <c r="K191" s="56"/>
      <c r="L191" s="54"/>
      <c r="M191" s="71"/>
      <c r="N191" s="35"/>
      <c r="O191" s="35"/>
      <c r="P191" s="35"/>
      <c r="Q191" s="35"/>
      <c r="R191" s="35"/>
      <c r="S191" s="35"/>
      <c r="T191" s="72"/>
      <c r="AT191" s="17" t="s">
        <v>615</v>
      </c>
      <c r="AU191" s="17" t="s">
        <v>177</v>
      </c>
    </row>
    <row r="192" spans="2:65" s="1" customFormat="1" ht="22.5" customHeight="1">
      <c r="B192" s="34"/>
      <c r="C192" s="224" t="s">
        <v>563</v>
      </c>
      <c r="D192" s="224" t="s">
        <v>261</v>
      </c>
      <c r="E192" s="225" t="s">
        <v>3305</v>
      </c>
      <c r="F192" s="226" t="s">
        <v>3306</v>
      </c>
      <c r="G192" s="227" t="s">
        <v>2127</v>
      </c>
      <c r="H192" s="228">
        <v>5</v>
      </c>
      <c r="I192" s="229"/>
      <c r="J192" s="230">
        <f>ROUND(I192*H192,2)</f>
        <v>0</v>
      </c>
      <c r="K192" s="226" t="s">
        <v>20</v>
      </c>
      <c r="L192" s="231"/>
      <c r="M192" s="232" t="s">
        <v>20</v>
      </c>
      <c r="N192" s="233" t="s">
        <v>44</v>
      </c>
      <c r="O192" s="35"/>
      <c r="P192" s="191">
        <f>O192*H192</f>
        <v>0</v>
      </c>
      <c r="Q192" s="191">
        <v>0</v>
      </c>
      <c r="R192" s="191">
        <f>Q192*H192</f>
        <v>0</v>
      </c>
      <c r="S192" s="191">
        <v>0</v>
      </c>
      <c r="T192" s="192">
        <f>S192*H192</f>
        <v>0</v>
      </c>
      <c r="AR192" s="17" t="s">
        <v>382</v>
      </c>
      <c r="AT192" s="17" t="s">
        <v>261</v>
      </c>
      <c r="AU192" s="17" t="s">
        <v>177</v>
      </c>
      <c r="AY192" s="17" t="s">
        <v>154</v>
      </c>
      <c r="BE192" s="193">
        <f>IF(N192="základní",J192,0)</f>
        <v>0</v>
      </c>
      <c r="BF192" s="193">
        <f>IF(N192="snížená",J192,0)</f>
        <v>0</v>
      </c>
      <c r="BG192" s="193">
        <f>IF(N192="zákl. přenesená",J192,0)</f>
        <v>0</v>
      </c>
      <c r="BH192" s="193">
        <f>IF(N192="sníž. přenesená",J192,0)</f>
        <v>0</v>
      </c>
      <c r="BI192" s="193">
        <f>IF(N192="nulová",J192,0)</f>
        <v>0</v>
      </c>
      <c r="BJ192" s="17" t="s">
        <v>22</v>
      </c>
      <c r="BK192" s="193">
        <f>ROUND(I192*H192,2)</f>
        <v>0</v>
      </c>
      <c r="BL192" s="17" t="s">
        <v>269</v>
      </c>
      <c r="BM192" s="17" t="s">
        <v>3307</v>
      </c>
    </row>
    <row r="193" spans="2:63" s="10" customFormat="1" ht="22.35" customHeight="1">
      <c r="B193" s="165"/>
      <c r="C193" s="166"/>
      <c r="D193" s="179" t="s">
        <v>72</v>
      </c>
      <c r="E193" s="180" t="s">
        <v>3308</v>
      </c>
      <c r="F193" s="180" t="s">
        <v>2447</v>
      </c>
      <c r="G193" s="166"/>
      <c r="H193" s="166"/>
      <c r="I193" s="169"/>
      <c r="J193" s="181">
        <f>BK193</f>
        <v>0</v>
      </c>
      <c r="K193" s="166"/>
      <c r="L193" s="171"/>
      <c r="M193" s="172"/>
      <c r="N193" s="173"/>
      <c r="O193" s="173"/>
      <c r="P193" s="174">
        <f>SUM(P194:P204)</f>
        <v>0</v>
      </c>
      <c r="Q193" s="173"/>
      <c r="R193" s="174">
        <f>SUM(R194:R204)</f>
        <v>0.135</v>
      </c>
      <c r="S193" s="173"/>
      <c r="T193" s="175">
        <f>SUM(T194:T204)</f>
        <v>0</v>
      </c>
      <c r="AR193" s="176" t="s">
        <v>81</v>
      </c>
      <c r="AT193" s="177" t="s">
        <v>72</v>
      </c>
      <c r="AU193" s="177" t="s">
        <v>81</v>
      </c>
      <c r="AY193" s="176" t="s">
        <v>154</v>
      </c>
      <c r="BK193" s="178">
        <f>SUM(BK194:BK204)</f>
        <v>0</v>
      </c>
    </row>
    <row r="194" spans="2:65" s="1" customFormat="1" ht="22.5" customHeight="1">
      <c r="B194" s="34"/>
      <c r="C194" s="182" t="s">
        <v>571</v>
      </c>
      <c r="D194" s="182" t="s">
        <v>156</v>
      </c>
      <c r="E194" s="183" t="s">
        <v>3309</v>
      </c>
      <c r="F194" s="184" t="s">
        <v>3310</v>
      </c>
      <c r="G194" s="185" t="s">
        <v>413</v>
      </c>
      <c r="H194" s="186">
        <v>25</v>
      </c>
      <c r="I194" s="187"/>
      <c r="J194" s="188">
        <f>ROUND(I194*H194,2)</f>
        <v>0</v>
      </c>
      <c r="K194" s="184" t="s">
        <v>160</v>
      </c>
      <c r="L194" s="54"/>
      <c r="M194" s="189" t="s">
        <v>20</v>
      </c>
      <c r="N194" s="190" t="s">
        <v>44</v>
      </c>
      <c r="O194" s="35"/>
      <c r="P194" s="191">
        <f>O194*H194</f>
        <v>0</v>
      </c>
      <c r="Q194" s="191">
        <v>0.00442</v>
      </c>
      <c r="R194" s="191">
        <f>Q194*H194</f>
        <v>0.11050000000000001</v>
      </c>
      <c r="S194" s="191">
        <v>0</v>
      </c>
      <c r="T194" s="192">
        <f>S194*H194</f>
        <v>0</v>
      </c>
      <c r="AR194" s="17" t="s">
        <v>269</v>
      </c>
      <c r="AT194" s="17" t="s">
        <v>156</v>
      </c>
      <c r="AU194" s="17" t="s">
        <v>177</v>
      </c>
      <c r="AY194" s="17" t="s">
        <v>154</v>
      </c>
      <c r="BE194" s="193">
        <f>IF(N194="základní",J194,0)</f>
        <v>0</v>
      </c>
      <c r="BF194" s="193">
        <f>IF(N194="snížená",J194,0)</f>
        <v>0</v>
      </c>
      <c r="BG194" s="193">
        <f>IF(N194="zákl. přenesená",J194,0)</f>
        <v>0</v>
      </c>
      <c r="BH194" s="193">
        <f>IF(N194="sníž. přenesená",J194,0)</f>
        <v>0</v>
      </c>
      <c r="BI194" s="193">
        <f>IF(N194="nulová",J194,0)</f>
        <v>0</v>
      </c>
      <c r="BJ194" s="17" t="s">
        <v>22</v>
      </c>
      <c r="BK194" s="193">
        <f>ROUND(I194*H194,2)</f>
        <v>0</v>
      </c>
      <c r="BL194" s="17" t="s">
        <v>269</v>
      </c>
      <c r="BM194" s="17" t="s">
        <v>3311</v>
      </c>
    </row>
    <row r="195" spans="2:47" s="1" customFormat="1" ht="27">
      <c r="B195" s="34"/>
      <c r="C195" s="56"/>
      <c r="D195" s="199" t="s">
        <v>163</v>
      </c>
      <c r="E195" s="56"/>
      <c r="F195" s="234" t="s">
        <v>3312</v>
      </c>
      <c r="G195" s="56"/>
      <c r="H195" s="56"/>
      <c r="I195" s="152"/>
      <c r="J195" s="56"/>
      <c r="K195" s="56"/>
      <c r="L195" s="54"/>
      <c r="M195" s="71"/>
      <c r="N195" s="35"/>
      <c r="O195" s="35"/>
      <c r="P195" s="35"/>
      <c r="Q195" s="35"/>
      <c r="R195" s="35"/>
      <c r="S195" s="35"/>
      <c r="T195" s="72"/>
      <c r="AT195" s="17" t="s">
        <v>163</v>
      </c>
      <c r="AU195" s="17" t="s">
        <v>177</v>
      </c>
    </row>
    <row r="196" spans="2:65" s="1" customFormat="1" ht="22.5" customHeight="1">
      <c r="B196" s="34"/>
      <c r="C196" s="224" t="s">
        <v>578</v>
      </c>
      <c r="D196" s="224" t="s">
        <v>261</v>
      </c>
      <c r="E196" s="225" t="s">
        <v>3313</v>
      </c>
      <c r="F196" s="226" t="s">
        <v>3314</v>
      </c>
      <c r="G196" s="227" t="s">
        <v>413</v>
      </c>
      <c r="H196" s="228">
        <v>25</v>
      </c>
      <c r="I196" s="229"/>
      <c r="J196" s="230">
        <f>ROUND(I196*H196,2)</f>
        <v>0</v>
      </c>
      <c r="K196" s="226" t="s">
        <v>20</v>
      </c>
      <c r="L196" s="231"/>
      <c r="M196" s="232" t="s">
        <v>20</v>
      </c>
      <c r="N196" s="233" t="s">
        <v>44</v>
      </c>
      <c r="O196" s="35"/>
      <c r="P196" s="191">
        <f>O196*H196</f>
        <v>0</v>
      </c>
      <c r="Q196" s="191">
        <v>0.00098</v>
      </c>
      <c r="R196" s="191">
        <f>Q196*H196</f>
        <v>0.0245</v>
      </c>
      <c r="S196" s="191">
        <v>0</v>
      </c>
      <c r="T196" s="192">
        <f>S196*H196</f>
        <v>0</v>
      </c>
      <c r="AR196" s="17" t="s">
        <v>382</v>
      </c>
      <c r="AT196" s="17" t="s">
        <v>261</v>
      </c>
      <c r="AU196" s="17" t="s">
        <v>177</v>
      </c>
      <c r="AY196" s="17" t="s">
        <v>154</v>
      </c>
      <c r="BE196" s="193">
        <f>IF(N196="základní",J196,0)</f>
        <v>0</v>
      </c>
      <c r="BF196" s="193">
        <f>IF(N196="snížená",J196,0)</f>
        <v>0</v>
      </c>
      <c r="BG196" s="193">
        <f>IF(N196="zákl. přenesená",J196,0)</f>
        <v>0</v>
      </c>
      <c r="BH196" s="193">
        <f>IF(N196="sníž. přenesená",J196,0)</f>
        <v>0</v>
      </c>
      <c r="BI196" s="193">
        <f>IF(N196="nulová",J196,0)</f>
        <v>0</v>
      </c>
      <c r="BJ196" s="17" t="s">
        <v>22</v>
      </c>
      <c r="BK196" s="193">
        <f>ROUND(I196*H196,2)</f>
        <v>0</v>
      </c>
      <c r="BL196" s="17" t="s">
        <v>269</v>
      </c>
      <c r="BM196" s="17" t="s">
        <v>3315</v>
      </c>
    </row>
    <row r="197" spans="2:65" s="1" customFormat="1" ht="22.5" customHeight="1">
      <c r="B197" s="34"/>
      <c r="C197" s="182" t="s">
        <v>583</v>
      </c>
      <c r="D197" s="182" t="s">
        <v>156</v>
      </c>
      <c r="E197" s="183" t="s">
        <v>3316</v>
      </c>
      <c r="F197" s="184" t="s">
        <v>3317</v>
      </c>
      <c r="G197" s="185" t="s">
        <v>3318</v>
      </c>
      <c r="H197" s="186">
        <v>1</v>
      </c>
      <c r="I197" s="187"/>
      <c r="J197" s="188">
        <f>ROUND(I197*H197,2)</f>
        <v>0</v>
      </c>
      <c r="K197" s="184" t="s">
        <v>160</v>
      </c>
      <c r="L197" s="54"/>
      <c r="M197" s="189" t="s">
        <v>20</v>
      </c>
      <c r="N197" s="190" t="s">
        <v>44</v>
      </c>
      <c r="O197" s="35"/>
      <c r="P197" s="191">
        <f>O197*H197</f>
        <v>0</v>
      </c>
      <c r="Q197" s="191">
        <v>0</v>
      </c>
      <c r="R197" s="191">
        <f>Q197*H197</f>
        <v>0</v>
      </c>
      <c r="S197" s="191">
        <v>0</v>
      </c>
      <c r="T197" s="192">
        <f>S197*H197</f>
        <v>0</v>
      </c>
      <c r="AR197" s="17" t="s">
        <v>3319</v>
      </c>
      <c r="AT197" s="17" t="s">
        <v>156</v>
      </c>
      <c r="AU197" s="17" t="s">
        <v>177</v>
      </c>
      <c r="AY197" s="17" t="s">
        <v>154</v>
      </c>
      <c r="BE197" s="193">
        <f>IF(N197="základní",J197,0)</f>
        <v>0</v>
      </c>
      <c r="BF197" s="193">
        <f>IF(N197="snížená",J197,0)</f>
        <v>0</v>
      </c>
      <c r="BG197" s="193">
        <f>IF(N197="zákl. přenesená",J197,0)</f>
        <v>0</v>
      </c>
      <c r="BH197" s="193">
        <f>IF(N197="sníž. přenesená",J197,0)</f>
        <v>0</v>
      </c>
      <c r="BI197" s="193">
        <f>IF(N197="nulová",J197,0)</f>
        <v>0</v>
      </c>
      <c r="BJ197" s="17" t="s">
        <v>22</v>
      </c>
      <c r="BK197" s="193">
        <f>ROUND(I197*H197,2)</f>
        <v>0</v>
      </c>
      <c r="BL197" s="17" t="s">
        <v>3319</v>
      </c>
      <c r="BM197" s="17" t="s">
        <v>3320</v>
      </c>
    </row>
    <row r="198" spans="2:47" s="1" customFormat="1" ht="27">
      <c r="B198" s="34"/>
      <c r="C198" s="56"/>
      <c r="D198" s="199" t="s">
        <v>163</v>
      </c>
      <c r="E198" s="56"/>
      <c r="F198" s="234" t="s">
        <v>3321</v>
      </c>
      <c r="G198" s="56"/>
      <c r="H198" s="56"/>
      <c r="I198" s="152"/>
      <c r="J198" s="56"/>
      <c r="K198" s="56"/>
      <c r="L198" s="54"/>
      <c r="M198" s="71"/>
      <c r="N198" s="35"/>
      <c r="O198" s="35"/>
      <c r="P198" s="35"/>
      <c r="Q198" s="35"/>
      <c r="R198" s="35"/>
      <c r="S198" s="35"/>
      <c r="T198" s="72"/>
      <c r="AT198" s="17" t="s">
        <v>163</v>
      </c>
      <c r="AU198" s="17" t="s">
        <v>177</v>
      </c>
    </row>
    <row r="199" spans="2:65" s="1" customFormat="1" ht="22.5" customHeight="1">
      <c r="B199" s="34"/>
      <c r="C199" s="182" t="s">
        <v>588</v>
      </c>
      <c r="D199" s="182" t="s">
        <v>156</v>
      </c>
      <c r="E199" s="183" t="s">
        <v>3322</v>
      </c>
      <c r="F199" s="184" t="s">
        <v>3323</v>
      </c>
      <c r="G199" s="185" t="s">
        <v>3318</v>
      </c>
      <c r="H199" s="186">
        <v>1</v>
      </c>
      <c r="I199" s="187"/>
      <c r="J199" s="188">
        <f>ROUND(I199*H199,2)</f>
        <v>0</v>
      </c>
      <c r="K199" s="184" t="s">
        <v>160</v>
      </c>
      <c r="L199" s="54"/>
      <c r="M199" s="189" t="s">
        <v>20</v>
      </c>
      <c r="N199" s="190" t="s">
        <v>44</v>
      </c>
      <c r="O199" s="35"/>
      <c r="P199" s="191">
        <f>O199*H199</f>
        <v>0</v>
      </c>
      <c r="Q199" s="191">
        <v>0</v>
      </c>
      <c r="R199" s="191">
        <f>Q199*H199</f>
        <v>0</v>
      </c>
      <c r="S199" s="191">
        <v>0</v>
      </c>
      <c r="T199" s="192">
        <f>S199*H199</f>
        <v>0</v>
      </c>
      <c r="AR199" s="17" t="s">
        <v>3319</v>
      </c>
      <c r="AT199" s="17" t="s">
        <v>156</v>
      </c>
      <c r="AU199" s="17" t="s">
        <v>177</v>
      </c>
      <c r="AY199" s="17" t="s">
        <v>154</v>
      </c>
      <c r="BE199" s="193">
        <f>IF(N199="základní",J199,0)</f>
        <v>0</v>
      </c>
      <c r="BF199" s="193">
        <f>IF(N199="snížená",J199,0)</f>
        <v>0</v>
      </c>
      <c r="BG199" s="193">
        <f>IF(N199="zákl. přenesená",J199,0)</f>
        <v>0</v>
      </c>
      <c r="BH199" s="193">
        <f>IF(N199="sníž. přenesená",J199,0)</f>
        <v>0</v>
      </c>
      <c r="BI199" s="193">
        <f>IF(N199="nulová",J199,0)</f>
        <v>0</v>
      </c>
      <c r="BJ199" s="17" t="s">
        <v>22</v>
      </c>
      <c r="BK199" s="193">
        <f>ROUND(I199*H199,2)</f>
        <v>0</v>
      </c>
      <c r="BL199" s="17" t="s">
        <v>3319</v>
      </c>
      <c r="BM199" s="17" t="s">
        <v>3324</v>
      </c>
    </row>
    <row r="200" spans="2:47" s="1" customFormat="1" ht="27">
      <c r="B200" s="34"/>
      <c r="C200" s="56"/>
      <c r="D200" s="194" t="s">
        <v>163</v>
      </c>
      <c r="E200" s="56"/>
      <c r="F200" s="195" t="s">
        <v>3325</v>
      </c>
      <c r="G200" s="56"/>
      <c r="H200" s="56"/>
      <c r="I200" s="152"/>
      <c r="J200" s="56"/>
      <c r="K200" s="56"/>
      <c r="L200" s="54"/>
      <c r="M200" s="71"/>
      <c r="N200" s="35"/>
      <c r="O200" s="35"/>
      <c r="P200" s="35"/>
      <c r="Q200" s="35"/>
      <c r="R200" s="35"/>
      <c r="S200" s="35"/>
      <c r="T200" s="72"/>
      <c r="AT200" s="17" t="s">
        <v>163</v>
      </c>
      <c r="AU200" s="17" t="s">
        <v>177</v>
      </c>
    </row>
    <row r="201" spans="2:47" s="1" customFormat="1" ht="27">
      <c r="B201" s="34"/>
      <c r="C201" s="56"/>
      <c r="D201" s="199" t="s">
        <v>615</v>
      </c>
      <c r="E201" s="56"/>
      <c r="F201" s="212" t="s">
        <v>3326</v>
      </c>
      <c r="G201" s="56"/>
      <c r="H201" s="56"/>
      <c r="I201" s="152"/>
      <c r="J201" s="56"/>
      <c r="K201" s="56"/>
      <c r="L201" s="54"/>
      <c r="M201" s="71"/>
      <c r="N201" s="35"/>
      <c r="O201" s="35"/>
      <c r="P201" s="35"/>
      <c r="Q201" s="35"/>
      <c r="R201" s="35"/>
      <c r="S201" s="35"/>
      <c r="T201" s="72"/>
      <c r="AT201" s="17" t="s">
        <v>615</v>
      </c>
      <c r="AU201" s="17" t="s">
        <v>177</v>
      </c>
    </row>
    <row r="202" spans="2:65" s="1" customFormat="1" ht="22.5" customHeight="1">
      <c r="B202" s="34"/>
      <c r="C202" s="182" t="s">
        <v>593</v>
      </c>
      <c r="D202" s="182" t="s">
        <v>156</v>
      </c>
      <c r="E202" s="183" t="s">
        <v>2909</v>
      </c>
      <c r="F202" s="184" t="s">
        <v>2910</v>
      </c>
      <c r="G202" s="185" t="s">
        <v>2911</v>
      </c>
      <c r="H202" s="186">
        <v>15</v>
      </c>
      <c r="I202" s="187"/>
      <c r="J202" s="188">
        <f>ROUND(I202*H202,2)</f>
        <v>0</v>
      </c>
      <c r="K202" s="184" t="s">
        <v>160</v>
      </c>
      <c r="L202" s="54"/>
      <c r="M202" s="189" t="s">
        <v>20</v>
      </c>
      <c r="N202" s="190" t="s">
        <v>44</v>
      </c>
      <c r="O202" s="35"/>
      <c r="P202" s="191">
        <f>O202*H202</f>
        <v>0</v>
      </c>
      <c r="Q202" s="191">
        <v>0</v>
      </c>
      <c r="R202" s="191">
        <f>Q202*H202</f>
        <v>0</v>
      </c>
      <c r="S202" s="191">
        <v>0</v>
      </c>
      <c r="T202" s="192">
        <f>S202*H202</f>
        <v>0</v>
      </c>
      <c r="AR202" s="17" t="s">
        <v>3319</v>
      </c>
      <c r="AT202" s="17" t="s">
        <v>156</v>
      </c>
      <c r="AU202" s="17" t="s">
        <v>177</v>
      </c>
      <c r="AY202" s="17" t="s">
        <v>154</v>
      </c>
      <c r="BE202" s="193">
        <f>IF(N202="základní",J202,0)</f>
        <v>0</v>
      </c>
      <c r="BF202" s="193">
        <f>IF(N202="snížená",J202,0)</f>
        <v>0</v>
      </c>
      <c r="BG202" s="193">
        <f>IF(N202="zákl. přenesená",J202,0)</f>
        <v>0</v>
      </c>
      <c r="BH202" s="193">
        <f>IF(N202="sníž. přenesená",J202,0)</f>
        <v>0</v>
      </c>
      <c r="BI202" s="193">
        <f>IF(N202="nulová",J202,0)</f>
        <v>0</v>
      </c>
      <c r="BJ202" s="17" t="s">
        <v>22</v>
      </c>
      <c r="BK202" s="193">
        <f>ROUND(I202*H202,2)</f>
        <v>0</v>
      </c>
      <c r="BL202" s="17" t="s">
        <v>3319</v>
      </c>
      <c r="BM202" s="17" t="s">
        <v>3327</v>
      </c>
    </row>
    <row r="203" spans="2:47" s="1" customFormat="1" ht="27">
      <c r="B203" s="34"/>
      <c r="C203" s="56"/>
      <c r="D203" s="194" t="s">
        <v>163</v>
      </c>
      <c r="E203" s="56"/>
      <c r="F203" s="195" t="s">
        <v>2913</v>
      </c>
      <c r="G203" s="56"/>
      <c r="H203" s="56"/>
      <c r="I203" s="152"/>
      <c r="J203" s="56"/>
      <c r="K203" s="56"/>
      <c r="L203" s="54"/>
      <c r="M203" s="71"/>
      <c r="N203" s="35"/>
      <c r="O203" s="35"/>
      <c r="P203" s="35"/>
      <c r="Q203" s="35"/>
      <c r="R203" s="35"/>
      <c r="S203" s="35"/>
      <c r="T203" s="72"/>
      <c r="AT203" s="17" t="s">
        <v>163</v>
      </c>
      <c r="AU203" s="17" t="s">
        <v>177</v>
      </c>
    </row>
    <row r="204" spans="2:47" s="1" customFormat="1" ht="27">
      <c r="B204" s="34"/>
      <c r="C204" s="56"/>
      <c r="D204" s="194" t="s">
        <v>615</v>
      </c>
      <c r="E204" s="56"/>
      <c r="F204" s="196" t="s">
        <v>2914</v>
      </c>
      <c r="G204" s="56"/>
      <c r="H204" s="56"/>
      <c r="I204" s="152"/>
      <c r="J204" s="56"/>
      <c r="K204" s="56"/>
      <c r="L204" s="54"/>
      <c r="M204" s="243"/>
      <c r="N204" s="240"/>
      <c r="O204" s="240"/>
      <c r="P204" s="240"/>
      <c r="Q204" s="240"/>
      <c r="R204" s="240"/>
      <c r="S204" s="240"/>
      <c r="T204" s="244"/>
      <c r="AT204" s="17" t="s">
        <v>615</v>
      </c>
      <c r="AU204" s="17" t="s">
        <v>177</v>
      </c>
    </row>
    <row r="205" spans="2:12" s="1" customFormat="1" ht="6.95" customHeight="1">
      <c r="B205" s="49"/>
      <c r="C205" s="50"/>
      <c r="D205" s="50"/>
      <c r="E205" s="50"/>
      <c r="F205" s="50"/>
      <c r="G205" s="50"/>
      <c r="H205" s="50"/>
      <c r="I205" s="128"/>
      <c r="J205" s="50"/>
      <c r="K205" s="50"/>
      <c r="L205" s="54"/>
    </row>
  </sheetData>
  <sheetProtection password="CC35" sheet="1" objects="1" scenarios="1" formatColumns="0" formatRows="0" sort="0" autoFilter="0"/>
  <autoFilter ref="C80:K80"/>
  <mergeCells count="9">
    <mergeCell ref="E71:H71"/>
    <mergeCell ref="E73:H73"/>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v>
      </c>
      <c r="E1" s="259"/>
      <c r="F1" s="260" t="s">
        <v>3361</v>
      </c>
      <c r="G1" s="306" t="s">
        <v>3362</v>
      </c>
      <c r="H1" s="306"/>
      <c r="I1" s="265"/>
      <c r="J1" s="260" t="s">
        <v>3363</v>
      </c>
      <c r="K1" s="258" t="s">
        <v>97</v>
      </c>
      <c r="L1" s="260" t="s">
        <v>3364</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67"/>
      <c r="M2" s="267"/>
      <c r="N2" s="267"/>
      <c r="O2" s="267"/>
      <c r="P2" s="267"/>
      <c r="Q2" s="267"/>
      <c r="R2" s="267"/>
      <c r="S2" s="267"/>
      <c r="T2" s="267"/>
      <c r="U2" s="267"/>
      <c r="V2" s="267"/>
      <c r="AT2" s="17" t="s">
        <v>93</v>
      </c>
    </row>
    <row r="3" spans="2:46" ht="6.95" customHeight="1">
      <c r="B3" s="18"/>
      <c r="C3" s="19"/>
      <c r="D3" s="19"/>
      <c r="E3" s="19"/>
      <c r="F3" s="19"/>
      <c r="G3" s="19"/>
      <c r="H3" s="19"/>
      <c r="I3" s="105"/>
      <c r="J3" s="19"/>
      <c r="K3" s="20"/>
      <c r="AT3" s="17" t="s">
        <v>81</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07" t="str">
        <f>'Rekapitulace stavby'!K6</f>
        <v>ZŠ Májová, Ostrov - výstavba učebny technických a řemeslných oborů ve vazbě na zajištění bezbarierovosti školy</v>
      </c>
      <c r="F7" s="271"/>
      <c r="G7" s="271"/>
      <c r="H7" s="271"/>
      <c r="I7" s="106"/>
      <c r="J7" s="22"/>
      <c r="K7" s="24"/>
    </row>
    <row r="8" spans="2:11" s="1" customFormat="1" ht="15">
      <c r="B8" s="34"/>
      <c r="C8" s="35"/>
      <c r="D8" s="30" t="s">
        <v>99</v>
      </c>
      <c r="E8" s="35"/>
      <c r="F8" s="35"/>
      <c r="G8" s="35"/>
      <c r="H8" s="35"/>
      <c r="I8" s="107"/>
      <c r="J8" s="35"/>
      <c r="K8" s="38"/>
    </row>
    <row r="9" spans="2:11" s="1" customFormat="1" ht="36.95" customHeight="1">
      <c r="B9" s="34"/>
      <c r="C9" s="35"/>
      <c r="D9" s="35"/>
      <c r="E9" s="308" t="s">
        <v>3328</v>
      </c>
      <c r="F9" s="278"/>
      <c r="G9" s="278"/>
      <c r="H9" s="278"/>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9.1.2017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37</v>
      </c>
      <c r="E23" s="35"/>
      <c r="F23" s="35"/>
      <c r="G23" s="35"/>
      <c r="H23" s="35"/>
      <c r="I23" s="107"/>
      <c r="J23" s="35"/>
      <c r="K23" s="38"/>
    </row>
    <row r="24" spans="2:11" s="6" customFormat="1" ht="162.75" customHeight="1">
      <c r="B24" s="110"/>
      <c r="C24" s="111"/>
      <c r="D24" s="111"/>
      <c r="E24" s="274" t="s">
        <v>38</v>
      </c>
      <c r="F24" s="309"/>
      <c r="G24" s="309"/>
      <c r="H24" s="309"/>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41</v>
      </c>
      <c r="G29" s="35"/>
      <c r="H29" s="35"/>
      <c r="I29" s="118" t="s">
        <v>40</v>
      </c>
      <c r="J29" s="39" t="s">
        <v>42</v>
      </c>
      <c r="K29" s="38"/>
    </row>
    <row r="30" spans="2:11" s="1" customFormat="1" ht="14.45" customHeight="1">
      <c r="B30" s="34"/>
      <c r="C30" s="35"/>
      <c r="D30" s="42" t="s">
        <v>43</v>
      </c>
      <c r="E30" s="42" t="s">
        <v>44</v>
      </c>
      <c r="F30" s="119">
        <f>ROUND(SUM(BE78:BE81),2)</f>
        <v>0</v>
      </c>
      <c r="G30" s="35"/>
      <c r="H30" s="35"/>
      <c r="I30" s="120">
        <v>0.21</v>
      </c>
      <c r="J30" s="119">
        <f>ROUND(ROUND((SUM(BE78:BE81)),2)*I30,2)</f>
        <v>0</v>
      </c>
      <c r="K30" s="38"/>
    </row>
    <row r="31" spans="2:11" s="1" customFormat="1" ht="14.45" customHeight="1">
      <c r="B31" s="34"/>
      <c r="C31" s="35"/>
      <c r="D31" s="35"/>
      <c r="E31" s="42" t="s">
        <v>45</v>
      </c>
      <c r="F31" s="119">
        <f>ROUND(SUM(BF78:BF81),2)</f>
        <v>0</v>
      </c>
      <c r="G31" s="35"/>
      <c r="H31" s="35"/>
      <c r="I31" s="120">
        <v>0.15</v>
      </c>
      <c r="J31" s="119">
        <f>ROUND(ROUND((SUM(BF78:BF81)),2)*I31,2)</f>
        <v>0</v>
      </c>
      <c r="K31" s="38"/>
    </row>
    <row r="32" spans="2:11" s="1" customFormat="1" ht="14.45" customHeight="1" hidden="1">
      <c r="B32" s="34"/>
      <c r="C32" s="35"/>
      <c r="D32" s="35"/>
      <c r="E32" s="42" t="s">
        <v>46</v>
      </c>
      <c r="F32" s="119">
        <f>ROUND(SUM(BG78:BG81),2)</f>
        <v>0</v>
      </c>
      <c r="G32" s="35"/>
      <c r="H32" s="35"/>
      <c r="I32" s="120">
        <v>0.21</v>
      </c>
      <c r="J32" s="119">
        <v>0</v>
      </c>
      <c r="K32" s="38"/>
    </row>
    <row r="33" spans="2:11" s="1" customFormat="1" ht="14.45" customHeight="1" hidden="1">
      <c r="B33" s="34"/>
      <c r="C33" s="35"/>
      <c r="D33" s="35"/>
      <c r="E33" s="42" t="s">
        <v>47</v>
      </c>
      <c r="F33" s="119">
        <f>ROUND(SUM(BH78:BH81),2)</f>
        <v>0</v>
      </c>
      <c r="G33" s="35"/>
      <c r="H33" s="35"/>
      <c r="I33" s="120">
        <v>0.15</v>
      </c>
      <c r="J33" s="119">
        <v>0</v>
      </c>
      <c r="K33" s="38"/>
    </row>
    <row r="34" spans="2:11" s="1" customFormat="1" ht="14.45" customHeight="1" hidden="1">
      <c r="B34" s="34"/>
      <c r="C34" s="35"/>
      <c r="D34" s="35"/>
      <c r="E34" s="42" t="s">
        <v>48</v>
      </c>
      <c r="F34" s="119">
        <f>ROUND(SUM(BI78:BI81),2)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101</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07" t="str">
        <f>E7</f>
        <v>ZŠ Májová, Ostrov - výstavba učebny technických a řemeslných oborů ve vazbě na zajištění bezbarierovosti školy</v>
      </c>
      <c r="F45" s="278"/>
      <c r="G45" s="278"/>
      <c r="H45" s="278"/>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308" t="str">
        <f>E9</f>
        <v>05 - Elektroinstalace</v>
      </c>
      <c r="F47" s="278"/>
      <c r="G47" s="278"/>
      <c r="H47" s="278"/>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Ostrov</v>
      </c>
      <c r="G49" s="35"/>
      <c r="H49" s="35"/>
      <c r="I49" s="108" t="s">
        <v>25</v>
      </c>
      <c r="J49" s="109" t="str">
        <f>IF(J12="","",J12)</f>
        <v>9.1.2017</v>
      </c>
      <c r="K49" s="38"/>
    </row>
    <row r="50" spans="2:11" s="1" customFormat="1" ht="6.95" customHeight="1">
      <c r="B50" s="34"/>
      <c r="C50" s="35"/>
      <c r="D50" s="35"/>
      <c r="E50" s="35"/>
      <c r="F50" s="35"/>
      <c r="G50" s="35"/>
      <c r="H50" s="35"/>
      <c r="I50" s="107"/>
      <c r="J50" s="35"/>
      <c r="K50" s="38"/>
    </row>
    <row r="51" spans="2:11" s="1" customFormat="1" ht="15">
      <c r="B51" s="34"/>
      <c r="C51" s="30" t="s">
        <v>29</v>
      </c>
      <c r="D51" s="35"/>
      <c r="E51" s="35"/>
      <c r="F51" s="28" t="str">
        <f>E15</f>
        <v>Město Ostrov</v>
      </c>
      <c r="G51" s="35"/>
      <c r="H51" s="35"/>
      <c r="I51" s="108" t="s">
        <v>35</v>
      </c>
      <c r="J51" s="28" t="str">
        <f>E21</f>
        <v>BPO spol. s r.o.</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102</v>
      </c>
      <c r="D54" s="121"/>
      <c r="E54" s="121"/>
      <c r="F54" s="121"/>
      <c r="G54" s="121"/>
      <c r="H54" s="121"/>
      <c r="I54" s="134"/>
      <c r="J54" s="135" t="s">
        <v>103</v>
      </c>
      <c r="K54" s="136"/>
    </row>
    <row r="55" spans="2:11" s="1" customFormat="1" ht="10.35" customHeight="1">
      <c r="B55" s="34"/>
      <c r="C55" s="35"/>
      <c r="D55" s="35"/>
      <c r="E55" s="35"/>
      <c r="F55" s="35"/>
      <c r="G55" s="35"/>
      <c r="H55" s="35"/>
      <c r="I55" s="107"/>
      <c r="J55" s="35"/>
      <c r="K55" s="38"/>
    </row>
    <row r="56" spans="2:47" s="1" customFormat="1" ht="29.25" customHeight="1">
      <c r="B56" s="34"/>
      <c r="C56" s="137" t="s">
        <v>104</v>
      </c>
      <c r="D56" s="35"/>
      <c r="E56" s="35"/>
      <c r="F56" s="35"/>
      <c r="G56" s="35"/>
      <c r="H56" s="35"/>
      <c r="I56" s="107"/>
      <c r="J56" s="117">
        <f>J78</f>
        <v>0</v>
      </c>
      <c r="K56" s="38"/>
      <c r="AU56" s="17" t="s">
        <v>105</v>
      </c>
    </row>
    <row r="57" spans="2:11" s="7" customFormat="1" ht="24.95" customHeight="1">
      <c r="B57" s="138"/>
      <c r="C57" s="139"/>
      <c r="D57" s="140" t="s">
        <v>120</v>
      </c>
      <c r="E57" s="141"/>
      <c r="F57" s="141"/>
      <c r="G57" s="141"/>
      <c r="H57" s="141"/>
      <c r="I57" s="142"/>
      <c r="J57" s="143">
        <f>J79</f>
        <v>0</v>
      </c>
      <c r="K57" s="144"/>
    </row>
    <row r="58" spans="2:11" s="8" customFormat="1" ht="19.9" customHeight="1">
      <c r="B58" s="145"/>
      <c r="C58" s="146"/>
      <c r="D58" s="147" t="s">
        <v>3329</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138</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305" t="str">
        <f>E7</f>
        <v>ZŠ Májová, Ostrov - výstavba učebny technických a řemeslných oborů ve vazbě na zajištění bezbarierovosti školy</v>
      </c>
      <c r="F68" s="298"/>
      <c r="G68" s="298"/>
      <c r="H68" s="298"/>
      <c r="I68" s="152"/>
      <c r="J68" s="56"/>
      <c r="K68" s="56"/>
      <c r="L68" s="54"/>
    </row>
    <row r="69" spans="2:12" s="1" customFormat="1" ht="14.45" customHeight="1">
      <c r="B69" s="34"/>
      <c r="C69" s="58" t="s">
        <v>99</v>
      </c>
      <c r="D69" s="56"/>
      <c r="E69" s="56"/>
      <c r="F69" s="56"/>
      <c r="G69" s="56"/>
      <c r="H69" s="56"/>
      <c r="I69" s="152"/>
      <c r="J69" s="56"/>
      <c r="K69" s="56"/>
      <c r="L69" s="54"/>
    </row>
    <row r="70" spans="2:12" s="1" customFormat="1" ht="23.25" customHeight="1">
      <c r="B70" s="34"/>
      <c r="C70" s="56"/>
      <c r="D70" s="56"/>
      <c r="E70" s="295" t="str">
        <f>E9</f>
        <v>05 - Elektroinstalace</v>
      </c>
      <c r="F70" s="298"/>
      <c r="G70" s="298"/>
      <c r="H70" s="298"/>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23</v>
      </c>
      <c r="D72" s="56"/>
      <c r="E72" s="56"/>
      <c r="F72" s="153" t="str">
        <f>F12</f>
        <v>Ostrov</v>
      </c>
      <c r="G72" s="56"/>
      <c r="H72" s="56"/>
      <c r="I72" s="154" t="s">
        <v>25</v>
      </c>
      <c r="J72" s="66" t="str">
        <f>IF(J12="","",J12)</f>
        <v>9.1.2017</v>
      </c>
      <c r="K72" s="56"/>
      <c r="L72" s="54"/>
    </row>
    <row r="73" spans="2:12" s="1" customFormat="1" ht="6.95" customHeight="1">
      <c r="B73" s="34"/>
      <c r="C73" s="56"/>
      <c r="D73" s="56"/>
      <c r="E73" s="56"/>
      <c r="F73" s="56"/>
      <c r="G73" s="56"/>
      <c r="H73" s="56"/>
      <c r="I73" s="152"/>
      <c r="J73" s="56"/>
      <c r="K73" s="56"/>
      <c r="L73" s="54"/>
    </row>
    <row r="74" spans="2:12" s="1" customFormat="1" ht="15">
      <c r="B74" s="34"/>
      <c r="C74" s="58" t="s">
        <v>29</v>
      </c>
      <c r="D74" s="56"/>
      <c r="E74" s="56"/>
      <c r="F74" s="153" t="str">
        <f>E15</f>
        <v>Město Ostrov</v>
      </c>
      <c r="G74" s="56"/>
      <c r="H74" s="56"/>
      <c r="I74" s="154" t="s">
        <v>35</v>
      </c>
      <c r="J74" s="153" t="str">
        <f>E21</f>
        <v>BPO spol. s r.o.</v>
      </c>
      <c r="K74" s="56"/>
      <c r="L74" s="54"/>
    </row>
    <row r="75" spans="2:12" s="1" customFormat="1" ht="14.45" customHeight="1">
      <c r="B75" s="34"/>
      <c r="C75" s="58" t="s">
        <v>33</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139</v>
      </c>
      <c r="D77" s="157" t="s">
        <v>58</v>
      </c>
      <c r="E77" s="157" t="s">
        <v>54</v>
      </c>
      <c r="F77" s="157" t="s">
        <v>140</v>
      </c>
      <c r="G77" s="157" t="s">
        <v>141</v>
      </c>
      <c r="H77" s="157" t="s">
        <v>142</v>
      </c>
      <c r="I77" s="158" t="s">
        <v>143</v>
      </c>
      <c r="J77" s="157" t="s">
        <v>103</v>
      </c>
      <c r="K77" s="159" t="s">
        <v>144</v>
      </c>
      <c r="L77" s="160"/>
      <c r="M77" s="75" t="s">
        <v>145</v>
      </c>
      <c r="N77" s="76" t="s">
        <v>43</v>
      </c>
      <c r="O77" s="76" t="s">
        <v>146</v>
      </c>
      <c r="P77" s="76" t="s">
        <v>147</v>
      </c>
      <c r="Q77" s="76" t="s">
        <v>148</v>
      </c>
      <c r="R77" s="76" t="s">
        <v>149</v>
      </c>
      <c r="S77" s="76" t="s">
        <v>150</v>
      </c>
      <c r="T77" s="77" t="s">
        <v>151</v>
      </c>
    </row>
    <row r="78" spans="2:63" s="1" customFormat="1" ht="29.25" customHeight="1">
      <c r="B78" s="34"/>
      <c r="C78" s="81" t="s">
        <v>104</v>
      </c>
      <c r="D78" s="56"/>
      <c r="E78" s="56"/>
      <c r="F78" s="56"/>
      <c r="G78" s="56"/>
      <c r="H78" s="56"/>
      <c r="I78" s="152"/>
      <c r="J78" s="161">
        <f>BK78</f>
        <v>0</v>
      </c>
      <c r="K78" s="56"/>
      <c r="L78" s="54"/>
      <c r="M78" s="78"/>
      <c r="N78" s="79"/>
      <c r="O78" s="79"/>
      <c r="P78" s="162">
        <f>P79</f>
        <v>0</v>
      </c>
      <c r="Q78" s="79"/>
      <c r="R78" s="162">
        <f>R79</f>
        <v>0</v>
      </c>
      <c r="S78" s="79"/>
      <c r="T78" s="163">
        <f>T79</f>
        <v>0</v>
      </c>
      <c r="AT78" s="17" t="s">
        <v>72</v>
      </c>
      <c r="AU78" s="17" t="s">
        <v>105</v>
      </c>
      <c r="BK78" s="164">
        <f>BK79</f>
        <v>0</v>
      </c>
    </row>
    <row r="79" spans="2:63" s="10" customFormat="1" ht="37.35" customHeight="1">
      <c r="B79" s="165"/>
      <c r="C79" s="166"/>
      <c r="D79" s="167" t="s">
        <v>72</v>
      </c>
      <c r="E79" s="168" t="s">
        <v>1453</v>
      </c>
      <c r="F79" s="168" t="s">
        <v>1454</v>
      </c>
      <c r="G79" s="166"/>
      <c r="H79" s="166"/>
      <c r="I79" s="169"/>
      <c r="J79" s="170">
        <f>BK79</f>
        <v>0</v>
      </c>
      <c r="K79" s="166"/>
      <c r="L79" s="171"/>
      <c r="M79" s="172"/>
      <c r="N79" s="173"/>
      <c r="O79" s="173"/>
      <c r="P79" s="174">
        <f>P80</f>
        <v>0</v>
      </c>
      <c r="Q79" s="173"/>
      <c r="R79" s="174">
        <f>R80</f>
        <v>0</v>
      </c>
      <c r="S79" s="173"/>
      <c r="T79" s="175">
        <f>T80</f>
        <v>0</v>
      </c>
      <c r="AR79" s="176" t="s">
        <v>81</v>
      </c>
      <c r="AT79" s="177" t="s">
        <v>72</v>
      </c>
      <c r="AU79" s="177" t="s">
        <v>73</v>
      </c>
      <c r="AY79" s="176" t="s">
        <v>154</v>
      </c>
      <c r="BK79" s="178">
        <f>BK80</f>
        <v>0</v>
      </c>
    </row>
    <row r="80" spans="2:63" s="10" customFormat="1" ht="19.9" customHeight="1">
      <c r="B80" s="165"/>
      <c r="C80" s="166"/>
      <c r="D80" s="179" t="s">
        <v>72</v>
      </c>
      <c r="E80" s="180" t="s">
        <v>3330</v>
      </c>
      <c r="F80" s="180" t="s">
        <v>3331</v>
      </c>
      <c r="G80" s="166"/>
      <c r="H80" s="166"/>
      <c r="I80" s="169"/>
      <c r="J80" s="181">
        <f>BK80</f>
        <v>0</v>
      </c>
      <c r="K80" s="166"/>
      <c r="L80" s="171"/>
      <c r="M80" s="172"/>
      <c r="N80" s="173"/>
      <c r="O80" s="173"/>
      <c r="P80" s="174">
        <f>P81</f>
        <v>0</v>
      </c>
      <c r="Q80" s="173"/>
      <c r="R80" s="174">
        <f>R81</f>
        <v>0</v>
      </c>
      <c r="S80" s="173"/>
      <c r="T80" s="175">
        <f>T81</f>
        <v>0</v>
      </c>
      <c r="AR80" s="176" t="s">
        <v>81</v>
      </c>
      <c r="AT80" s="177" t="s">
        <v>72</v>
      </c>
      <c r="AU80" s="177" t="s">
        <v>22</v>
      </c>
      <c r="AY80" s="176" t="s">
        <v>154</v>
      </c>
      <c r="BK80" s="178">
        <f>BK81</f>
        <v>0</v>
      </c>
    </row>
    <row r="81" spans="2:65" s="1" customFormat="1" ht="22.5" customHeight="1">
      <c r="B81" s="34"/>
      <c r="C81" s="182" t="s">
        <v>22</v>
      </c>
      <c r="D81" s="182" t="s">
        <v>156</v>
      </c>
      <c r="E81" s="183" t="s">
        <v>3332</v>
      </c>
      <c r="F81" s="184" t="s">
        <v>3333</v>
      </c>
      <c r="G81" s="185" t="s">
        <v>2127</v>
      </c>
      <c r="H81" s="186">
        <v>1</v>
      </c>
      <c r="I81" s="187"/>
      <c r="J81" s="188">
        <f>ROUND(I81*H81,2)</f>
        <v>0</v>
      </c>
      <c r="K81" s="184" t="s">
        <v>20</v>
      </c>
      <c r="L81" s="54"/>
      <c r="M81" s="189" t="s">
        <v>20</v>
      </c>
      <c r="N81" s="239" t="s">
        <v>44</v>
      </c>
      <c r="O81" s="240"/>
      <c r="P81" s="241">
        <f>O81*H81</f>
        <v>0</v>
      </c>
      <c r="Q81" s="241">
        <v>0</v>
      </c>
      <c r="R81" s="241">
        <f>Q81*H81</f>
        <v>0</v>
      </c>
      <c r="S81" s="241">
        <v>0</v>
      </c>
      <c r="T81" s="242">
        <f>S81*H81</f>
        <v>0</v>
      </c>
      <c r="AR81" s="17" t="s">
        <v>269</v>
      </c>
      <c r="AT81" s="17" t="s">
        <v>156</v>
      </c>
      <c r="AU81" s="17" t="s">
        <v>81</v>
      </c>
      <c r="AY81" s="17" t="s">
        <v>154</v>
      </c>
      <c r="BE81" s="193">
        <f>IF(N81="základní",J81,0)</f>
        <v>0</v>
      </c>
      <c r="BF81" s="193">
        <f>IF(N81="snížená",J81,0)</f>
        <v>0</v>
      </c>
      <c r="BG81" s="193">
        <f>IF(N81="zákl. přenesená",J81,0)</f>
        <v>0</v>
      </c>
      <c r="BH81" s="193">
        <f>IF(N81="sníž. přenesená",J81,0)</f>
        <v>0</v>
      </c>
      <c r="BI81" s="193">
        <f>IF(N81="nulová",J81,0)</f>
        <v>0</v>
      </c>
      <c r="BJ81" s="17" t="s">
        <v>22</v>
      </c>
      <c r="BK81" s="193">
        <f>ROUND(I81*H81,2)</f>
        <v>0</v>
      </c>
      <c r="BL81" s="17" t="s">
        <v>269</v>
      </c>
      <c r="BM81" s="17" t="s">
        <v>3334</v>
      </c>
    </row>
    <row r="82" spans="2:12" s="1" customFormat="1" ht="6.95" customHeight="1">
      <c r="B82" s="49"/>
      <c r="C82" s="50"/>
      <c r="D82" s="50"/>
      <c r="E82" s="50"/>
      <c r="F82" s="50"/>
      <c r="G82" s="50"/>
      <c r="H82" s="50"/>
      <c r="I82" s="128"/>
      <c r="J82" s="50"/>
      <c r="K82" s="50"/>
      <c r="L82"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59"/>
      <c r="C1" s="259"/>
      <c r="D1" s="258" t="s">
        <v>1</v>
      </c>
      <c r="E1" s="259"/>
      <c r="F1" s="260" t="s">
        <v>3361</v>
      </c>
      <c r="G1" s="306" t="s">
        <v>3362</v>
      </c>
      <c r="H1" s="306"/>
      <c r="I1" s="265"/>
      <c r="J1" s="260" t="s">
        <v>3363</v>
      </c>
      <c r="K1" s="258" t="s">
        <v>97</v>
      </c>
      <c r="L1" s="260" t="s">
        <v>3364</v>
      </c>
      <c r="M1" s="260"/>
      <c r="N1" s="260"/>
      <c r="O1" s="260"/>
      <c r="P1" s="260"/>
      <c r="Q1" s="260"/>
      <c r="R1" s="260"/>
      <c r="S1" s="260"/>
      <c r="T1" s="260"/>
      <c r="U1" s="256"/>
      <c r="V1" s="25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67"/>
      <c r="M2" s="267"/>
      <c r="N2" s="267"/>
      <c r="O2" s="267"/>
      <c r="P2" s="267"/>
      <c r="Q2" s="267"/>
      <c r="R2" s="267"/>
      <c r="S2" s="267"/>
      <c r="T2" s="267"/>
      <c r="U2" s="267"/>
      <c r="V2" s="267"/>
      <c r="AT2" s="17" t="s">
        <v>96</v>
      </c>
    </row>
    <row r="3" spans="2:46" ht="6.95" customHeight="1">
      <c r="B3" s="18"/>
      <c r="C3" s="19"/>
      <c r="D3" s="19"/>
      <c r="E3" s="19"/>
      <c r="F3" s="19"/>
      <c r="G3" s="19"/>
      <c r="H3" s="19"/>
      <c r="I3" s="105"/>
      <c r="J3" s="19"/>
      <c r="K3" s="20"/>
      <c r="AT3" s="17" t="s">
        <v>81</v>
      </c>
    </row>
    <row r="4" spans="2:46" ht="36.95" customHeight="1">
      <c r="B4" s="21"/>
      <c r="C4" s="22"/>
      <c r="D4" s="23" t="s">
        <v>98</v>
      </c>
      <c r="E4" s="22"/>
      <c r="F4" s="22"/>
      <c r="G4" s="22"/>
      <c r="H4" s="22"/>
      <c r="I4" s="106"/>
      <c r="J4" s="22"/>
      <c r="K4" s="24"/>
      <c r="M4" s="25" t="s">
        <v>10</v>
      </c>
      <c r="AT4" s="17" t="s">
        <v>4</v>
      </c>
    </row>
    <row r="5" spans="2:11" ht="6.95" customHeight="1">
      <c r="B5" s="21"/>
      <c r="C5" s="22"/>
      <c r="D5" s="22"/>
      <c r="E5" s="22"/>
      <c r="F5" s="22"/>
      <c r="G5" s="22"/>
      <c r="H5" s="22"/>
      <c r="I5" s="106"/>
      <c r="J5" s="22"/>
      <c r="K5" s="24"/>
    </row>
    <row r="6" spans="2:11" ht="15">
      <c r="B6" s="21"/>
      <c r="C6" s="22"/>
      <c r="D6" s="30" t="s">
        <v>16</v>
      </c>
      <c r="E6" s="22"/>
      <c r="F6" s="22"/>
      <c r="G6" s="22"/>
      <c r="H6" s="22"/>
      <c r="I6" s="106"/>
      <c r="J6" s="22"/>
      <c r="K6" s="24"/>
    </row>
    <row r="7" spans="2:11" ht="22.5" customHeight="1">
      <c r="B7" s="21"/>
      <c r="C7" s="22"/>
      <c r="D7" s="22"/>
      <c r="E7" s="307" t="str">
        <f>'Rekapitulace stavby'!K6</f>
        <v>ZŠ Májová, Ostrov - výstavba učebny technických a řemeslných oborů ve vazbě na zajištění bezbarierovosti školy</v>
      </c>
      <c r="F7" s="271"/>
      <c r="G7" s="271"/>
      <c r="H7" s="271"/>
      <c r="I7" s="106"/>
      <c r="J7" s="22"/>
      <c r="K7" s="24"/>
    </row>
    <row r="8" spans="2:11" s="1" customFormat="1" ht="15">
      <c r="B8" s="34"/>
      <c r="C8" s="35"/>
      <c r="D8" s="30" t="s">
        <v>99</v>
      </c>
      <c r="E8" s="35"/>
      <c r="F8" s="35"/>
      <c r="G8" s="35"/>
      <c r="H8" s="35"/>
      <c r="I8" s="107"/>
      <c r="J8" s="35"/>
      <c r="K8" s="38"/>
    </row>
    <row r="9" spans="2:11" s="1" customFormat="1" ht="36.95" customHeight="1">
      <c r="B9" s="34"/>
      <c r="C9" s="35"/>
      <c r="D9" s="35"/>
      <c r="E9" s="308" t="s">
        <v>3335</v>
      </c>
      <c r="F9" s="278"/>
      <c r="G9" s="278"/>
      <c r="H9" s="278"/>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20</v>
      </c>
      <c r="G11" s="35"/>
      <c r="H11" s="35"/>
      <c r="I11" s="108" t="s">
        <v>21</v>
      </c>
      <c r="J11" s="28" t="s">
        <v>20</v>
      </c>
      <c r="K11" s="38"/>
    </row>
    <row r="12" spans="2:11" s="1" customFormat="1" ht="14.45" customHeight="1">
      <c r="B12" s="34"/>
      <c r="C12" s="35"/>
      <c r="D12" s="30" t="s">
        <v>23</v>
      </c>
      <c r="E12" s="35"/>
      <c r="F12" s="28" t="s">
        <v>24</v>
      </c>
      <c r="G12" s="35"/>
      <c r="H12" s="35"/>
      <c r="I12" s="108" t="s">
        <v>25</v>
      </c>
      <c r="J12" s="109" t="str">
        <f>'Rekapitulace stavby'!AN8</f>
        <v>9.1.2017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29</v>
      </c>
      <c r="E14" s="35"/>
      <c r="F14" s="35"/>
      <c r="G14" s="35"/>
      <c r="H14" s="35"/>
      <c r="I14" s="108" t="s">
        <v>30</v>
      </c>
      <c r="J14" s="28" t="s">
        <v>20</v>
      </c>
      <c r="K14" s="38"/>
    </row>
    <row r="15" spans="2:11" s="1" customFormat="1" ht="18" customHeight="1">
      <c r="B15" s="34"/>
      <c r="C15" s="35"/>
      <c r="D15" s="35"/>
      <c r="E15" s="28" t="s">
        <v>31</v>
      </c>
      <c r="F15" s="35"/>
      <c r="G15" s="35"/>
      <c r="H15" s="35"/>
      <c r="I15" s="108" t="s">
        <v>32</v>
      </c>
      <c r="J15" s="28" t="s">
        <v>20</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33</v>
      </c>
      <c r="E17" s="35"/>
      <c r="F17" s="35"/>
      <c r="G17" s="35"/>
      <c r="H17" s="35"/>
      <c r="I17" s="108" t="s">
        <v>30</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32</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35</v>
      </c>
      <c r="E20" s="35"/>
      <c r="F20" s="35"/>
      <c r="G20" s="35"/>
      <c r="H20" s="35"/>
      <c r="I20" s="108" t="s">
        <v>30</v>
      </c>
      <c r="J20" s="28" t="s">
        <v>20</v>
      </c>
      <c r="K20" s="38"/>
    </row>
    <row r="21" spans="2:11" s="1" customFormat="1" ht="18" customHeight="1">
      <c r="B21" s="34"/>
      <c r="C21" s="35"/>
      <c r="D21" s="35"/>
      <c r="E21" s="28" t="s">
        <v>36</v>
      </c>
      <c r="F21" s="35"/>
      <c r="G21" s="35"/>
      <c r="H21" s="35"/>
      <c r="I21" s="108" t="s">
        <v>32</v>
      </c>
      <c r="J21" s="28" t="s">
        <v>20</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37</v>
      </c>
      <c r="E23" s="35"/>
      <c r="F23" s="35"/>
      <c r="G23" s="35"/>
      <c r="H23" s="35"/>
      <c r="I23" s="107"/>
      <c r="J23" s="35"/>
      <c r="K23" s="38"/>
    </row>
    <row r="24" spans="2:11" s="6" customFormat="1" ht="162.75" customHeight="1">
      <c r="B24" s="110"/>
      <c r="C24" s="111"/>
      <c r="D24" s="111"/>
      <c r="E24" s="274" t="s">
        <v>38</v>
      </c>
      <c r="F24" s="309"/>
      <c r="G24" s="309"/>
      <c r="H24" s="309"/>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39</v>
      </c>
      <c r="E27" s="35"/>
      <c r="F27" s="35"/>
      <c r="G27" s="35"/>
      <c r="H27" s="35"/>
      <c r="I27" s="107"/>
      <c r="J27" s="117">
        <f>ROUND(J77,2)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41</v>
      </c>
      <c r="G29" s="35"/>
      <c r="H29" s="35"/>
      <c r="I29" s="118" t="s">
        <v>40</v>
      </c>
      <c r="J29" s="39" t="s">
        <v>42</v>
      </c>
      <c r="K29" s="38"/>
    </row>
    <row r="30" spans="2:11" s="1" customFormat="1" ht="14.45" customHeight="1">
      <c r="B30" s="34"/>
      <c r="C30" s="35"/>
      <c r="D30" s="42" t="s">
        <v>43</v>
      </c>
      <c r="E30" s="42" t="s">
        <v>44</v>
      </c>
      <c r="F30" s="119">
        <f>ROUND(SUM(BE77:BE106),2)</f>
        <v>0</v>
      </c>
      <c r="G30" s="35"/>
      <c r="H30" s="35"/>
      <c r="I30" s="120">
        <v>0.21</v>
      </c>
      <c r="J30" s="119">
        <f>ROUND(ROUND((SUM(BE77:BE106)),2)*I30,2)</f>
        <v>0</v>
      </c>
      <c r="K30" s="38"/>
    </row>
    <row r="31" spans="2:11" s="1" customFormat="1" ht="14.45" customHeight="1">
      <c r="B31" s="34"/>
      <c r="C31" s="35"/>
      <c r="D31" s="35"/>
      <c r="E31" s="42" t="s">
        <v>45</v>
      </c>
      <c r="F31" s="119">
        <f>ROUND(SUM(BF77:BF106),2)</f>
        <v>0</v>
      </c>
      <c r="G31" s="35"/>
      <c r="H31" s="35"/>
      <c r="I31" s="120">
        <v>0.15</v>
      </c>
      <c r="J31" s="119">
        <f>ROUND(ROUND((SUM(BF77:BF106)),2)*I31,2)</f>
        <v>0</v>
      </c>
      <c r="K31" s="38"/>
    </row>
    <row r="32" spans="2:11" s="1" customFormat="1" ht="14.45" customHeight="1" hidden="1">
      <c r="B32" s="34"/>
      <c r="C32" s="35"/>
      <c r="D32" s="35"/>
      <c r="E32" s="42" t="s">
        <v>46</v>
      </c>
      <c r="F32" s="119">
        <f>ROUND(SUM(BG77:BG106),2)</f>
        <v>0</v>
      </c>
      <c r="G32" s="35"/>
      <c r="H32" s="35"/>
      <c r="I32" s="120">
        <v>0.21</v>
      </c>
      <c r="J32" s="119">
        <v>0</v>
      </c>
      <c r="K32" s="38"/>
    </row>
    <row r="33" spans="2:11" s="1" customFormat="1" ht="14.45" customHeight="1" hidden="1">
      <c r="B33" s="34"/>
      <c r="C33" s="35"/>
      <c r="D33" s="35"/>
      <c r="E33" s="42" t="s">
        <v>47</v>
      </c>
      <c r="F33" s="119">
        <f>ROUND(SUM(BH77:BH106),2)</f>
        <v>0</v>
      </c>
      <c r="G33" s="35"/>
      <c r="H33" s="35"/>
      <c r="I33" s="120">
        <v>0.15</v>
      </c>
      <c r="J33" s="119">
        <v>0</v>
      </c>
      <c r="K33" s="38"/>
    </row>
    <row r="34" spans="2:11" s="1" customFormat="1" ht="14.45" customHeight="1" hidden="1">
      <c r="B34" s="34"/>
      <c r="C34" s="35"/>
      <c r="D34" s="35"/>
      <c r="E34" s="42" t="s">
        <v>48</v>
      </c>
      <c r="F34" s="119">
        <f>ROUND(SUM(BI77:BI106),2)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49</v>
      </c>
      <c r="E36" s="73"/>
      <c r="F36" s="73"/>
      <c r="G36" s="123" t="s">
        <v>50</v>
      </c>
      <c r="H36" s="124" t="s">
        <v>51</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101</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307" t="str">
        <f>E7</f>
        <v>ZŠ Májová, Ostrov - výstavba učebny technických a řemeslných oborů ve vazbě na zajištění bezbarierovosti školy</v>
      </c>
      <c r="F45" s="278"/>
      <c r="G45" s="278"/>
      <c r="H45" s="278"/>
      <c r="I45" s="107"/>
      <c r="J45" s="35"/>
      <c r="K45" s="38"/>
    </row>
    <row r="46" spans="2:11" s="1" customFormat="1" ht="14.45" customHeight="1">
      <c r="B46" s="34"/>
      <c r="C46" s="30" t="s">
        <v>99</v>
      </c>
      <c r="D46" s="35"/>
      <c r="E46" s="35"/>
      <c r="F46" s="35"/>
      <c r="G46" s="35"/>
      <c r="H46" s="35"/>
      <c r="I46" s="107"/>
      <c r="J46" s="35"/>
      <c r="K46" s="38"/>
    </row>
    <row r="47" spans="2:11" s="1" customFormat="1" ht="23.25" customHeight="1">
      <c r="B47" s="34"/>
      <c r="C47" s="35"/>
      <c r="D47" s="35"/>
      <c r="E47" s="308" t="str">
        <f>E9</f>
        <v>VON - Vedlejší a ostatní náklady</v>
      </c>
      <c r="F47" s="278"/>
      <c r="G47" s="278"/>
      <c r="H47" s="278"/>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23</v>
      </c>
      <c r="D49" s="35"/>
      <c r="E49" s="35"/>
      <c r="F49" s="28" t="str">
        <f>F12</f>
        <v>Ostrov</v>
      </c>
      <c r="G49" s="35"/>
      <c r="H49" s="35"/>
      <c r="I49" s="108" t="s">
        <v>25</v>
      </c>
      <c r="J49" s="109" t="str">
        <f>IF(J12="","",J12)</f>
        <v>9.1.2017</v>
      </c>
      <c r="K49" s="38"/>
    </row>
    <row r="50" spans="2:11" s="1" customFormat="1" ht="6.95" customHeight="1">
      <c r="B50" s="34"/>
      <c r="C50" s="35"/>
      <c r="D50" s="35"/>
      <c r="E50" s="35"/>
      <c r="F50" s="35"/>
      <c r="G50" s="35"/>
      <c r="H50" s="35"/>
      <c r="I50" s="107"/>
      <c r="J50" s="35"/>
      <c r="K50" s="38"/>
    </row>
    <row r="51" spans="2:11" s="1" customFormat="1" ht="15">
      <c r="B51" s="34"/>
      <c r="C51" s="30" t="s">
        <v>29</v>
      </c>
      <c r="D51" s="35"/>
      <c r="E51" s="35"/>
      <c r="F51" s="28" t="str">
        <f>E15</f>
        <v>Město Ostrov</v>
      </c>
      <c r="G51" s="35"/>
      <c r="H51" s="35"/>
      <c r="I51" s="108" t="s">
        <v>35</v>
      </c>
      <c r="J51" s="28" t="str">
        <f>E21</f>
        <v>BPO spol. s r.o.</v>
      </c>
      <c r="K51" s="38"/>
    </row>
    <row r="52" spans="2:11" s="1" customFormat="1" ht="14.45" customHeight="1">
      <c r="B52" s="34"/>
      <c r="C52" s="30" t="s">
        <v>33</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102</v>
      </c>
      <c r="D54" s="121"/>
      <c r="E54" s="121"/>
      <c r="F54" s="121"/>
      <c r="G54" s="121"/>
      <c r="H54" s="121"/>
      <c r="I54" s="134"/>
      <c r="J54" s="135" t="s">
        <v>103</v>
      </c>
      <c r="K54" s="136"/>
    </row>
    <row r="55" spans="2:11" s="1" customFormat="1" ht="10.35" customHeight="1">
      <c r="B55" s="34"/>
      <c r="C55" s="35"/>
      <c r="D55" s="35"/>
      <c r="E55" s="35"/>
      <c r="F55" s="35"/>
      <c r="G55" s="35"/>
      <c r="H55" s="35"/>
      <c r="I55" s="107"/>
      <c r="J55" s="35"/>
      <c r="K55" s="38"/>
    </row>
    <row r="56" spans="2:47" s="1" customFormat="1" ht="29.25" customHeight="1">
      <c r="B56" s="34"/>
      <c r="C56" s="137" t="s">
        <v>104</v>
      </c>
      <c r="D56" s="35"/>
      <c r="E56" s="35"/>
      <c r="F56" s="35"/>
      <c r="G56" s="35"/>
      <c r="H56" s="35"/>
      <c r="I56" s="107"/>
      <c r="J56" s="117">
        <f>J77</f>
        <v>0</v>
      </c>
      <c r="K56" s="38"/>
      <c r="AU56" s="17" t="s">
        <v>105</v>
      </c>
    </row>
    <row r="57" spans="2:11" s="7" customFormat="1" ht="24.95" customHeight="1">
      <c r="B57" s="138"/>
      <c r="C57" s="139"/>
      <c r="D57" s="140" t="s">
        <v>3336</v>
      </c>
      <c r="E57" s="141"/>
      <c r="F57" s="141"/>
      <c r="G57" s="141"/>
      <c r="H57" s="141"/>
      <c r="I57" s="142"/>
      <c r="J57" s="143">
        <f>J78</f>
        <v>0</v>
      </c>
      <c r="K57" s="144"/>
    </row>
    <row r="58" spans="2:11" s="1" customFormat="1" ht="21.75" customHeight="1">
      <c r="B58" s="34"/>
      <c r="C58" s="35"/>
      <c r="D58" s="35"/>
      <c r="E58" s="35"/>
      <c r="F58" s="35"/>
      <c r="G58" s="35"/>
      <c r="H58" s="35"/>
      <c r="I58" s="107"/>
      <c r="J58" s="35"/>
      <c r="K58" s="38"/>
    </row>
    <row r="59" spans="2:11" s="1" customFormat="1" ht="6.95" customHeight="1">
      <c r="B59" s="49"/>
      <c r="C59" s="50"/>
      <c r="D59" s="50"/>
      <c r="E59" s="50"/>
      <c r="F59" s="50"/>
      <c r="G59" s="50"/>
      <c r="H59" s="50"/>
      <c r="I59" s="128"/>
      <c r="J59" s="50"/>
      <c r="K59" s="51"/>
    </row>
    <row r="63" spans="2:12" s="1" customFormat="1" ht="6.95" customHeight="1">
      <c r="B63" s="52"/>
      <c r="C63" s="53"/>
      <c r="D63" s="53"/>
      <c r="E63" s="53"/>
      <c r="F63" s="53"/>
      <c r="G63" s="53"/>
      <c r="H63" s="53"/>
      <c r="I63" s="131"/>
      <c r="J63" s="53"/>
      <c r="K63" s="53"/>
      <c r="L63" s="54"/>
    </row>
    <row r="64" spans="2:12" s="1" customFormat="1" ht="36.95" customHeight="1">
      <c r="B64" s="34"/>
      <c r="C64" s="55" t="s">
        <v>138</v>
      </c>
      <c r="D64" s="56"/>
      <c r="E64" s="56"/>
      <c r="F64" s="56"/>
      <c r="G64" s="56"/>
      <c r="H64" s="56"/>
      <c r="I64" s="152"/>
      <c r="J64" s="56"/>
      <c r="K64" s="56"/>
      <c r="L64" s="54"/>
    </row>
    <row r="65" spans="2:12" s="1" customFormat="1" ht="6.95" customHeight="1">
      <c r="B65" s="34"/>
      <c r="C65" s="56"/>
      <c r="D65" s="56"/>
      <c r="E65" s="56"/>
      <c r="F65" s="56"/>
      <c r="G65" s="56"/>
      <c r="H65" s="56"/>
      <c r="I65" s="152"/>
      <c r="J65" s="56"/>
      <c r="K65" s="56"/>
      <c r="L65" s="54"/>
    </row>
    <row r="66" spans="2:12" s="1" customFormat="1" ht="14.45" customHeight="1">
      <c r="B66" s="34"/>
      <c r="C66" s="58" t="s">
        <v>16</v>
      </c>
      <c r="D66" s="56"/>
      <c r="E66" s="56"/>
      <c r="F66" s="56"/>
      <c r="G66" s="56"/>
      <c r="H66" s="56"/>
      <c r="I66" s="152"/>
      <c r="J66" s="56"/>
      <c r="K66" s="56"/>
      <c r="L66" s="54"/>
    </row>
    <row r="67" spans="2:12" s="1" customFormat="1" ht="22.5" customHeight="1">
      <c r="B67" s="34"/>
      <c r="C67" s="56"/>
      <c r="D67" s="56"/>
      <c r="E67" s="305" t="str">
        <f>E7</f>
        <v>ZŠ Májová, Ostrov - výstavba učebny technických a řemeslných oborů ve vazbě na zajištění bezbarierovosti školy</v>
      </c>
      <c r="F67" s="298"/>
      <c r="G67" s="298"/>
      <c r="H67" s="298"/>
      <c r="I67" s="152"/>
      <c r="J67" s="56"/>
      <c r="K67" s="56"/>
      <c r="L67" s="54"/>
    </row>
    <row r="68" spans="2:12" s="1" customFormat="1" ht="14.45" customHeight="1">
      <c r="B68" s="34"/>
      <c r="C68" s="58" t="s">
        <v>99</v>
      </c>
      <c r="D68" s="56"/>
      <c r="E68" s="56"/>
      <c r="F68" s="56"/>
      <c r="G68" s="56"/>
      <c r="H68" s="56"/>
      <c r="I68" s="152"/>
      <c r="J68" s="56"/>
      <c r="K68" s="56"/>
      <c r="L68" s="54"/>
    </row>
    <row r="69" spans="2:12" s="1" customFormat="1" ht="23.25" customHeight="1">
      <c r="B69" s="34"/>
      <c r="C69" s="56"/>
      <c r="D69" s="56"/>
      <c r="E69" s="295" t="str">
        <f>E9</f>
        <v>VON - Vedlejší a ostatní náklady</v>
      </c>
      <c r="F69" s="298"/>
      <c r="G69" s="298"/>
      <c r="H69" s="298"/>
      <c r="I69" s="152"/>
      <c r="J69" s="56"/>
      <c r="K69" s="56"/>
      <c r="L69" s="54"/>
    </row>
    <row r="70" spans="2:12" s="1" customFormat="1" ht="6.95" customHeight="1">
      <c r="B70" s="34"/>
      <c r="C70" s="56"/>
      <c r="D70" s="56"/>
      <c r="E70" s="56"/>
      <c r="F70" s="56"/>
      <c r="G70" s="56"/>
      <c r="H70" s="56"/>
      <c r="I70" s="152"/>
      <c r="J70" s="56"/>
      <c r="K70" s="56"/>
      <c r="L70" s="54"/>
    </row>
    <row r="71" spans="2:12" s="1" customFormat="1" ht="18" customHeight="1">
      <c r="B71" s="34"/>
      <c r="C71" s="58" t="s">
        <v>23</v>
      </c>
      <c r="D71" s="56"/>
      <c r="E71" s="56"/>
      <c r="F71" s="153" t="str">
        <f>F12</f>
        <v>Ostrov</v>
      </c>
      <c r="G71" s="56"/>
      <c r="H71" s="56"/>
      <c r="I71" s="154" t="s">
        <v>25</v>
      </c>
      <c r="J71" s="66" t="str">
        <f>IF(J12="","",J12)</f>
        <v>9.1.2017</v>
      </c>
      <c r="K71" s="56"/>
      <c r="L71" s="54"/>
    </row>
    <row r="72" spans="2:12" s="1" customFormat="1" ht="6.95" customHeight="1">
      <c r="B72" s="34"/>
      <c r="C72" s="56"/>
      <c r="D72" s="56"/>
      <c r="E72" s="56"/>
      <c r="F72" s="56"/>
      <c r="G72" s="56"/>
      <c r="H72" s="56"/>
      <c r="I72" s="152"/>
      <c r="J72" s="56"/>
      <c r="K72" s="56"/>
      <c r="L72" s="54"/>
    </row>
    <row r="73" spans="2:12" s="1" customFormat="1" ht="15">
      <c r="B73" s="34"/>
      <c r="C73" s="58" t="s">
        <v>29</v>
      </c>
      <c r="D73" s="56"/>
      <c r="E73" s="56"/>
      <c r="F73" s="153" t="str">
        <f>E15</f>
        <v>Město Ostrov</v>
      </c>
      <c r="G73" s="56"/>
      <c r="H73" s="56"/>
      <c r="I73" s="154" t="s">
        <v>35</v>
      </c>
      <c r="J73" s="153" t="str">
        <f>E21</f>
        <v>BPO spol. s r.o.</v>
      </c>
      <c r="K73" s="56"/>
      <c r="L73" s="54"/>
    </row>
    <row r="74" spans="2:12" s="1" customFormat="1" ht="14.45" customHeight="1">
      <c r="B74" s="34"/>
      <c r="C74" s="58" t="s">
        <v>33</v>
      </c>
      <c r="D74" s="56"/>
      <c r="E74" s="56"/>
      <c r="F74" s="153" t="str">
        <f>IF(E18="","",E18)</f>
        <v/>
      </c>
      <c r="G74" s="56"/>
      <c r="H74" s="56"/>
      <c r="I74" s="152"/>
      <c r="J74" s="56"/>
      <c r="K74" s="56"/>
      <c r="L74" s="54"/>
    </row>
    <row r="75" spans="2:12" s="1" customFormat="1" ht="10.35" customHeight="1">
      <c r="B75" s="34"/>
      <c r="C75" s="56"/>
      <c r="D75" s="56"/>
      <c r="E75" s="56"/>
      <c r="F75" s="56"/>
      <c r="G75" s="56"/>
      <c r="H75" s="56"/>
      <c r="I75" s="152"/>
      <c r="J75" s="56"/>
      <c r="K75" s="56"/>
      <c r="L75" s="54"/>
    </row>
    <row r="76" spans="2:20" s="9" customFormat="1" ht="29.25" customHeight="1">
      <c r="B76" s="155"/>
      <c r="C76" s="156" t="s">
        <v>139</v>
      </c>
      <c r="D76" s="157" t="s">
        <v>58</v>
      </c>
      <c r="E76" s="157" t="s">
        <v>54</v>
      </c>
      <c r="F76" s="157" t="s">
        <v>140</v>
      </c>
      <c r="G76" s="157" t="s">
        <v>141</v>
      </c>
      <c r="H76" s="157" t="s">
        <v>142</v>
      </c>
      <c r="I76" s="158" t="s">
        <v>143</v>
      </c>
      <c r="J76" s="157" t="s">
        <v>103</v>
      </c>
      <c r="K76" s="159" t="s">
        <v>144</v>
      </c>
      <c r="L76" s="160"/>
      <c r="M76" s="75" t="s">
        <v>145</v>
      </c>
      <c r="N76" s="76" t="s">
        <v>43</v>
      </c>
      <c r="O76" s="76" t="s">
        <v>146</v>
      </c>
      <c r="P76" s="76" t="s">
        <v>147</v>
      </c>
      <c r="Q76" s="76" t="s">
        <v>148</v>
      </c>
      <c r="R76" s="76" t="s">
        <v>149</v>
      </c>
      <c r="S76" s="76" t="s">
        <v>150</v>
      </c>
      <c r="T76" s="77" t="s">
        <v>151</v>
      </c>
    </row>
    <row r="77" spans="2:63" s="1" customFormat="1" ht="29.25" customHeight="1">
      <c r="B77" s="34"/>
      <c r="C77" s="81" t="s">
        <v>104</v>
      </c>
      <c r="D77" s="56"/>
      <c r="E77" s="56"/>
      <c r="F77" s="56"/>
      <c r="G77" s="56"/>
      <c r="H77" s="56"/>
      <c r="I77" s="152"/>
      <c r="J77" s="161">
        <f>BK77</f>
        <v>0</v>
      </c>
      <c r="K77" s="56"/>
      <c r="L77" s="54"/>
      <c r="M77" s="78"/>
      <c r="N77" s="79"/>
      <c r="O77" s="79"/>
      <c r="P77" s="162">
        <f>P78</f>
        <v>0</v>
      </c>
      <c r="Q77" s="79"/>
      <c r="R77" s="162">
        <f>R78</f>
        <v>0</v>
      </c>
      <c r="S77" s="79"/>
      <c r="T77" s="163">
        <f>T78</f>
        <v>0</v>
      </c>
      <c r="AT77" s="17" t="s">
        <v>72</v>
      </c>
      <c r="AU77" s="17" t="s">
        <v>105</v>
      </c>
      <c r="BK77" s="164">
        <f>BK78</f>
        <v>0</v>
      </c>
    </row>
    <row r="78" spans="2:63" s="10" customFormat="1" ht="37.35" customHeight="1">
      <c r="B78" s="165"/>
      <c r="C78" s="166"/>
      <c r="D78" s="179" t="s">
        <v>72</v>
      </c>
      <c r="E78" s="237" t="s">
        <v>3337</v>
      </c>
      <c r="F78" s="237" t="s">
        <v>3338</v>
      </c>
      <c r="G78" s="166"/>
      <c r="H78" s="166"/>
      <c r="I78" s="169"/>
      <c r="J78" s="238">
        <f>BK78</f>
        <v>0</v>
      </c>
      <c r="K78" s="166"/>
      <c r="L78" s="171"/>
      <c r="M78" s="172"/>
      <c r="N78" s="173"/>
      <c r="O78" s="173"/>
      <c r="P78" s="174">
        <f>SUM(P79:P106)</f>
        <v>0</v>
      </c>
      <c r="Q78" s="173"/>
      <c r="R78" s="174">
        <f>SUM(R79:R106)</f>
        <v>0</v>
      </c>
      <c r="S78" s="173"/>
      <c r="T78" s="175">
        <f>SUM(T79:T106)</f>
        <v>0</v>
      </c>
      <c r="AR78" s="176" t="s">
        <v>193</v>
      </c>
      <c r="AT78" s="177" t="s">
        <v>72</v>
      </c>
      <c r="AU78" s="177" t="s">
        <v>73</v>
      </c>
      <c r="AY78" s="176" t="s">
        <v>154</v>
      </c>
      <c r="BK78" s="178">
        <f>SUM(BK79:BK106)</f>
        <v>0</v>
      </c>
    </row>
    <row r="79" spans="2:65" s="1" customFormat="1" ht="22.5" customHeight="1">
      <c r="B79" s="34"/>
      <c r="C79" s="182" t="s">
        <v>22</v>
      </c>
      <c r="D79" s="182" t="s">
        <v>156</v>
      </c>
      <c r="E79" s="183" t="s">
        <v>77</v>
      </c>
      <c r="F79" s="184" t="s">
        <v>3339</v>
      </c>
      <c r="G79" s="185" t="s">
        <v>3340</v>
      </c>
      <c r="H79" s="186">
        <v>1</v>
      </c>
      <c r="I79" s="187"/>
      <c r="J79" s="188">
        <f>ROUND(I79*H79,2)</f>
        <v>0</v>
      </c>
      <c r="K79" s="184" t="s">
        <v>20</v>
      </c>
      <c r="L79" s="54"/>
      <c r="M79" s="189" t="s">
        <v>20</v>
      </c>
      <c r="N79" s="190" t="s">
        <v>44</v>
      </c>
      <c r="O79" s="35"/>
      <c r="P79" s="191">
        <f>O79*H79</f>
        <v>0</v>
      </c>
      <c r="Q79" s="191">
        <v>0</v>
      </c>
      <c r="R79" s="191">
        <f>Q79*H79</f>
        <v>0</v>
      </c>
      <c r="S79" s="191">
        <v>0</v>
      </c>
      <c r="T79" s="192">
        <f>S79*H79</f>
        <v>0</v>
      </c>
      <c r="AR79" s="17" t="s">
        <v>161</v>
      </c>
      <c r="AT79" s="17" t="s">
        <v>156</v>
      </c>
      <c r="AU79" s="17" t="s">
        <v>22</v>
      </c>
      <c r="AY79" s="17" t="s">
        <v>154</v>
      </c>
      <c r="BE79" s="193">
        <f>IF(N79="základní",J79,0)</f>
        <v>0</v>
      </c>
      <c r="BF79" s="193">
        <f>IF(N79="snížená",J79,0)</f>
        <v>0</v>
      </c>
      <c r="BG79" s="193">
        <f>IF(N79="zákl. přenesená",J79,0)</f>
        <v>0</v>
      </c>
      <c r="BH79" s="193">
        <f>IF(N79="sníž. přenesená",J79,0)</f>
        <v>0</v>
      </c>
      <c r="BI79" s="193">
        <f>IF(N79="nulová",J79,0)</f>
        <v>0</v>
      </c>
      <c r="BJ79" s="17" t="s">
        <v>22</v>
      </c>
      <c r="BK79" s="193">
        <f>ROUND(I79*H79,2)</f>
        <v>0</v>
      </c>
      <c r="BL79" s="17" t="s">
        <v>161</v>
      </c>
      <c r="BM79" s="17" t="s">
        <v>81</v>
      </c>
    </row>
    <row r="80" spans="2:47" s="1" customFormat="1" ht="13.5">
      <c r="B80" s="34"/>
      <c r="C80" s="56"/>
      <c r="D80" s="199" t="s">
        <v>163</v>
      </c>
      <c r="E80" s="56"/>
      <c r="F80" s="234" t="s">
        <v>3339</v>
      </c>
      <c r="G80" s="56"/>
      <c r="H80" s="56"/>
      <c r="I80" s="152"/>
      <c r="J80" s="56"/>
      <c r="K80" s="56"/>
      <c r="L80" s="54"/>
      <c r="M80" s="71"/>
      <c r="N80" s="35"/>
      <c r="O80" s="35"/>
      <c r="P80" s="35"/>
      <c r="Q80" s="35"/>
      <c r="R80" s="35"/>
      <c r="S80" s="35"/>
      <c r="T80" s="72"/>
      <c r="AT80" s="17" t="s">
        <v>163</v>
      </c>
      <c r="AU80" s="17" t="s">
        <v>22</v>
      </c>
    </row>
    <row r="81" spans="2:65" s="1" customFormat="1" ht="22.5" customHeight="1">
      <c r="B81" s="34"/>
      <c r="C81" s="182" t="s">
        <v>81</v>
      </c>
      <c r="D81" s="182" t="s">
        <v>156</v>
      </c>
      <c r="E81" s="183" t="s">
        <v>82</v>
      </c>
      <c r="F81" s="184" t="s">
        <v>3341</v>
      </c>
      <c r="G81" s="185" t="s">
        <v>3340</v>
      </c>
      <c r="H81" s="186">
        <v>1</v>
      </c>
      <c r="I81" s="187"/>
      <c r="J81" s="188">
        <f>ROUND(I81*H81,2)</f>
        <v>0</v>
      </c>
      <c r="K81" s="184" t="s">
        <v>20</v>
      </c>
      <c r="L81" s="54"/>
      <c r="M81" s="189" t="s">
        <v>20</v>
      </c>
      <c r="N81" s="190" t="s">
        <v>44</v>
      </c>
      <c r="O81" s="35"/>
      <c r="P81" s="191">
        <f>O81*H81</f>
        <v>0</v>
      </c>
      <c r="Q81" s="191">
        <v>0</v>
      </c>
      <c r="R81" s="191">
        <f>Q81*H81</f>
        <v>0</v>
      </c>
      <c r="S81" s="191">
        <v>0</v>
      </c>
      <c r="T81" s="192">
        <f>S81*H81</f>
        <v>0</v>
      </c>
      <c r="AR81" s="17" t="s">
        <v>161</v>
      </c>
      <c r="AT81" s="17" t="s">
        <v>156</v>
      </c>
      <c r="AU81" s="17" t="s">
        <v>22</v>
      </c>
      <c r="AY81" s="17" t="s">
        <v>154</v>
      </c>
      <c r="BE81" s="193">
        <f>IF(N81="základní",J81,0)</f>
        <v>0</v>
      </c>
      <c r="BF81" s="193">
        <f>IF(N81="snížená",J81,0)</f>
        <v>0</v>
      </c>
      <c r="BG81" s="193">
        <f>IF(N81="zákl. přenesená",J81,0)</f>
        <v>0</v>
      </c>
      <c r="BH81" s="193">
        <f>IF(N81="sníž. přenesená",J81,0)</f>
        <v>0</v>
      </c>
      <c r="BI81" s="193">
        <f>IF(N81="nulová",J81,0)</f>
        <v>0</v>
      </c>
      <c r="BJ81" s="17" t="s">
        <v>22</v>
      </c>
      <c r="BK81" s="193">
        <f>ROUND(I81*H81,2)</f>
        <v>0</v>
      </c>
      <c r="BL81" s="17" t="s">
        <v>161</v>
      </c>
      <c r="BM81" s="17" t="s">
        <v>161</v>
      </c>
    </row>
    <row r="82" spans="2:47" s="1" customFormat="1" ht="13.5">
      <c r="B82" s="34"/>
      <c r="C82" s="56"/>
      <c r="D82" s="199" t="s">
        <v>163</v>
      </c>
      <c r="E82" s="56"/>
      <c r="F82" s="234" t="s">
        <v>3341</v>
      </c>
      <c r="G82" s="56"/>
      <c r="H82" s="56"/>
      <c r="I82" s="152"/>
      <c r="J82" s="56"/>
      <c r="K82" s="56"/>
      <c r="L82" s="54"/>
      <c r="M82" s="71"/>
      <c r="N82" s="35"/>
      <c r="O82" s="35"/>
      <c r="P82" s="35"/>
      <c r="Q82" s="35"/>
      <c r="R82" s="35"/>
      <c r="S82" s="35"/>
      <c r="T82" s="72"/>
      <c r="AT82" s="17" t="s">
        <v>163</v>
      </c>
      <c r="AU82" s="17" t="s">
        <v>22</v>
      </c>
    </row>
    <row r="83" spans="2:65" s="1" customFormat="1" ht="22.5" customHeight="1">
      <c r="B83" s="34"/>
      <c r="C83" s="182" t="s">
        <v>177</v>
      </c>
      <c r="D83" s="182" t="s">
        <v>156</v>
      </c>
      <c r="E83" s="183" t="s">
        <v>85</v>
      </c>
      <c r="F83" s="184" t="s">
        <v>3342</v>
      </c>
      <c r="G83" s="185" t="s">
        <v>3340</v>
      </c>
      <c r="H83" s="186">
        <v>1</v>
      </c>
      <c r="I83" s="187"/>
      <c r="J83" s="188">
        <f>ROUND(I83*H83,2)</f>
        <v>0</v>
      </c>
      <c r="K83" s="184" t="s">
        <v>20</v>
      </c>
      <c r="L83" s="54"/>
      <c r="M83" s="189" t="s">
        <v>20</v>
      </c>
      <c r="N83" s="190" t="s">
        <v>44</v>
      </c>
      <c r="O83" s="35"/>
      <c r="P83" s="191">
        <f>O83*H83</f>
        <v>0</v>
      </c>
      <c r="Q83" s="191">
        <v>0</v>
      </c>
      <c r="R83" s="191">
        <f>Q83*H83</f>
        <v>0</v>
      </c>
      <c r="S83" s="191">
        <v>0</v>
      </c>
      <c r="T83" s="192">
        <f>S83*H83</f>
        <v>0</v>
      </c>
      <c r="AR83" s="17" t="s">
        <v>161</v>
      </c>
      <c r="AT83" s="17" t="s">
        <v>156</v>
      </c>
      <c r="AU83" s="17" t="s">
        <v>22</v>
      </c>
      <c r="AY83" s="17" t="s">
        <v>154</v>
      </c>
      <c r="BE83" s="193">
        <f>IF(N83="základní",J83,0)</f>
        <v>0</v>
      </c>
      <c r="BF83" s="193">
        <f>IF(N83="snížená",J83,0)</f>
        <v>0</v>
      </c>
      <c r="BG83" s="193">
        <f>IF(N83="zákl. přenesená",J83,0)</f>
        <v>0</v>
      </c>
      <c r="BH83" s="193">
        <f>IF(N83="sníž. přenesená",J83,0)</f>
        <v>0</v>
      </c>
      <c r="BI83" s="193">
        <f>IF(N83="nulová",J83,0)</f>
        <v>0</v>
      </c>
      <c r="BJ83" s="17" t="s">
        <v>22</v>
      </c>
      <c r="BK83" s="193">
        <f>ROUND(I83*H83,2)</f>
        <v>0</v>
      </c>
      <c r="BL83" s="17" t="s">
        <v>161</v>
      </c>
      <c r="BM83" s="17" t="s">
        <v>200</v>
      </c>
    </row>
    <row r="84" spans="2:47" s="1" customFormat="1" ht="13.5">
      <c r="B84" s="34"/>
      <c r="C84" s="56"/>
      <c r="D84" s="199" t="s">
        <v>163</v>
      </c>
      <c r="E84" s="56"/>
      <c r="F84" s="234" t="s">
        <v>3342</v>
      </c>
      <c r="G84" s="56"/>
      <c r="H84" s="56"/>
      <c r="I84" s="152"/>
      <c r="J84" s="56"/>
      <c r="K84" s="56"/>
      <c r="L84" s="54"/>
      <c r="M84" s="71"/>
      <c r="N84" s="35"/>
      <c r="O84" s="35"/>
      <c r="P84" s="35"/>
      <c r="Q84" s="35"/>
      <c r="R84" s="35"/>
      <c r="S84" s="35"/>
      <c r="T84" s="72"/>
      <c r="AT84" s="17" t="s">
        <v>163</v>
      </c>
      <c r="AU84" s="17" t="s">
        <v>22</v>
      </c>
    </row>
    <row r="85" spans="2:65" s="1" customFormat="1" ht="22.5" customHeight="1">
      <c r="B85" s="34"/>
      <c r="C85" s="182" t="s">
        <v>161</v>
      </c>
      <c r="D85" s="182" t="s">
        <v>156</v>
      </c>
      <c r="E85" s="183" t="s">
        <v>88</v>
      </c>
      <c r="F85" s="184" t="s">
        <v>3343</v>
      </c>
      <c r="G85" s="185" t="s">
        <v>3340</v>
      </c>
      <c r="H85" s="186">
        <v>1</v>
      </c>
      <c r="I85" s="187"/>
      <c r="J85" s="188">
        <f>ROUND(I85*H85,2)</f>
        <v>0</v>
      </c>
      <c r="K85" s="184" t="s">
        <v>20</v>
      </c>
      <c r="L85" s="54"/>
      <c r="M85" s="189" t="s">
        <v>20</v>
      </c>
      <c r="N85" s="190" t="s">
        <v>44</v>
      </c>
      <c r="O85" s="35"/>
      <c r="P85" s="191">
        <f>O85*H85</f>
        <v>0</v>
      </c>
      <c r="Q85" s="191">
        <v>0</v>
      </c>
      <c r="R85" s="191">
        <f>Q85*H85</f>
        <v>0</v>
      </c>
      <c r="S85" s="191">
        <v>0</v>
      </c>
      <c r="T85" s="192">
        <f>S85*H85</f>
        <v>0</v>
      </c>
      <c r="AR85" s="17" t="s">
        <v>161</v>
      </c>
      <c r="AT85" s="17" t="s">
        <v>156</v>
      </c>
      <c r="AU85" s="17" t="s">
        <v>22</v>
      </c>
      <c r="AY85" s="17" t="s">
        <v>154</v>
      </c>
      <c r="BE85" s="193">
        <f>IF(N85="základní",J85,0)</f>
        <v>0</v>
      </c>
      <c r="BF85" s="193">
        <f>IF(N85="snížená",J85,0)</f>
        <v>0</v>
      </c>
      <c r="BG85" s="193">
        <f>IF(N85="zákl. přenesená",J85,0)</f>
        <v>0</v>
      </c>
      <c r="BH85" s="193">
        <f>IF(N85="sníž. přenesená",J85,0)</f>
        <v>0</v>
      </c>
      <c r="BI85" s="193">
        <f>IF(N85="nulová",J85,0)</f>
        <v>0</v>
      </c>
      <c r="BJ85" s="17" t="s">
        <v>22</v>
      </c>
      <c r="BK85" s="193">
        <f>ROUND(I85*H85,2)</f>
        <v>0</v>
      </c>
      <c r="BL85" s="17" t="s">
        <v>161</v>
      </c>
      <c r="BM85" s="17" t="s">
        <v>213</v>
      </c>
    </row>
    <row r="86" spans="2:47" s="1" customFormat="1" ht="13.5">
      <c r="B86" s="34"/>
      <c r="C86" s="56"/>
      <c r="D86" s="199" t="s">
        <v>163</v>
      </c>
      <c r="E86" s="56"/>
      <c r="F86" s="234" t="s">
        <v>3343</v>
      </c>
      <c r="G86" s="56"/>
      <c r="H86" s="56"/>
      <c r="I86" s="152"/>
      <c r="J86" s="56"/>
      <c r="K86" s="56"/>
      <c r="L86" s="54"/>
      <c r="M86" s="71"/>
      <c r="N86" s="35"/>
      <c r="O86" s="35"/>
      <c r="P86" s="35"/>
      <c r="Q86" s="35"/>
      <c r="R86" s="35"/>
      <c r="S86" s="35"/>
      <c r="T86" s="72"/>
      <c r="AT86" s="17" t="s">
        <v>163</v>
      </c>
      <c r="AU86" s="17" t="s">
        <v>22</v>
      </c>
    </row>
    <row r="87" spans="2:65" s="1" customFormat="1" ht="22.5" customHeight="1">
      <c r="B87" s="34"/>
      <c r="C87" s="182" t="s">
        <v>193</v>
      </c>
      <c r="D87" s="182" t="s">
        <v>156</v>
      </c>
      <c r="E87" s="183" t="s">
        <v>91</v>
      </c>
      <c r="F87" s="184" t="s">
        <v>3344</v>
      </c>
      <c r="G87" s="185" t="s">
        <v>3340</v>
      </c>
      <c r="H87" s="186">
        <v>1</v>
      </c>
      <c r="I87" s="187"/>
      <c r="J87" s="188">
        <f>ROUND(I87*H87,2)</f>
        <v>0</v>
      </c>
      <c r="K87" s="184" t="s">
        <v>20</v>
      </c>
      <c r="L87" s="54"/>
      <c r="M87" s="189" t="s">
        <v>20</v>
      </c>
      <c r="N87" s="190" t="s">
        <v>44</v>
      </c>
      <c r="O87" s="35"/>
      <c r="P87" s="191">
        <f>O87*H87</f>
        <v>0</v>
      </c>
      <c r="Q87" s="191">
        <v>0</v>
      </c>
      <c r="R87" s="191">
        <f>Q87*H87</f>
        <v>0</v>
      </c>
      <c r="S87" s="191">
        <v>0</v>
      </c>
      <c r="T87" s="192">
        <f>S87*H87</f>
        <v>0</v>
      </c>
      <c r="AR87" s="17" t="s">
        <v>161</v>
      </c>
      <c r="AT87" s="17" t="s">
        <v>156</v>
      </c>
      <c r="AU87" s="17" t="s">
        <v>22</v>
      </c>
      <c r="AY87" s="17" t="s">
        <v>154</v>
      </c>
      <c r="BE87" s="193">
        <f>IF(N87="základní",J87,0)</f>
        <v>0</v>
      </c>
      <c r="BF87" s="193">
        <f>IF(N87="snížená",J87,0)</f>
        <v>0</v>
      </c>
      <c r="BG87" s="193">
        <f>IF(N87="zákl. přenesená",J87,0)</f>
        <v>0</v>
      </c>
      <c r="BH87" s="193">
        <f>IF(N87="sníž. přenesená",J87,0)</f>
        <v>0</v>
      </c>
      <c r="BI87" s="193">
        <f>IF(N87="nulová",J87,0)</f>
        <v>0</v>
      </c>
      <c r="BJ87" s="17" t="s">
        <v>22</v>
      </c>
      <c r="BK87" s="193">
        <f>ROUND(I87*H87,2)</f>
        <v>0</v>
      </c>
      <c r="BL87" s="17" t="s">
        <v>161</v>
      </c>
      <c r="BM87" s="17" t="s">
        <v>27</v>
      </c>
    </row>
    <row r="88" spans="2:47" s="1" customFormat="1" ht="13.5">
      <c r="B88" s="34"/>
      <c r="C88" s="56"/>
      <c r="D88" s="199" t="s">
        <v>163</v>
      </c>
      <c r="E88" s="56"/>
      <c r="F88" s="234" t="s">
        <v>3344</v>
      </c>
      <c r="G88" s="56"/>
      <c r="H88" s="56"/>
      <c r="I88" s="152"/>
      <c r="J88" s="56"/>
      <c r="K88" s="56"/>
      <c r="L88" s="54"/>
      <c r="M88" s="71"/>
      <c r="N88" s="35"/>
      <c r="O88" s="35"/>
      <c r="P88" s="35"/>
      <c r="Q88" s="35"/>
      <c r="R88" s="35"/>
      <c r="S88" s="35"/>
      <c r="T88" s="72"/>
      <c r="AT88" s="17" t="s">
        <v>163</v>
      </c>
      <c r="AU88" s="17" t="s">
        <v>22</v>
      </c>
    </row>
    <row r="89" spans="2:65" s="1" customFormat="1" ht="22.5" customHeight="1">
      <c r="B89" s="34"/>
      <c r="C89" s="182" t="s">
        <v>200</v>
      </c>
      <c r="D89" s="182" t="s">
        <v>156</v>
      </c>
      <c r="E89" s="183" t="s">
        <v>3345</v>
      </c>
      <c r="F89" s="184" t="s">
        <v>3346</v>
      </c>
      <c r="G89" s="185" t="s">
        <v>3340</v>
      </c>
      <c r="H89" s="186">
        <v>1</v>
      </c>
      <c r="I89" s="187"/>
      <c r="J89" s="188">
        <f>ROUND(I89*H89,2)</f>
        <v>0</v>
      </c>
      <c r="K89" s="184" t="s">
        <v>20</v>
      </c>
      <c r="L89" s="54"/>
      <c r="M89" s="189" t="s">
        <v>20</v>
      </c>
      <c r="N89" s="190" t="s">
        <v>44</v>
      </c>
      <c r="O89" s="35"/>
      <c r="P89" s="191">
        <f>O89*H89</f>
        <v>0</v>
      </c>
      <c r="Q89" s="191">
        <v>0</v>
      </c>
      <c r="R89" s="191">
        <f>Q89*H89</f>
        <v>0</v>
      </c>
      <c r="S89" s="191">
        <v>0</v>
      </c>
      <c r="T89" s="192">
        <f>S89*H89</f>
        <v>0</v>
      </c>
      <c r="AR89" s="17" t="s">
        <v>161</v>
      </c>
      <c r="AT89" s="17" t="s">
        <v>156</v>
      </c>
      <c r="AU89" s="17" t="s">
        <v>22</v>
      </c>
      <c r="AY89" s="17" t="s">
        <v>154</v>
      </c>
      <c r="BE89" s="193">
        <f>IF(N89="základní",J89,0)</f>
        <v>0</v>
      </c>
      <c r="BF89" s="193">
        <f>IF(N89="snížená",J89,0)</f>
        <v>0</v>
      </c>
      <c r="BG89" s="193">
        <f>IF(N89="zákl. přenesená",J89,0)</f>
        <v>0</v>
      </c>
      <c r="BH89" s="193">
        <f>IF(N89="sníž. přenesená",J89,0)</f>
        <v>0</v>
      </c>
      <c r="BI89" s="193">
        <f>IF(N89="nulová",J89,0)</f>
        <v>0</v>
      </c>
      <c r="BJ89" s="17" t="s">
        <v>22</v>
      </c>
      <c r="BK89" s="193">
        <f>ROUND(I89*H89,2)</f>
        <v>0</v>
      </c>
      <c r="BL89" s="17" t="s">
        <v>161</v>
      </c>
      <c r="BM89" s="17" t="s">
        <v>236</v>
      </c>
    </row>
    <row r="90" spans="2:47" s="1" customFormat="1" ht="13.5">
      <c r="B90" s="34"/>
      <c r="C90" s="56"/>
      <c r="D90" s="199" t="s">
        <v>163</v>
      </c>
      <c r="E90" s="56"/>
      <c r="F90" s="234" t="s">
        <v>3346</v>
      </c>
      <c r="G90" s="56"/>
      <c r="H90" s="56"/>
      <c r="I90" s="152"/>
      <c r="J90" s="56"/>
      <c r="K90" s="56"/>
      <c r="L90" s="54"/>
      <c r="M90" s="71"/>
      <c r="N90" s="35"/>
      <c r="O90" s="35"/>
      <c r="P90" s="35"/>
      <c r="Q90" s="35"/>
      <c r="R90" s="35"/>
      <c r="S90" s="35"/>
      <c r="T90" s="72"/>
      <c r="AT90" s="17" t="s">
        <v>163</v>
      </c>
      <c r="AU90" s="17" t="s">
        <v>22</v>
      </c>
    </row>
    <row r="91" spans="2:65" s="1" customFormat="1" ht="31.5" customHeight="1">
      <c r="B91" s="34"/>
      <c r="C91" s="182" t="s">
        <v>207</v>
      </c>
      <c r="D91" s="182" t="s">
        <v>156</v>
      </c>
      <c r="E91" s="183" t="s">
        <v>3347</v>
      </c>
      <c r="F91" s="184" t="s">
        <v>3348</v>
      </c>
      <c r="G91" s="185" t="s">
        <v>3340</v>
      </c>
      <c r="H91" s="186">
        <v>1</v>
      </c>
      <c r="I91" s="187"/>
      <c r="J91" s="188">
        <f>ROUND(I91*H91,2)</f>
        <v>0</v>
      </c>
      <c r="K91" s="184" t="s">
        <v>20</v>
      </c>
      <c r="L91" s="54"/>
      <c r="M91" s="189" t="s">
        <v>20</v>
      </c>
      <c r="N91" s="190" t="s">
        <v>44</v>
      </c>
      <c r="O91" s="35"/>
      <c r="P91" s="191">
        <f>O91*H91</f>
        <v>0</v>
      </c>
      <c r="Q91" s="191">
        <v>0</v>
      </c>
      <c r="R91" s="191">
        <f>Q91*H91</f>
        <v>0</v>
      </c>
      <c r="S91" s="191">
        <v>0</v>
      </c>
      <c r="T91" s="192">
        <f>S91*H91</f>
        <v>0</v>
      </c>
      <c r="AR91" s="17" t="s">
        <v>161</v>
      </c>
      <c r="AT91" s="17" t="s">
        <v>156</v>
      </c>
      <c r="AU91" s="17" t="s">
        <v>22</v>
      </c>
      <c r="AY91" s="17" t="s">
        <v>154</v>
      </c>
      <c r="BE91" s="193">
        <f>IF(N91="základní",J91,0)</f>
        <v>0</v>
      </c>
      <c r="BF91" s="193">
        <f>IF(N91="snížená",J91,0)</f>
        <v>0</v>
      </c>
      <c r="BG91" s="193">
        <f>IF(N91="zákl. přenesená",J91,0)</f>
        <v>0</v>
      </c>
      <c r="BH91" s="193">
        <f>IF(N91="sníž. přenesená",J91,0)</f>
        <v>0</v>
      </c>
      <c r="BI91" s="193">
        <f>IF(N91="nulová",J91,0)</f>
        <v>0</v>
      </c>
      <c r="BJ91" s="17" t="s">
        <v>22</v>
      </c>
      <c r="BK91" s="193">
        <f>ROUND(I91*H91,2)</f>
        <v>0</v>
      </c>
      <c r="BL91" s="17" t="s">
        <v>161</v>
      </c>
      <c r="BM91" s="17" t="s">
        <v>255</v>
      </c>
    </row>
    <row r="92" spans="2:47" s="1" customFormat="1" ht="27">
      <c r="B92" s="34"/>
      <c r="C92" s="56"/>
      <c r="D92" s="199" t="s">
        <v>163</v>
      </c>
      <c r="E92" s="56"/>
      <c r="F92" s="234" t="s">
        <v>3348</v>
      </c>
      <c r="G92" s="56"/>
      <c r="H92" s="56"/>
      <c r="I92" s="152"/>
      <c r="J92" s="56"/>
      <c r="K92" s="56"/>
      <c r="L92" s="54"/>
      <c r="M92" s="71"/>
      <c r="N92" s="35"/>
      <c r="O92" s="35"/>
      <c r="P92" s="35"/>
      <c r="Q92" s="35"/>
      <c r="R92" s="35"/>
      <c r="S92" s="35"/>
      <c r="T92" s="72"/>
      <c r="AT92" s="17" t="s">
        <v>163</v>
      </c>
      <c r="AU92" s="17" t="s">
        <v>22</v>
      </c>
    </row>
    <row r="93" spans="2:65" s="1" customFormat="1" ht="44.25" customHeight="1">
      <c r="B93" s="34"/>
      <c r="C93" s="182" t="s">
        <v>213</v>
      </c>
      <c r="D93" s="182" t="s">
        <v>156</v>
      </c>
      <c r="E93" s="183" t="s">
        <v>3349</v>
      </c>
      <c r="F93" s="184" t="s">
        <v>3350</v>
      </c>
      <c r="G93" s="185" t="s">
        <v>3340</v>
      </c>
      <c r="H93" s="186">
        <v>1</v>
      </c>
      <c r="I93" s="187"/>
      <c r="J93" s="188">
        <f>ROUND(I93*H93,2)</f>
        <v>0</v>
      </c>
      <c r="K93" s="184" t="s">
        <v>20</v>
      </c>
      <c r="L93" s="54"/>
      <c r="M93" s="189" t="s">
        <v>20</v>
      </c>
      <c r="N93" s="190" t="s">
        <v>44</v>
      </c>
      <c r="O93" s="35"/>
      <c r="P93" s="191">
        <f>O93*H93</f>
        <v>0</v>
      </c>
      <c r="Q93" s="191">
        <v>0</v>
      </c>
      <c r="R93" s="191">
        <f>Q93*H93</f>
        <v>0</v>
      </c>
      <c r="S93" s="191">
        <v>0</v>
      </c>
      <c r="T93" s="192">
        <f>S93*H93</f>
        <v>0</v>
      </c>
      <c r="AR93" s="17" t="s">
        <v>161</v>
      </c>
      <c r="AT93" s="17" t="s">
        <v>156</v>
      </c>
      <c r="AU93" s="17" t="s">
        <v>22</v>
      </c>
      <c r="AY93" s="17" t="s">
        <v>154</v>
      </c>
      <c r="BE93" s="193">
        <f>IF(N93="základní",J93,0)</f>
        <v>0</v>
      </c>
      <c r="BF93" s="193">
        <f>IF(N93="snížená",J93,0)</f>
        <v>0</v>
      </c>
      <c r="BG93" s="193">
        <f>IF(N93="zákl. přenesená",J93,0)</f>
        <v>0</v>
      </c>
      <c r="BH93" s="193">
        <f>IF(N93="sníž. přenesená",J93,0)</f>
        <v>0</v>
      </c>
      <c r="BI93" s="193">
        <f>IF(N93="nulová",J93,0)</f>
        <v>0</v>
      </c>
      <c r="BJ93" s="17" t="s">
        <v>22</v>
      </c>
      <c r="BK93" s="193">
        <f>ROUND(I93*H93,2)</f>
        <v>0</v>
      </c>
      <c r="BL93" s="17" t="s">
        <v>161</v>
      </c>
      <c r="BM93" s="17" t="s">
        <v>269</v>
      </c>
    </row>
    <row r="94" spans="2:47" s="1" customFormat="1" ht="40.5">
      <c r="B94" s="34"/>
      <c r="C94" s="56"/>
      <c r="D94" s="199" t="s">
        <v>163</v>
      </c>
      <c r="E94" s="56"/>
      <c r="F94" s="234" t="s">
        <v>3350</v>
      </c>
      <c r="G94" s="56"/>
      <c r="H94" s="56"/>
      <c r="I94" s="152"/>
      <c r="J94" s="56"/>
      <c r="K94" s="56"/>
      <c r="L94" s="54"/>
      <c r="M94" s="71"/>
      <c r="N94" s="35"/>
      <c r="O94" s="35"/>
      <c r="P94" s="35"/>
      <c r="Q94" s="35"/>
      <c r="R94" s="35"/>
      <c r="S94" s="35"/>
      <c r="T94" s="72"/>
      <c r="AT94" s="17" t="s">
        <v>163</v>
      </c>
      <c r="AU94" s="17" t="s">
        <v>22</v>
      </c>
    </row>
    <row r="95" spans="2:65" s="1" customFormat="1" ht="31.5" customHeight="1">
      <c r="B95" s="34"/>
      <c r="C95" s="182" t="s">
        <v>218</v>
      </c>
      <c r="D95" s="182" t="s">
        <v>156</v>
      </c>
      <c r="E95" s="183" t="s">
        <v>3351</v>
      </c>
      <c r="F95" s="184" t="s">
        <v>3352</v>
      </c>
      <c r="G95" s="185" t="s">
        <v>3340</v>
      </c>
      <c r="H95" s="186">
        <v>1</v>
      </c>
      <c r="I95" s="187"/>
      <c r="J95" s="188">
        <f>ROUND(I95*H95,2)</f>
        <v>0</v>
      </c>
      <c r="K95" s="184" t="s">
        <v>20</v>
      </c>
      <c r="L95" s="54"/>
      <c r="M95" s="189" t="s">
        <v>20</v>
      </c>
      <c r="N95" s="190" t="s">
        <v>44</v>
      </c>
      <c r="O95" s="35"/>
      <c r="P95" s="191">
        <f>O95*H95</f>
        <v>0</v>
      </c>
      <c r="Q95" s="191">
        <v>0</v>
      </c>
      <c r="R95" s="191">
        <f>Q95*H95</f>
        <v>0</v>
      </c>
      <c r="S95" s="191">
        <v>0</v>
      </c>
      <c r="T95" s="192">
        <f>S95*H95</f>
        <v>0</v>
      </c>
      <c r="AR95" s="17" t="s">
        <v>161</v>
      </c>
      <c r="AT95" s="17" t="s">
        <v>156</v>
      </c>
      <c r="AU95" s="17" t="s">
        <v>22</v>
      </c>
      <c r="AY95" s="17" t="s">
        <v>154</v>
      </c>
      <c r="BE95" s="193">
        <f>IF(N95="základní",J95,0)</f>
        <v>0</v>
      </c>
      <c r="BF95" s="193">
        <f>IF(N95="snížená",J95,0)</f>
        <v>0</v>
      </c>
      <c r="BG95" s="193">
        <f>IF(N95="zákl. přenesená",J95,0)</f>
        <v>0</v>
      </c>
      <c r="BH95" s="193">
        <f>IF(N95="sníž. přenesená",J95,0)</f>
        <v>0</v>
      </c>
      <c r="BI95" s="193">
        <f>IF(N95="nulová",J95,0)</f>
        <v>0</v>
      </c>
      <c r="BJ95" s="17" t="s">
        <v>22</v>
      </c>
      <c r="BK95" s="193">
        <f>ROUND(I95*H95,2)</f>
        <v>0</v>
      </c>
      <c r="BL95" s="17" t="s">
        <v>161</v>
      </c>
      <c r="BM95" s="17" t="s">
        <v>283</v>
      </c>
    </row>
    <row r="96" spans="2:47" s="1" customFormat="1" ht="27">
      <c r="B96" s="34"/>
      <c r="C96" s="56"/>
      <c r="D96" s="199" t="s">
        <v>163</v>
      </c>
      <c r="E96" s="56"/>
      <c r="F96" s="234" t="s">
        <v>3352</v>
      </c>
      <c r="G96" s="56"/>
      <c r="H96" s="56"/>
      <c r="I96" s="152"/>
      <c r="J96" s="56"/>
      <c r="K96" s="56"/>
      <c r="L96" s="54"/>
      <c r="M96" s="71"/>
      <c r="N96" s="35"/>
      <c r="O96" s="35"/>
      <c r="P96" s="35"/>
      <c r="Q96" s="35"/>
      <c r="R96" s="35"/>
      <c r="S96" s="35"/>
      <c r="T96" s="72"/>
      <c r="AT96" s="17" t="s">
        <v>163</v>
      </c>
      <c r="AU96" s="17" t="s">
        <v>22</v>
      </c>
    </row>
    <row r="97" spans="2:65" s="1" customFormat="1" ht="22.5" customHeight="1">
      <c r="B97" s="34"/>
      <c r="C97" s="182" t="s">
        <v>27</v>
      </c>
      <c r="D97" s="182" t="s">
        <v>156</v>
      </c>
      <c r="E97" s="183" t="s">
        <v>27</v>
      </c>
      <c r="F97" s="184" t="s">
        <v>3353</v>
      </c>
      <c r="G97" s="185" t="s">
        <v>3340</v>
      </c>
      <c r="H97" s="186">
        <v>1</v>
      </c>
      <c r="I97" s="187"/>
      <c r="J97" s="188">
        <f>ROUND(I97*H97,2)</f>
        <v>0</v>
      </c>
      <c r="K97" s="184" t="s">
        <v>20</v>
      </c>
      <c r="L97" s="54"/>
      <c r="M97" s="189" t="s">
        <v>20</v>
      </c>
      <c r="N97" s="190" t="s">
        <v>44</v>
      </c>
      <c r="O97" s="35"/>
      <c r="P97" s="191">
        <f>O97*H97</f>
        <v>0</v>
      </c>
      <c r="Q97" s="191">
        <v>0</v>
      </c>
      <c r="R97" s="191">
        <f>Q97*H97</f>
        <v>0</v>
      </c>
      <c r="S97" s="191">
        <v>0</v>
      </c>
      <c r="T97" s="192">
        <f>S97*H97</f>
        <v>0</v>
      </c>
      <c r="AR97" s="17" t="s">
        <v>161</v>
      </c>
      <c r="AT97" s="17" t="s">
        <v>156</v>
      </c>
      <c r="AU97" s="17" t="s">
        <v>22</v>
      </c>
      <c r="AY97" s="17" t="s">
        <v>154</v>
      </c>
      <c r="BE97" s="193">
        <f>IF(N97="základní",J97,0)</f>
        <v>0</v>
      </c>
      <c r="BF97" s="193">
        <f>IF(N97="snížená",J97,0)</f>
        <v>0</v>
      </c>
      <c r="BG97" s="193">
        <f>IF(N97="zákl. přenesená",J97,0)</f>
        <v>0</v>
      </c>
      <c r="BH97" s="193">
        <f>IF(N97="sníž. přenesená",J97,0)</f>
        <v>0</v>
      </c>
      <c r="BI97" s="193">
        <f>IF(N97="nulová",J97,0)</f>
        <v>0</v>
      </c>
      <c r="BJ97" s="17" t="s">
        <v>22</v>
      </c>
      <c r="BK97" s="193">
        <f>ROUND(I97*H97,2)</f>
        <v>0</v>
      </c>
      <c r="BL97" s="17" t="s">
        <v>161</v>
      </c>
      <c r="BM97" s="17" t="s">
        <v>297</v>
      </c>
    </row>
    <row r="98" spans="2:47" s="1" customFormat="1" ht="13.5">
      <c r="B98" s="34"/>
      <c r="C98" s="56"/>
      <c r="D98" s="199" t="s">
        <v>163</v>
      </c>
      <c r="E98" s="56"/>
      <c r="F98" s="234" t="s">
        <v>3353</v>
      </c>
      <c r="G98" s="56"/>
      <c r="H98" s="56"/>
      <c r="I98" s="152"/>
      <c r="J98" s="56"/>
      <c r="K98" s="56"/>
      <c r="L98" s="54"/>
      <c r="M98" s="71"/>
      <c r="N98" s="35"/>
      <c r="O98" s="35"/>
      <c r="P98" s="35"/>
      <c r="Q98" s="35"/>
      <c r="R98" s="35"/>
      <c r="S98" s="35"/>
      <c r="T98" s="72"/>
      <c r="AT98" s="17" t="s">
        <v>163</v>
      </c>
      <c r="AU98" s="17" t="s">
        <v>22</v>
      </c>
    </row>
    <row r="99" spans="2:65" s="1" customFormat="1" ht="22.5" customHeight="1">
      <c r="B99" s="34"/>
      <c r="C99" s="182" t="s">
        <v>231</v>
      </c>
      <c r="D99" s="182" t="s">
        <v>156</v>
      </c>
      <c r="E99" s="183" t="s">
        <v>231</v>
      </c>
      <c r="F99" s="184" t="s">
        <v>3354</v>
      </c>
      <c r="G99" s="185" t="s">
        <v>3340</v>
      </c>
      <c r="H99" s="186">
        <v>1</v>
      </c>
      <c r="I99" s="187"/>
      <c r="J99" s="188">
        <f>ROUND(I99*H99,2)</f>
        <v>0</v>
      </c>
      <c r="K99" s="184" t="s">
        <v>20</v>
      </c>
      <c r="L99" s="54"/>
      <c r="M99" s="189" t="s">
        <v>20</v>
      </c>
      <c r="N99" s="190" t="s">
        <v>44</v>
      </c>
      <c r="O99" s="35"/>
      <c r="P99" s="191">
        <f>O99*H99</f>
        <v>0</v>
      </c>
      <c r="Q99" s="191">
        <v>0</v>
      </c>
      <c r="R99" s="191">
        <f>Q99*H99</f>
        <v>0</v>
      </c>
      <c r="S99" s="191">
        <v>0</v>
      </c>
      <c r="T99" s="192">
        <f>S99*H99</f>
        <v>0</v>
      </c>
      <c r="AR99" s="17" t="s">
        <v>161</v>
      </c>
      <c r="AT99" s="17" t="s">
        <v>156</v>
      </c>
      <c r="AU99" s="17" t="s">
        <v>22</v>
      </c>
      <c r="AY99" s="17" t="s">
        <v>154</v>
      </c>
      <c r="BE99" s="193">
        <f>IF(N99="základní",J99,0)</f>
        <v>0</v>
      </c>
      <c r="BF99" s="193">
        <f>IF(N99="snížená",J99,0)</f>
        <v>0</v>
      </c>
      <c r="BG99" s="193">
        <f>IF(N99="zákl. přenesená",J99,0)</f>
        <v>0</v>
      </c>
      <c r="BH99" s="193">
        <f>IF(N99="sníž. přenesená",J99,0)</f>
        <v>0</v>
      </c>
      <c r="BI99" s="193">
        <f>IF(N99="nulová",J99,0)</f>
        <v>0</v>
      </c>
      <c r="BJ99" s="17" t="s">
        <v>22</v>
      </c>
      <c r="BK99" s="193">
        <f>ROUND(I99*H99,2)</f>
        <v>0</v>
      </c>
      <c r="BL99" s="17" t="s">
        <v>161</v>
      </c>
      <c r="BM99" s="17" t="s">
        <v>312</v>
      </c>
    </row>
    <row r="100" spans="2:47" s="1" customFormat="1" ht="13.5">
      <c r="B100" s="34"/>
      <c r="C100" s="56"/>
      <c r="D100" s="199" t="s">
        <v>163</v>
      </c>
      <c r="E100" s="56"/>
      <c r="F100" s="234" t="s">
        <v>3354</v>
      </c>
      <c r="G100" s="56"/>
      <c r="H100" s="56"/>
      <c r="I100" s="152"/>
      <c r="J100" s="56"/>
      <c r="K100" s="56"/>
      <c r="L100" s="54"/>
      <c r="M100" s="71"/>
      <c r="N100" s="35"/>
      <c r="O100" s="35"/>
      <c r="P100" s="35"/>
      <c r="Q100" s="35"/>
      <c r="R100" s="35"/>
      <c r="S100" s="35"/>
      <c r="T100" s="72"/>
      <c r="AT100" s="17" t="s">
        <v>163</v>
      </c>
      <c r="AU100" s="17" t="s">
        <v>22</v>
      </c>
    </row>
    <row r="101" spans="2:65" s="1" customFormat="1" ht="22.5" customHeight="1">
      <c r="B101" s="34"/>
      <c r="C101" s="182" t="s">
        <v>236</v>
      </c>
      <c r="D101" s="182" t="s">
        <v>156</v>
      </c>
      <c r="E101" s="183" t="s">
        <v>255</v>
      </c>
      <c r="F101" s="184" t="s">
        <v>3355</v>
      </c>
      <c r="G101" s="185" t="s">
        <v>3340</v>
      </c>
      <c r="H101" s="186">
        <v>1</v>
      </c>
      <c r="I101" s="187"/>
      <c r="J101" s="188">
        <f>ROUND(I101*H101,2)</f>
        <v>0</v>
      </c>
      <c r="K101" s="184" t="s">
        <v>20</v>
      </c>
      <c r="L101" s="54"/>
      <c r="M101" s="189" t="s">
        <v>20</v>
      </c>
      <c r="N101" s="190" t="s">
        <v>44</v>
      </c>
      <c r="O101" s="35"/>
      <c r="P101" s="191">
        <f>O101*H101</f>
        <v>0</v>
      </c>
      <c r="Q101" s="191">
        <v>0</v>
      </c>
      <c r="R101" s="191">
        <f>Q101*H101</f>
        <v>0</v>
      </c>
      <c r="S101" s="191">
        <v>0</v>
      </c>
      <c r="T101" s="192">
        <f>S101*H101</f>
        <v>0</v>
      </c>
      <c r="AR101" s="17" t="s">
        <v>161</v>
      </c>
      <c r="AT101" s="17" t="s">
        <v>156</v>
      </c>
      <c r="AU101" s="17" t="s">
        <v>22</v>
      </c>
      <c r="AY101" s="17" t="s">
        <v>154</v>
      </c>
      <c r="BE101" s="193">
        <f>IF(N101="základní",J101,0)</f>
        <v>0</v>
      </c>
      <c r="BF101" s="193">
        <f>IF(N101="snížená",J101,0)</f>
        <v>0</v>
      </c>
      <c r="BG101" s="193">
        <f>IF(N101="zákl. přenesená",J101,0)</f>
        <v>0</v>
      </c>
      <c r="BH101" s="193">
        <f>IF(N101="sníž. přenesená",J101,0)</f>
        <v>0</v>
      </c>
      <c r="BI101" s="193">
        <f>IF(N101="nulová",J101,0)</f>
        <v>0</v>
      </c>
      <c r="BJ101" s="17" t="s">
        <v>22</v>
      </c>
      <c r="BK101" s="193">
        <f>ROUND(I101*H101,2)</f>
        <v>0</v>
      </c>
      <c r="BL101" s="17" t="s">
        <v>161</v>
      </c>
      <c r="BM101" s="17" t="s">
        <v>325</v>
      </c>
    </row>
    <row r="102" spans="2:47" s="1" customFormat="1" ht="13.5">
      <c r="B102" s="34"/>
      <c r="C102" s="56"/>
      <c r="D102" s="199" t="s">
        <v>163</v>
      </c>
      <c r="E102" s="56"/>
      <c r="F102" s="234" t="s">
        <v>3355</v>
      </c>
      <c r="G102" s="56"/>
      <c r="H102" s="56"/>
      <c r="I102" s="152"/>
      <c r="J102" s="56"/>
      <c r="K102" s="56"/>
      <c r="L102" s="54"/>
      <c r="M102" s="71"/>
      <c r="N102" s="35"/>
      <c r="O102" s="35"/>
      <c r="P102" s="35"/>
      <c r="Q102" s="35"/>
      <c r="R102" s="35"/>
      <c r="S102" s="35"/>
      <c r="T102" s="72"/>
      <c r="AT102" s="17" t="s">
        <v>163</v>
      </c>
      <c r="AU102" s="17" t="s">
        <v>22</v>
      </c>
    </row>
    <row r="103" spans="2:65" s="1" customFormat="1" ht="22.5" customHeight="1">
      <c r="B103" s="34"/>
      <c r="C103" s="182" t="s">
        <v>243</v>
      </c>
      <c r="D103" s="182" t="s">
        <v>156</v>
      </c>
      <c r="E103" s="183" t="s">
        <v>8</v>
      </c>
      <c r="F103" s="184" t="s">
        <v>3356</v>
      </c>
      <c r="G103" s="185" t="s">
        <v>3340</v>
      </c>
      <c r="H103" s="186">
        <v>1</v>
      </c>
      <c r="I103" s="187"/>
      <c r="J103" s="188">
        <f>ROUND(I103*H103,2)</f>
        <v>0</v>
      </c>
      <c r="K103" s="184" t="s">
        <v>20</v>
      </c>
      <c r="L103" s="54"/>
      <c r="M103" s="189" t="s">
        <v>20</v>
      </c>
      <c r="N103" s="190" t="s">
        <v>44</v>
      </c>
      <c r="O103" s="35"/>
      <c r="P103" s="191">
        <f>O103*H103</f>
        <v>0</v>
      </c>
      <c r="Q103" s="191">
        <v>0</v>
      </c>
      <c r="R103" s="191">
        <f>Q103*H103</f>
        <v>0</v>
      </c>
      <c r="S103" s="191">
        <v>0</v>
      </c>
      <c r="T103" s="192">
        <f>S103*H103</f>
        <v>0</v>
      </c>
      <c r="AR103" s="17" t="s">
        <v>161</v>
      </c>
      <c r="AT103" s="17" t="s">
        <v>156</v>
      </c>
      <c r="AU103" s="17" t="s">
        <v>22</v>
      </c>
      <c r="AY103" s="17" t="s">
        <v>154</v>
      </c>
      <c r="BE103" s="193">
        <f>IF(N103="základní",J103,0)</f>
        <v>0</v>
      </c>
      <c r="BF103" s="193">
        <f>IF(N103="snížená",J103,0)</f>
        <v>0</v>
      </c>
      <c r="BG103" s="193">
        <f>IF(N103="zákl. přenesená",J103,0)</f>
        <v>0</v>
      </c>
      <c r="BH103" s="193">
        <f>IF(N103="sníž. přenesená",J103,0)</f>
        <v>0</v>
      </c>
      <c r="BI103" s="193">
        <f>IF(N103="nulová",J103,0)</f>
        <v>0</v>
      </c>
      <c r="BJ103" s="17" t="s">
        <v>22</v>
      </c>
      <c r="BK103" s="193">
        <f>ROUND(I103*H103,2)</f>
        <v>0</v>
      </c>
      <c r="BL103" s="17" t="s">
        <v>161</v>
      </c>
      <c r="BM103" s="17" t="s">
        <v>342</v>
      </c>
    </row>
    <row r="104" spans="2:47" s="1" customFormat="1" ht="13.5">
      <c r="B104" s="34"/>
      <c r="C104" s="56"/>
      <c r="D104" s="199" t="s">
        <v>163</v>
      </c>
      <c r="E104" s="56"/>
      <c r="F104" s="234" t="s">
        <v>3356</v>
      </c>
      <c r="G104" s="56"/>
      <c r="H104" s="56"/>
      <c r="I104" s="152"/>
      <c r="J104" s="56"/>
      <c r="K104" s="56"/>
      <c r="L104" s="54"/>
      <c r="M104" s="71"/>
      <c r="N104" s="35"/>
      <c r="O104" s="35"/>
      <c r="P104" s="35"/>
      <c r="Q104" s="35"/>
      <c r="R104" s="35"/>
      <c r="S104" s="35"/>
      <c r="T104" s="72"/>
      <c r="AT104" s="17" t="s">
        <v>163</v>
      </c>
      <c r="AU104" s="17" t="s">
        <v>22</v>
      </c>
    </row>
    <row r="105" spans="2:65" s="1" customFormat="1" ht="22.5" customHeight="1">
      <c r="B105" s="34"/>
      <c r="C105" s="182" t="s">
        <v>255</v>
      </c>
      <c r="D105" s="182" t="s">
        <v>156</v>
      </c>
      <c r="E105" s="183" t="s">
        <v>269</v>
      </c>
      <c r="F105" s="184" t="s">
        <v>3357</v>
      </c>
      <c r="G105" s="185" t="s">
        <v>3340</v>
      </c>
      <c r="H105" s="186">
        <v>1</v>
      </c>
      <c r="I105" s="187"/>
      <c r="J105" s="188">
        <f>ROUND(I105*H105,2)</f>
        <v>0</v>
      </c>
      <c r="K105" s="184" t="s">
        <v>20</v>
      </c>
      <c r="L105" s="54"/>
      <c r="M105" s="189" t="s">
        <v>20</v>
      </c>
      <c r="N105" s="190" t="s">
        <v>44</v>
      </c>
      <c r="O105" s="35"/>
      <c r="P105" s="191">
        <f>O105*H105</f>
        <v>0</v>
      </c>
      <c r="Q105" s="191">
        <v>0</v>
      </c>
      <c r="R105" s="191">
        <f>Q105*H105</f>
        <v>0</v>
      </c>
      <c r="S105" s="191">
        <v>0</v>
      </c>
      <c r="T105" s="192">
        <f>S105*H105</f>
        <v>0</v>
      </c>
      <c r="AR105" s="17" t="s">
        <v>161</v>
      </c>
      <c r="AT105" s="17" t="s">
        <v>156</v>
      </c>
      <c r="AU105" s="17" t="s">
        <v>22</v>
      </c>
      <c r="AY105" s="17" t="s">
        <v>154</v>
      </c>
      <c r="BE105" s="193">
        <f>IF(N105="základní",J105,0)</f>
        <v>0</v>
      </c>
      <c r="BF105" s="193">
        <f>IF(N105="snížená",J105,0)</f>
        <v>0</v>
      </c>
      <c r="BG105" s="193">
        <f>IF(N105="zákl. přenesená",J105,0)</f>
        <v>0</v>
      </c>
      <c r="BH105" s="193">
        <f>IF(N105="sníž. přenesená",J105,0)</f>
        <v>0</v>
      </c>
      <c r="BI105" s="193">
        <f>IF(N105="nulová",J105,0)</f>
        <v>0</v>
      </c>
      <c r="BJ105" s="17" t="s">
        <v>22</v>
      </c>
      <c r="BK105" s="193">
        <f>ROUND(I105*H105,2)</f>
        <v>0</v>
      </c>
      <c r="BL105" s="17" t="s">
        <v>161</v>
      </c>
      <c r="BM105" s="17" t="s">
        <v>356</v>
      </c>
    </row>
    <row r="106" spans="2:47" s="1" customFormat="1" ht="13.5">
      <c r="B106" s="34"/>
      <c r="C106" s="56"/>
      <c r="D106" s="194" t="s">
        <v>163</v>
      </c>
      <c r="E106" s="56"/>
      <c r="F106" s="195" t="s">
        <v>3357</v>
      </c>
      <c r="G106" s="56"/>
      <c r="H106" s="56"/>
      <c r="I106" s="152"/>
      <c r="J106" s="56"/>
      <c r="K106" s="56"/>
      <c r="L106" s="54"/>
      <c r="M106" s="243"/>
      <c r="N106" s="240"/>
      <c r="O106" s="240"/>
      <c r="P106" s="240"/>
      <c r="Q106" s="240"/>
      <c r="R106" s="240"/>
      <c r="S106" s="240"/>
      <c r="T106" s="244"/>
      <c r="AT106" s="17" t="s">
        <v>163</v>
      </c>
      <c r="AU106" s="17" t="s">
        <v>22</v>
      </c>
    </row>
    <row r="107" spans="2:12" s="1" customFormat="1" ht="6.95" customHeight="1">
      <c r="B107" s="49"/>
      <c r="C107" s="50"/>
      <c r="D107" s="50"/>
      <c r="E107" s="50"/>
      <c r="F107" s="50"/>
      <c r="G107" s="50"/>
      <c r="H107" s="50"/>
      <c r="I107" s="128"/>
      <c r="J107" s="50"/>
      <c r="K107" s="50"/>
      <c r="L107" s="54"/>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HP4520\Daniela</dc:creator>
  <cp:keywords/>
  <dc:description/>
  <cp:lastModifiedBy>mhrabovsky</cp:lastModifiedBy>
  <cp:lastPrinted>2017-01-17T09:22:57Z</cp:lastPrinted>
  <dcterms:created xsi:type="dcterms:W3CDTF">2017-01-17T09:10:32Z</dcterms:created>
  <dcterms:modified xsi:type="dcterms:W3CDTF">2020-04-02T12:42:30Z</dcterms:modified>
  <cp:category/>
  <cp:version/>
  <cp:contentType/>
  <cp:contentStatus/>
</cp:coreProperties>
</file>