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390" windowWidth="28440" windowHeight="12195"/>
  </bookViews>
  <sheets>
    <sheet name="Rekapitulace stavby" sheetId="1" r:id="rId1"/>
    <sheet name="S5769-1 - Oprava vrchního..." sheetId="2" r:id="rId2"/>
    <sheet name="S5769-2 - Oprava prostřed..." sheetId="3" r:id="rId3"/>
    <sheet name="S5769-3 - Oprava spodního..." sheetId="4" r:id="rId4"/>
    <sheet name="S5769-4 - Lešení, společn..." sheetId="5" r:id="rId5"/>
  </sheets>
  <definedNames>
    <definedName name="_xlnm._FilterDatabase" localSheetId="1" hidden="1">'S5769-1 - Oprava vrchního...'!$C$94:$K$221</definedName>
    <definedName name="_xlnm._FilterDatabase" localSheetId="2" hidden="1">'S5769-2 - Oprava prostřed...'!$C$94:$K$221</definedName>
    <definedName name="_xlnm._FilterDatabase" localSheetId="3" hidden="1">'S5769-3 - Oprava spodního...'!$C$93:$K$189</definedName>
    <definedName name="_xlnm._FilterDatabase" localSheetId="4" hidden="1">'S5769-4 - Lešení, společn...'!$C$83:$K$105</definedName>
    <definedName name="_xlnm.Print_Titles" localSheetId="0">'Rekapitulace stavby'!$52:$52</definedName>
    <definedName name="_xlnm.Print_Titles" localSheetId="1">'S5769-1 - Oprava vrchního...'!$94:$94</definedName>
    <definedName name="_xlnm.Print_Titles" localSheetId="2">'S5769-2 - Oprava prostřed...'!$94:$94</definedName>
    <definedName name="_xlnm.Print_Titles" localSheetId="3">'S5769-3 - Oprava spodního...'!$93:$93</definedName>
    <definedName name="_xlnm.Print_Titles" localSheetId="4">'S5769-4 - Lešení, společn...'!$83:$83</definedName>
    <definedName name="_xlnm.Print_Area" localSheetId="0">'Rekapitulace stavby'!$D$4:$AO$36,'Rekapitulace stavby'!$C$42:$AQ$59</definedName>
    <definedName name="_xlnm.Print_Area" localSheetId="1">'S5769-1 - Oprava vrchního...'!$C$4:$J$39,'S5769-1 - Oprava vrchního...'!$C$45:$J$76,'S5769-1 - Oprava vrchního...'!$C$82:$K$221</definedName>
    <definedName name="_xlnm.Print_Area" localSheetId="2">'S5769-2 - Oprava prostřed...'!$C$4:$J$39,'S5769-2 - Oprava prostřed...'!$C$45:$J$76,'S5769-2 - Oprava prostřed...'!$C$82:$K$221</definedName>
    <definedName name="_xlnm.Print_Area" localSheetId="3">'S5769-3 - Oprava spodního...'!$C$4:$J$39,'S5769-3 - Oprava spodního...'!$C$45:$J$75,'S5769-3 - Oprava spodního...'!$C$81:$K$189</definedName>
    <definedName name="_xlnm.Print_Area" localSheetId="4">'S5769-4 - Lešení, společn...'!$C$4:$J$39,'S5769-4 - Lešení, společn...'!$C$45:$J$65,'S5769-4 - Lešení, společn...'!$C$71:$K$105</definedName>
  </definedNames>
  <calcPr calcId="124519"/>
</workbook>
</file>

<file path=xl/calcChain.xml><?xml version="1.0" encoding="utf-8"?>
<calcChain xmlns="http://schemas.openxmlformats.org/spreadsheetml/2006/main">
  <c r="J37" i="5"/>
  <c r="J36"/>
  <c r="AY58" i="1" s="1"/>
  <c r="J35" i="5"/>
  <c r="AX58" i="1"/>
  <c r="BI105" i="5"/>
  <c r="BH105"/>
  <c r="BG105"/>
  <c r="BE105"/>
  <c r="T105"/>
  <c r="R105"/>
  <c r="P105"/>
  <c r="BK105"/>
  <c r="J105"/>
  <c r="BF105" s="1"/>
  <c r="BI104"/>
  <c r="BH104"/>
  <c r="BG104"/>
  <c r="BE104"/>
  <c r="T104"/>
  <c r="T103"/>
  <c r="R104"/>
  <c r="R103" s="1"/>
  <c r="P104"/>
  <c r="P103"/>
  <c r="BK104"/>
  <c r="BK103" s="1"/>
  <c r="J103" s="1"/>
  <c r="J64" s="1"/>
  <c r="J104"/>
  <c r="BF104" s="1"/>
  <c r="BI102"/>
  <c r="BH102"/>
  <c r="BG102"/>
  <c r="BE102"/>
  <c r="T102"/>
  <c r="T101"/>
  <c r="R102"/>
  <c r="R101" s="1"/>
  <c r="P102"/>
  <c r="P101"/>
  <c r="BK102"/>
  <c r="BK101" s="1"/>
  <c r="J101" s="1"/>
  <c r="J63" s="1"/>
  <c r="J102"/>
  <c r="BF102" s="1"/>
  <c r="BI100"/>
  <c r="BH100"/>
  <c r="BG100"/>
  <c r="BE100"/>
  <c r="T100"/>
  <c r="R100"/>
  <c r="P100"/>
  <c r="BK100"/>
  <c r="J100"/>
  <c r="BF100"/>
  <c r="BI98"/>
  <c r="BH98"/>
  <c r="BG98"/>
  <c r="BE98"/>
  <c r="T98"/>
  <c r="R98"/>
  <c r="P98"/>
  <c r="BK98"/>
  <c r="J98"/>
  <c r="BF98" s="1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 s="1"/>
  <c r="BI94"/>
  <c r="BH94"/>
  <c r="BG94"/>
  <c r="BE94"/>
  <c r="T94"/>
  <c r="R94"/>
  <c r="P94"/>
  <c r="BK94"/>
  <c r="J94"/>
  <c r="BF94"/>
  <c r="BI92"/>
  <c r="BH92"/>
  <c r="BG92"/>
  <c r="BE92"/>
  <c r="T92"/>
  <c r="T91" s="1"/>
  <c r="R92"/>
  <c r="R91"/>
  <c r="P92"/>
  <c r="P91" s="1"/>
  <c r="BK92"/>
  <c r="BK91"/>
  <c r="J91" s="1"/>
  <c r="J62" s="1"/>
  <c r="J92"/>
  <c r="BF92" s="1"/>
  <c r="BI90"/>
  <c r="BH90"/>
  <c r="BG90"/>
  <c r="BE90"/>
  <c r="T90"/>
  <c r="R90"/>
  <c r="P90"/>
  <c r="BK90"/>
  <c r="J90"/>
  <c r="BF90" s="1"/>
  <c r="BI87"/>
  <c r="F37"/>
  <c r="BD58" i="1" s="1"/>
  <c r="BH87" i="5"/>
  <c r="F36" s="1"/>
  <c r="BC58" i="1" s="1"/>
  <c r="BG87" i="5"/>
  <c r="F35" s="1"/>
  <c r="BB58" i="1" s="1"/>
  <c r="BE87" i="5"/>
  <c r="F33" s="1"/>
  <c r="AZ58" i="1" s="1"/>
  <c r="T87" i="5"/>
  <c r="T86" s="1"/>
  <c r="T85" s="1"/>
  <c r="T84" s="1"/>
  <c r="R87"/>
  <c r="R86" s="1"/>
  <c r="P87"/>
  <c r="P86" s="1"/>
  <c r="P85" s="1"/>
  <c r="P84" s="1"/>
  <c r="AU58" i="1" s="1"/>
  <c r="BK87" i="5"/>
  <c r="BK86" s="1"/>
  <c r="J87"/>
  <c r="BF87" s="1"/>
  <c r="J81"/>
  <c r="J80"/>
  <c r="F78"/>
  <c r="E76"/>
  <c r="J55"/>
  <c r="J54"/>
  <c r="F52"/>
  <c r="E50"/>
  <c r="J18"/>
  <c r="E18"/>
  <c r="F81" s="1"/>
  <c r="J17"/>
  <c r="J15"/>
  <c r="E15"/>
  <c r="F80" s="1"/>
  <c r="F54"/>
  <c r="J14"/>
  <c r="J12"/>
  <c r="J78" s="1"/>
  <c r="J52"/>
  <c r="E7"/>
  <c r="E48" s="1"/>
  <c r="E74"/>
  <c r="J37" i="4"/>
  <c r="J36"/>
  <c r="AY57" i="1"/>
  <c r="J35" i="4"/>
  <c r="AX57" i="1" s="1"/>
  <c r="BI187" i="4"/>
  <c r="BH187"/>
  <c r="BG187"/>
  <c r="BE187"/>
  <c r="T187"/>
  <c r="R187"/>
  <c r="P187"/>
  <c r="BK187"/>
  <c r="J187"/>
  <c r="BF187"/>
  <c r="BI186"/>
  <c r="BH186"/>
  <c r="BG186"/>
  <c r="BE186"/>
  <c r="T186"/>
  <c r="R186"/>
  <c r="R181" s="1"/>
  <c r="P186"/>
  <c r="BK186"/>
  <c r="J186"/>
  <c r="BF186" s="1"/>
  <c r="BI184"/>
  <c r="BH184"/>
  <c r="BG184"/>
  <c r="BE184"/>
  <c r="T184"/>
  <c r="R184"/>
  <c r="P184"/>
  <c r="BK184"/>
  <c r="BK181" s="1"/>
  <c r="J181" s="1"/>
  <c r="J74" s="1"/>
  <c r="J184"/>
  <c r="BF184"/>
  <c r="BI182"/>
  <c r="BH182"/>
  <c r="BG182"/>
  <c r="BE182"/>
  <c r="T182"/>
  <c r="T181" s="1"/>
  <c r="R182"/>
  <c r="P182"/>
  <c r="P181" s="1"/>
  <c r="BK182"/>
  <c r="J182"/>
  <c r="BF182" s="1"/>
  <c r="BI180"/>
  <c r="BH180"/>
  <c r="BG180"/>
  <c r="BE180"/>
  <c r="T180"/>
  <c r="T179" s="1"/>
  <c r="R180"/>
  <c r="R179"/>
  <c r="P180"/>
  <c r="P179" s="1"/>
  <c r="BK180"/>
  <c r="BK179"/>
  <c r="J179"/>
  <c r="J73" s="1"/>
  <c r="J180"/>
  <c r="BF180" s="1"/>
  <c r="BI176"/>
  <c r="BH176"/>
  <c r="BG176"/>
  <c r="BE176"/>
  <c r="T176"/>
  <c r="T172" s="1"/>
  <c r="R176"/>
  <c r="P176"/>
  <c r="BK176"/>
  <c r="J176"/>
  <c r="BF176" s="1"/>
  <c r="BI173"/>
  <c r="BH173"/>
  <c r="BG173"/>
  <c r="BE173"/>
  <c r="T173"/>
  <c r="R173"/>
  <c r="R172" s="1"/>
  <c r="P173"/>
  <c r="P172"/>
  <c r="BK173"/>
  <c r="BK172" s="1"/>
  <c r="J172" s="1"/>
  <c r="J72" s="1"/>
  <c r="J173"/>
  <c r="BF173"/>
  <c r="BI171"/>
  <c r="BH171"/>
  <c r="BG171"/>
  <c r="BE171"/>
  <c r="T171"/>
  <c r="R171"/>
  <c r="P171"/>
  <c r="BK171"/>
  <c r="J171"/>
  <c r="BF171"/>
  <c r="BI168"/>
  <c r="BH168"/>
  <c r="BG168"/>
  <c r="BE168"/>
  <c r="T168"/>
  <c r="R168"/>
  <c r="P168"/>
  <c r="BK168"/>
  <c r="J168"/>
  <c r="BF168" s="1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 s="1"/>
  <c r="BI159"/>
  <c r="BH159"/>
  <c r="BG159"/>
  <c r="BE159"/>
  <c r="T159"/>
  <c r="R159"/>
  <c r="P159"/>
  <c r="BK159"/>
  <c r="J159"/>
  <c r="BF159"/>
  <c r="BI156"/>
  <c r="BH156"/>
  <c r="BG156"/>
  <c r="BE156"/>
  <c r="T156"/>
  <c r="R156"/>
  <c r="R151" s="1"/>
  <c r="P156"/>
  <c r="BK156"/>
  <c r="J156"/>
  <c r="BF156" s="1"/>
  <c r="BI154"/>
  <c r="BH154"/>
  <c r="BG154"/>
  <c r="BE154"/>
  <c r="T154"/>
  <c r="R154"/>
  <c r="P154"/>
  <c r="BK154"/>
  <c r="BK151" s="1"/>
  <c r="J151" s="1"/>
  <c r="J71" s="1"/>
  <c r="J154"/>
  <c r="BF154"/>
  <c r="BI152"/>
  <c r="BH152"/>
  <c r="BG152"/>
  <c r="BE152"/>
  <c r="T152"/>
  <c r="T151" s="1"/>
  <c r="R152"/>
  <c r="P152"/>
  <c r="P151" s="1"/>
  <c r="BK152"/>
  <c r="J152"/>
  <c r="BF152" s="1"/>
  <c r="BI150"/>
  <c r="BH150"/>
  <c r="BG150"/>
  <c r="BE150"/>
  <c r="T150"/>
  <c r="R150"/>
  <c r="R147" s="1"/>
  <c r="P150"/>
  <c r="BK150"/>
  <c r="J150"/>
  <c r="BF150" s="1"/>
  <c r="BI149"/>
  <c r="BH149"/>
  <c r="BG149"/>
  <c r="BE149"/>
  <c r="T149"/>
  <c r="R149"/>
  <c r="P149"/>
  <c r="BK149"/>
  <c r="BK147" s="1"/>
  <c r="J147" s="1"/>
  <c r="J70" s="1"/>
  <c r="J149"/>
  <c r="BF149"/>
  <c r="BI148"/>
  <c r="BH148"/>
  <c r="BG148"/>
  <c r="BE148"/>
  <c r="T148"/>
  <c r="T147" s="1"/>
  <c r="R148"/>
  <c r="P148"/>
  <c r="P147" s="1"/>
  <c r="BK148"/>
  <c r="J148"/>
  <c r="BF148" s="1"/>
  <c r="BI146"/>
  <c r="BH146"/>
  <c r="BG146"/>
  <c r="BE146"/>
  <c r="T146"/>
  <c r="R146"/>
  <c r="P146"/>
  <c r="BK146"/>
  <c r="J146"/>
  <c r="BF146" s="1"/>
  <c r="BI145"/>
  <c r="BH145"/>
  <c r="BG145"/>
  <c r="BE145"/>
  <c r="T145"/>
  <c r="R145"/>
  <c r="P145"/>
  <c r="BK145"/>
  <c r="J145"/>
  <c r="BF145"/>
  <c r="BI144"/>
  <c r="BH144"/>
  <c r="BG144"/>
  <c r="BE144"/>
  <c r="T144"/>
  <c r="R144"/>
  <c r="R140" s="1"/>
  <c r="P144"/>
  <c r="BK144"/>
  <c r="J144"/>
  <c r="BF144" s="1"/>
  <c r="BI143"/>
  <c r="BH143"/>
  <c r="BG143"/>
  <c r="BE143"/>
  <c r="T143"/>
  <c r="R143"/>
  <c r="P143"/>
  <c r="BK143"/>
  <c r="BK140" s="1"/>
  <c r="J140" s="1"/>
  <c r="J69" s="1"/>
  <c r="J143"/>
  <c r="BF143"/>
  <c r="BI141"/>
  <c r="BH141"/>
  <c r="BG141"/>
  <c r="BE141"/>
  <c r="T141"/>
  <c r="T140" s="1"/>
  <c r="R141"/>
  <c r="P141"/>
  <c r="P140" s="1"/>
  <c r="P131" s="1"/>
  <c r="BK141"/>
  <c r="J141"/>
  <c r="BF141" s="1"/>
  <c r="BI133"/>
  <c r="BH133"/>
  <c r="BG133"/>
  <c r="BE133"/>
  <c r="T133"/>
  <c r="T132" s="1"/>
  <c r="R133"/>
  <c r="R132"/>
  <c r="P133"/>
  <c r="P132"/>
  <c r="BK133"/>
  <c r="BK132" s="1"/>
  <c r="J133"/>
  <c r="BF133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 s="1"/>
  <c r="BI127"/>
  <c r="BH127"/>
  <c r="BG127"/>
  <c r="BE127"/>
  <c r="T127"/>
  <c r="R127"/>
  <c r="P127"/>
  <c r="P124" s="1"/>
  <c r="BK127"/>
  <c r="J127"/>
  <c r="BF127"/>
  <c r="BI126"/>
  <c r="BH126"/>
  <c r="BG126"/>
  <c r="BE126"/>
  <c r="T126"/>
  <c r="T124" s="1"/>
  <c r="R126"/>
  <c r="P126"/>
  <c r="BK126"/>
  <c r="J126"/>
  <c r="BF126" s="1"/>
  <c r="BI125"/>
  <c r="BH125"/>
  <c r="BG125"/>
  <c r="BE125"/>
  <c r="T125"/>
  <c r="R125"/>
  <c r="R124" s="1"/>
  <c r="P125"/>
  <c r="BK125"/>
  <c r="BK124" s="1"/>
  <c r="J124" s="1"/>
  <c r="J66" s="1"/>
  <c r="J125"/>
  <c r="BF125"/>
  <c r="BI121"/>
  <c r="BH121"/>
  <c r="BG121"/>
  <c r="BE121"/>
  <c r="T121"/>
  <c r="T120"/>
  <c r="R121"/>
  <c r="R120" s="1"/>
  <c r="P121"/>
  <c r="P120"/>
  <c r="BK121"/>
  <c r="BK120" s="1"/>
  <c r="J120" s="1"/>
  <c r="J65" s="1"/>
  <c r="J121"/>
  <c r="BF121"/>
  <c r="BI117"/>
  <c r="BH117"/>
  <c r="BG117"/>
  <c r="BE117"/>
  <c r="T117"/>
  <c r="R117"/>
  <c r="P117"/>
  <c r="BK117"/>
  <c r="BK114" s="1"/>
  <c r="J114" s="1"/>
  <c r="J64" s="1"/>
  <c r="J117"/>
  <c r="BF117"/>
  <c r="BI115"/>
  <c r="BH115"/>
  <c r="BG115"/>
  <c r="BE115"/>
  <c r="T115"/>
  <c r="T114" s="1"/>
  <c r="R115"/>
  <c r="R114"/>
  <c r="P115"/>
  <c r="P114" s="1"/>
  <c r="BK115"/>
  <c r="J115"/>
  <c r="BF115" s="1"/>
  <c r="BI113"/>
  <c r="BH113"/>
  <c r="BG113"/>
  <c r="BE113"/>
  <c r="T113"/>
  <c r="T112" s="1"/>
  <c r="R113"/>
  <c r="R112"/>
  <c r="P113"/>
  <c r="P112" s="1"/>
  <c r="BK113"/>
  <c r="BK112"/>
  <c r="J112"/>
  <c r="J63" s="1"/>
  <c r="J113"/>
  <c r="BF113" s="1"/>
  <c r="BI109"/>
  <c r="BH109"/>
  <c r="BG109"/>
  <c r="BE109"/>
  <c r="T109"/>
  <c r="R109"/>
  <c r="P109"/>
  <c r="BK109"/>
  <c r="J109"/>
  <c r="BF109" s="1"/>
  <c r="BI108"/>
  <c r="BH108"/>
  <c r="BG108"/>
  <c r="BE108"/>
  <c r="T108"/>
  <c r="R108"/>
  <c r="P108"/>
  <c r="BK108"/>
  <c r="J108"/>
  <c r="BF108"/>
  <c r="BI106"/>
  <c r="BH106"/>
  <c r="BG106"/>
  <c r="BE106"/>
  <c r="T106"/>
  <c r="R106"/>
  <c r="R100" s="1"/>
  <c r="P106"/>
  <c r="BK106"/>
  <c r="J106"/>
  <c r="BF106" s="1"/>
  <c r="BI104"/>
  <c r="BH104"/>
  <c r="BG104"/>
  <c r="F35" s="1"/>
  <c r="BB57" i="1" s="1"/>
  <c r="BE104" i="4"/>
  <c r="T104"/>
  <c r="R104"/>
  <c r="P104"/>
  <c r="BK104"/>
  <c r="BK100" s="1"/>
  <c r="J100" s="1"/>
  <c r="J62" s="1"/>
  <c r="J104"/>
  <c r="BF104"/>
  <c r="BI101"/>
  <c r="BH101"/>
  <c r="BG101"/>
  <c r="BE101"/>
  <c r="T101"/>
  <c r="T100" s="1"/>
  <c r="R101"/>
  <c r="P101"/>
  <c r="P100" s="1"/>
  <c r="BK101"/>
  <c r="J101"/>
  <c r="BF101" s="1"/>
  <c r="BI97"/>
  <c r="F37" s="1"/>
  <c r="BD57" i="1" s="1"/>
  <c r="BH97" i="4"/>
  <c r="F36"/>
  <c r="BC57" i="1" s="1"/>
  <c r="BG97" i="4"/>
  <c r="BE97"/>
  <c r="J33" s="1"/>
  <c r="AV57" i="1" s="1"/>
  <c r="F33" i="4"/>
  <c r="AZ57" i="1" s="1"/>
  <c r="T97" i="4"/>
  <c r="T96"/>
  <c r="R97"/>
  <c r="R96"/>
  <c r="P97"/>
  <c r="P96"/>
  <c r="BK97"/>
  <c r="BK96"/>
  <c r="J97"/>
  <c r="BF97" s="1"/>
  <c r="J91"/>
  <c r="J90"/>
  <c r="F88"/>
  <c r="E86"/>
  <c r="J55"/>
  <c r="J54"/>
  <c r="F52"/>
  <c r="E50"/>
  <c r="J18"/>
  <c r="E18"/>
  <c r="F55" s="1"/>
  <c r="J17"/>
  <c r="J15"/>
  <c r="E15"/>
  <c r="F54" s="1"/>
  <c r="J14"/>
  <c r="J12"/>
  <c r="J52" s="1"/>
  <c r="E7"/>
  <c r="E48" s="1"/>
  <c r="J37" i="3"/>
  <c r="J36"/>
  <c r="AY56" i="1"/>
  <c r="J35" i="3"/>
  <c r="AX56" i="1" s="1"/>
  <c r="BI219" i="3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 s="1"/>
  <c r="BI216"/>
  <c r="BH216"/>
  <c r="BG216"/>
  <c r="BE216"/>
  <c r="T216"/>
  <c r="R216"/>
  <c r="P216"/>
  <c r="BK216"/>
  <c r="J216"/>
  <c r="BF216"/>
  <c r="BI214"/>
  <c r="BH214"/>
  <c r="BG214"/>
  <c r="BE214"/>
  <c r="T214"/>
  <c r="T213" s="1"/>
  <c r="R214"/>
  <c r="R213"/>
  <c r="P214"/>
  <c r="P213" s="1"/>
  <c r="BK214"/>
  <c r="BK213"/>
  <c r="J213" s="1"/>
  <c r="J75" s="1"/>
  <c r="J214"/>
  <c r="BF214"/>
  <c r="BI212"/>
  <c r="BH212"/>
  <c r="BG212"/>
  <c r="BE212"/>
  <c r="T212"/>
  <c r="T211" s="1"/>
  <c r="R212"/>
  <c r="R211"/>
  <c r="P212"/>
  <c r="P211" s="1"/>
  <c r="BK212"/>
  <c r="BK211"/>
  <c r="J211" s="1"/>
  <c r="J74" s="1"/>
  <c r="J212"/>
  <c r="BF212"/>
  <c r="BI208"/>
  <c r="BH208"/>
  <c r="BG208"/>
  <c r="BE208"/>
  <c r="T208"/>
  <c r="R208"/>
  <c r="P208"/>
  <c r="BK208"/>
  <c r="J208"/>
  <c r="BF208" s="1"/>
  <c r="BI205"/>
  <c r="BH205"/>
  <c r="BG205"/>
  <c r="BE205"/>
  <c r="T205"/>
  <c r="T204"/>
  <c r="R205"/>
  <c r="R204" s="1"/>
  <c r="P205"/>
  <c r="P204"/>
  <c r="BK205"/>
  <c r="BK204" s="1"/>
  <c r="J204" s="1"/>
  <c r="J73" s="1"/>
  <c r="J205"/>
  <c r="BF205" s="1"/>
  <c r="BI203"/>
  <c r="BH203"/>
  <c r="BG203"/>
  <c r="BE203"/>
  <c r="T203"/>
  <c r="R203"/>
  <c r="P203"/>
  <c r="BK203"/>
  <c r="J203"/>
  <c r="BF203"/>
  <c r="BI200"/>
  <c r="BH200"/>
  <c r="BG200"/>
  <c r="BE200"/>
  <c r="T200"/>
  <c r="R200"/>
  <c r="P200"/>
  <c r="BK200"/>
  <c r="J200"/>
  <c r="BF200" s="1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 s="1"/>
  <c r="BI191"/>
  <c r="BH191"/>
  <c r="BG191"/>
  <c r="BE191"/>
  <c r="T191"/>
  <c r="R191"/>
  <c r="P191"/>
  <c r="BK191"/>
  <c r="J191"/>
  <c r="BF191"/>
  <c r="BI188"/>
  <c r="BH188"/>
  <c r="BG188"/>
  <c r="BE188"/>
  <c r="T188"/>
  <c r="R188"/>
  <c r="P188"/>
  <c r="BK188"/>
  <c r="J188"/>
  <c r="BF188" s="1"/>
  <c r="BI186"/>
  <c r="BH186"/>
  <c r="BG186"/>
  <c r="BE186"/>
  <c r="T186"/>
  <c r="R186"/>
  <c r="P186"/>
  <c r="BK186"/>
  <c r="J186"/>
  <c r="BF186"/>
  <c r="BI184"/>
  <c r="BH184"/>
  <c r="BG184"/>
  <c r="BE184"/>
  <c r="T184"/>
  <c r="T183" s="1"/>
  <c r="R184"/>
  <c r="R183"/>
  <c r="P184"/>
  <c r="P183" s="1"/>
  <c r="BK184"/>
  <c r="BK183"/>
  <c r="J183" s="1"/>
  <c r="J72" s="1"/>
  <c r="J184"/>
  <c r="BF184"/>
  <c r="BI182"/>
  <c r="BH182"/>
  <c r="BG182"/>
  <c r="BE182"/>
  <c r="T182"/>
  <c r="R182"/>
  <c r="P182"/>
  <c r="BK182"/>
  <c r="J182"/>
  <c r="BF182" s="1"/>
  <c r="BI181"/>
  <c r="BH181"/>
  <c r="BG181"/>
  <c r="BE181"/>
  <c r="T181"/>
  <c r="R181"/>
  <c r="P181"/>
  <c r="BK181"/>
  <c r="J181"/>
  <c r="BF181"/>
  <c r="BI180"/>
  <c r="BH180"/>
  <c r="BG180"/>
  <c r="BE180"/>
  <c r="T180"/>
  <c r="T179" s="1"/>
  <c r="R180"/>
  <c r="R179"/>
  <c r="P180"/>
  <c r="P179" s="1"/>
  <c r="BK180"/>
  <c r="BK179"/>
  <c r="J179" s="1"/>
  <c r="J71" s="1"/>
  <c r="J180"/>
  <c r="BF180"/>
  <c r="BI178"/>
  <c r="BH178"/>
  <c r="BG178"/>
  <c r="BE178"/>
  <c r="T178"/>
  <c r="R178"/>
  <c r="P178"/>
  <c r="BK178"/>
  <c r="J178"/>
  <c r="BF178" s="1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 s="1"/>
  <c r="BI174"/>
  <c r="BH174"/>
  <c r="BG174"/>
  <c r="BE174"/>
  <c r="T174"/>
  <c r="T173"/>
  <c r="R174"/>
  <c r="R173" s="1"/>
  <c r="P174"/>
  <c r="P173"/>
  <c r="BK174"/>
  <c r="BK173" s="1"/>
  <c r="J173" s="1"/>
  <c r="J70" s="1"/>
  <c r="J174"/>
  <c r="BF174" s="1"/>
  <c r="BI166"/>
  <c r="BH166"/>
  <c r="BG166"/>
  <c r="BE166"/>
  <c r="T166"/>
  <c r="T165"/>
  <c r="T164" s="1"/>
  <c r="R166"/>
  <c r="R165" s="1"/>
  <c r="P166"/>
  <c r="P165" s="1"/>
  <c r="BK166"/>
  <c r="BK165" s="1"/>
  <c r="J166"/>
  <c r="BF166" s="1"/>
  <c r="BI163"/>
  <c r="BH163"/>
  <c r="BG163"/>
  <c r="BE163"/>
  <c r="T163"/>
  <c r="R163"/>
  <c r="P163"/>
  <c r="BK163"/>
  <c r="J163"/>
  <c r="BF163" s="1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 s="1"/>
  <c r="BI159"/>
  <c r="BH159"/>
  <c r="BG159"/>
  <c r="BE159"/>
  <c r="T159"/>
  <c r="R159"/>
  <c r="P159"/>
  <c r="BK159"/>
  <c r="J159"/>
  <c r="BF159"/>
  <c r="BI158"/>
  <c r="BH158"/>
  <c r="BG158"/>
  <c r="BE158"/>
  <c r="T158"/>
  <c r="T157" s="1"/>
  <c r="R158"/>
  <c r="R157"/>
  <c r="P158"/>
  <c r="P157" s="1"/>
  <c r="BK158"/>
  <c r="BK157"/>
  <c r="J157" s="1"/>
  <c r="J67" s="1"/>
  <c r="J158"/>
  <c r="BF158" s="1"/>
  <c r="BI153"/>
  <c r="BH153"/>
  <c r="BG153"/>
  <c r="BE153"/>
  <c r="T153"/>
  <c r="R153"/>
  <c r="P153"/>
  <c r="BK153"/>
  <c r="J153"/>
  <c r="BF153" s="1"/>
  <c r="BI150"/>
  <c r="BH150"/>
  <c r="BG150"/>
  <c r="BE150"/>
  <c r="T150"/>
  <c r="R150"/>
  <c r="P150"/>
  <c r="BK150"/>
  <c r="J150"/>
  <c r="BF150"/>
  <c r="BI146"/>
  <c r="BH146"/>
  <c r="BG146"/>
  <c r="BE146"/>
  <c r="T146"/>
  <c r="R146"/>
  <c r="P146"/>
  <c r="BK146"/>
  <c r="J146"/>
  <c r="BF146" s="1"/>
  <c r="BI143"/>
  <c r="BH143"/>
  <c r="BG143"/>
  <c r="BE143"/>
  <c r="T143"/>
  <c r="R143"/>
  <c r="P143"/>
  <c r="BK143"/>
  <c r="J143"/>
  <c r="BF143"/>
  <c r="BI140"/>
  <c r="BH140"/>
  <c r="BG140"/>
  <c r="BE140"/>
  <c r="T140"/>
  <c r="T139" s="1"/>
  <c r="R140"/>
  <c r="R139"/>
  <c r="P140"/>
  <c r="P139" s="1"/>
  <c r="BK140"/>
  <c r="BK139"/>
  <c r="J139" s="1"/>
  <c r="J66" s="1"/>
  <c r="J140"/>
  <c r="BF140" s="1"/>
  <c r="BI136"/>
  <c r="BH136"/>
  <c r="BG136"/>
  <c r="BE136"/>
  <c r="T136"/>
  <c r="T135" s="1"/>
  <c r="R136"/>
  <c r="R135"/>
  <c r="P136"/>
  <c r="P135" s="1"/>
  <c r="BK136"/>
  <c r="BK135"/>
  <c r="J135" s="1"/>
  <c r="J65" s="1"/>
  <c r="J136"/>
  <c r="BF136" s="1"/>
  <c r="BI132"/>
  <c r="BH132"/>
  <c r="BG132"/>
  <c r="BE132"/>
  <c r="T132"/>
  <c r="R132"/>
  <c r="P132"/>
  <c r="BK132"/>
  <c r="J132"/>
  <c r="BF132" s="1"/>
  <c r="BI130"/>
  <c r="BH130"/>
  <c r="BG130"/>
  <c r="BE130"/>
  <c r="T130"/>
  <c r="T129"/>
  <c r="R130"/>
  <c r="R129" s="1"/>
  <c r="P130"/>
  <c r="P129"/>
  <c r="BK130"/>
  <c r="BK129" s="1"/>
  <c r="J129" s="1"/>
  <c r="J64" s="1"/>
  <c r="J130"/>
  <c r="BF130" s="1"/>
  <c r="BI128"/>
  <c r="BH128"/>
  <c r="BG128"/>
  <c r="BE128"/>
  <c r="T128"/>
  <c r="T127"/>
  <c r="R128"/>
  <c r="R127" s="1"/>
  <c r="P128"/>
  <c r="P127"/>
  <c r="BK128"/>
  <c r="BK127" s="1"/>
  <c r="J127" s="1"/>
  <c r="J63" s="1"/>
  <c r="J128"/>
  <c r="BF128" s="1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 s="1"/>
  <c r="BI121"/>
  <c r="BH121"/>
  <c r="BG121"/>
  <c r="BE121"/>
  <c r="T121"/>
  <c r="R121"/>
  <c r="P121"/>
  <c r="BK121"/>
  <c r="J121"/>
  <c r="BF121"/>
  <c r="BI118"/>
  <c r="BH118"/>
  <c r="BG118"/>
  <c r="BE118"/>
  <c r="T118"/>
  <c r="R118"/>
  <c r="P118"/>
  <c r="BK118"/>
  <c r="J118"/>
  <c r="BF118" s="1"/>
  <c r="BI115"/>
  <c r="BH115"/>
  <c r="BG115"/>
  <c r="BE115"/>
  <c r="T115"/>
  <c r="R115"/>
  <c r="P115"/>
  <c r="BK115"/>
  <c r="J115"/>
  <c r="BF115"/>
  <c r="BI112"/>
  <c r="BH112"/>
  <c r="BG112"/>
  <c r="BE112"/>
  <c r="T112"/>
  <c r="R112"/>
  <c r="P112"/>
  <c r="BK112"/>
  <c r="J112"/>
  <c r="BF112" s="1"/>
  <c r="BI109"/>
  <c r="BH109"/>
  <c r="BG109"/>
  <c r="BE109"/>
  <c r="T109"/>
  <c r="R109"/>
  <c r="P109"/>
  <c r="BK109"/>
  <c r="J109"/>
  <c r="BF109"/>
  <c r="BI107"/>
  <c r="BH107"/>
  <c r="BG107"/>
  <c r="BE107"/>
  <c r="T107"/>
  <c r="R107"/>
  <c r="P107"/>
  <c r="BK107"/>
  <c r="J107"/>
  <c r="BF107" s="1"/>
  <c r="BI105"/>
  <c r="BH105"/>
  <c r="BG105"/>
  <c r="BE105"/>
  <c r="T105"/>
  <c r="R105"/>
  <c r="P105"/>
  <c r="BK105"/>
  <c r="J105"/>
  <c r="BF105"/>
  <c r="BI102"/>
  <c r="BH102"/>
  <c r="BG102"/>
  <c r="BE102"/>
  <c r="F33" s="1"/>
  <c r="AZ56" i="1" s="1"/>
  <c r="AZ54" s="1"/>
  <c r="T102" i="3"/>
  <c r="T101" s="1"/>
  <c r="R102"/>
  <c r="R101"/>
  <c r="P102"/>
  <c r="P101" s="1"/>
  <c r="BK102"/>
  <c r="BK101"/>
  <c r="J101" s="1"/>
  <c r="J62" s="1"/>
  <c r="J102"/>
  <c r="BF102" s="1"/>
  <c r="BI98"/>
  <c r="F37" s="1"/>
  <c r="BD56" i="1" s="1"/>
  <c r="BH98" i="3"/>
  <c r="F36" s="1"/>
  <c r="BC56" i="1" s="1"/>
  <c r="BG98" i="3"/>
  <c r="F35"/>
  <c r="BB56" i="1" s="1"/>
  <c r="BE98" i="3"/>
  <c r="J33" s="1"/>
  <c r="AV56" i="1" s="1"/>
  <c r="T98" i="3"/>
  <c r="T97"/>
  <c r="T96" s="1"/>
  <c r="T95" s="1"/>
  <c r="R98"/>
  <c r="R97"/>
  <c r="P98"/>
  <c r="P97"/>
  <c r="P96" s="1"/>
  <c r="BK98"/>
  <c r="BK97" s="1"/>
  <c r="J98"/>
  <c r="BF98" s="1"/>
  <c r="J92"/>
  <c r="J91"/>
  <c r="F89"/>
  <c r="E87"/>
  <c r="J55"/>
  <c r="J54"/>
  <c r="F52"/>
  <c r="E50"/>
  <c r="J18"/>
  <c r="E18"/>
  <c r="J17"/>
  <c r="J15"/>
  <c r="E15"/>
  <c r="F54" s="1"/>
  <c r="J14"/>
  <c r="J12"/>
  <c r="J52" s="1"/>
  <c r="E7"/>
  <c r="J37" i="2"/>
  <c r="J36"/>
  <c r="AY55" i="1" s="1"/>
  <c r="J35" i="2"/>
  <c r="AX55" i="1" s="1"/>
  <c r="BI219" i="2"/>
  <c r="BH219"/>
  <c r="BG219"/>
  <c r="BE219"/>
  <c r="T219"/>
  <c r="R219"/>
  <c r="P219"/>
  <c r="BK219"/>
  <c r="J219"/>
  <c r="BF219" s="1"/>
  <c r="BI218"/>
  <c r="BH218"/>
  <c r="BG218"/>
  <c r="BE218"/>
  <c r="T218"/>
  <c r="R218"/>
  <c r="P218"/>
  <c r="BK218"/>
  <c r="J218"/>
  <c r="BF218" s="1"/>
  <c r="BI216"/>
  <c r="BH216"/>
  <c r="BG216"/>
  <c r="BE216"/>
  <c r="T216"/>
  <c r="R216"/>
  <c r="P216"/>
  <c r="BK216"/>
  <c r="J216"/>
  <c r="BF216" s="1"/>
  <c r="BI214"/>
  <c r="BH214"/>
  <c r="BG214"/>
  <c r="BE214"/>
  <c r="T214"/>
  <c r="T213" s="1"/>
  <c r="R214"/>
  <c r="R213" s="1"/>
  <c r="P214"/>
  <c r="P213" s="1"/>
  <c r="BK214"/>
  <c r="BK213" s="1"/>
  <c r="J213" s="1"/>
  <c r="J75" s="1"/>
  <c r="J214"/>
  <c r="BF214"/>
  <c r="BI212"/>
  <c r="BH212"/>
  <c r="BG212"/>
  <c r="BE212"/>
  <c r="T212"/>
  <c r="T211" s="1"/>
  <c r="R212"/>
  <c r="R211" s="1"/>
  <c r="P212"/>
  <c r="P211" s="1"/>
  <c r="BK212"/>
  <c r="BK211" s="1"/>
  <c r="J211" s="1"/>
  <c r="J74" s="1"/>
  <c r="J212"/>
  <c r="BF212"/>
  <c r="BI208"/>
  <c r="BH208"/>
  <c r="BG208"/>
  <c r="BE208"/>
  <c r="T208"/>
  <c r="R208"/>
  <c r="P208"/>
  <c r="BK208"/>
  <c r="BK204" s="1"/>
  <c r="J208"/>
  <c r="BF208"/>
  <c r="BI205"/>
  <c r="BH205"/>
  <c r="BG205"/>
  <c r="BE205"/>
  <c r="T205"/>
  <c r="T204" s="1"/>
  <c r="R205"/>
  <c r="R204"/>
  <c r="P205"/>
  <c r="BK205"/>
  <c r="J204"/>
  <c r="J73" s="1"/>
  <c r="J205"/>
  <c r="BF205" s="1"/>
  <c r="BI203"/>
  <c r="BH203"/>
  <c r="BG203"/>
  <c r="BE203"/>
  <c r="T203"/>
  <c r="R203"/>
  <c r="P203"/>
  <c r="BK203"/>
  <c r="J203"/>
  <c r="BF203" s="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 s="1"/>
  <c r="BI197"/>
  <c r="BH197"/>
  <c r="BG197"/>
  <c r="BE197"/>
  <c r="T197"/>
  <c r="R197"/>
  <c r="P197"/>
  <c r="BK197"/>
  <c r="J197"/>
  <c r="BF197"/>
  <c r="BI191"/>
  <c r="BH191"/>
  <c r="BG191"/>
  <c r="BE191"/>
  <c r="T191"/>
  <c r="R191"/>
  <c r="P191"/>
  <c r="BK191"/>
  <c r="J191"/>
  <c r="BF191" s="1"/>
  <c r="BI188"/>
  <c r="BH188"/>
  <c r="BG188"/>
  <c r="BE188"/>
  <c r="T188"/>
  <c r="R188"/>
  <c r="P188"/>
  <c r="P183" s="1"/>
  <c r="BK188"/>
  <c r="J188"/>
  <c r="BF188"/>
  <c r="BI186"/>
  <c r="BH186"/>
  <c r="BG186"/>
  <c r="BE186"/>
  <c r="T186"/>
  <c r="T183" s="1"/>
  <c r="R186"/>
  <c r="P186"/>
  <c r="BK186"/>
  <c r="J186"/>
  <c r="BF186" s="1"/>
  <c r="BI184"/>
  <c r="BH184"/>
  <c r="BG184"/>
  <c r="BE184"/>
  <c r="T184"/>
  <c r="R184"/>
  <c r="R183" s="1"/>
  <c r="P184"/>
  <c r="BK184"/>
  <c r="BK183" s="1"/>
  <c r="J183" s="1"/>
  <c r="J72" s="1"/>
  <c r="J184"/>
  <c r="BF184"/>
  <c r="BI182"/>
  <c r="BH182"/>
  <c r="BG182"/>
  <c r="BE182"/>
  <c r="T182"/>
  <c r="R182"/>
  <c r="P182"/>
  <c r="P179" s="1"/>
  <c r="BK182"/>
  <c r="J182"/>
  <c r="BF182"/>
  <c r="BI181"/>
  <c r="BH181"/>
  <c r="BG181"/>
  <c r="BE181"/>
  <c r="T181"/>
  <c r="T179" s="1"/>
  <c r="R181"/>
  <c r="P181"/>
  <c r="BK181"/>
  <c r="J181"/>
  <c r="BF181" s="1"/>
  <c r="BI180"/>
  <c r="BH180"/>
  <c r="BG180"/>
  <c r="BE180"/>
  <c r="T180"/>
  <c r="R180"/>
  <c r="R179" s="1"/>
  <c r="P180"/>
  <c r="BK180"/>
  <c r="BK179" s="1"/>
  <c r="J179" s="1"/>
  <c r="J71" s="1"/>
  <c r="J180"/>
  <c r="BF180"/>
  <c r="BI178"/>
  <c r="BH178"/>
  <c r="BG178"/>
  <c r="BE178"/>
  <c r="T178"/>
  <c r="R178"/>
  <c r="P178"/>
  <c r="BK178"/>
  <c r="J178"/>
  <c r="BF178"/>
  <c r="BI177"/>
  <c r="BH177"/>
  <c r="BG177"/>
  <c r="BE177"/>
  <c r="T177"/>
  <c r="R177"/>
  <c r="R173" s="1"/>
  <c r="P177"/>
  <c r="BK177"/>
  <c r="J177"/>
  <c r="BF177" s="1"/>
  <c r="BI176"/>
  <c r="BH176"/>
  <c r="BG176"/>
  <c r="BE176"/>
  <c r="T176"/>
  <c r="R176"/>
  <c r="P176"/>
  <c r="BK176"/>
  <c r="BK173" s="1"/>
  <c r="J173" s="1"/>
  <c r="J70" s="1"/>
  <c r="J176"/>
  <c r="BF176"/>
  <c r="BI174"/>
  <c r="BH174"/>
  <c r="BG174"/>
  <c r="BE174"/>
  <c r="T174"/>
  <c r="R174"/>
  <c r="P174"/>
  <c r="BK174"/>
  <c r="J174"/>
  <c r="BF174" s="1"/>
  <c r="BI166"/>
  <c r="BH166"/>
  <c r="BG166"/>
  <c r="BE166"/>
  <c r="T166"/>
  <c r="T165" s="1"/>
  <c r="R166"/>
  <c r="R165"/>
  <c r="P166"/>
  <c r="P165"/>
  <c r="BK166"/>
  <c r="BK165" s="1"/>
  <c r="J165" s="1"/>
  <c r="J166"/>
  <c r="BF166"/>
  <c r="J69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 s="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 s="1"/>
  <c r="BI158"/>
  <c r="BH158"/>
  <c r="BG158"/>
  <c r="BE158"/>
  <c r="T158"/>
  <c r="R158"/>
  <c r="R157" s="1"/>
  <c r="P158"/>
  <c r="BK158"/>
  <c r="BK157" s="1"/>
  <c r="J157" s="1"/>
  <c r="J67" s="1"/>
  <c r="J158"/>
  <c r="BF158"/>
  <c r="BI153"/>
  <c r="BH153"/>
  <c r="BG153"/>
  <c r="BE153"/>
  <c r="T153"/>
  <c r="R153"/>
  <c r="P153"/>
  <c r="BK153"/>
  <c r="J153"/>
  <c r="BF153"/>
  <c r="BI150"/>
  <c r="BH150"/>
  <c r="BG150"/>
  <c r="BE150"/>
  <c r="T150"/>
  <c r="R150"/>
  <c r="P150"/>
  <c r="BK150"/>
  <c r="J150"/>
  <c r="BF150" s="1"/>
  <c r="BI146"/>
  <c r="BH146"/>
  <c r="BG146"/>
  <c r="BE146"/>
  <c r="T146"/>
  <c r="R146"/>
  <c r="P146"/>
  <c r="BK146"/>
  <c r="J146"/>
  <c r="BF146"/>
  <c r="BI143"/>
  <c r="BH143"/>
  <c r="BG143"/>
  <c r="BE143"/>
  <c r="T143"/>
  <c r="R143"/>
  <c r="P143"/>
  <c r="BK143"/>
  <c r="J143"/>
  <c r="BF143" s="1"/>
  <c r="BI140"/>
  <c r="BH140"/>
  <c r="BG140"/>
  <c r="BE140"/>
  <c r="T140"/>
  <c r="R140"/>
  <c r="R139" s="1"/>
  <c r="P140"/>
  <c r="BK140"/>
  <c r="BK139" s="1"/>
  <c r="J139" s="1"/>
  <c r="J66" s="1"/>
  <c r="J140"/>
  <c r="BF140"/>
  <c r="BI136"/>
  <c r="BH136"/>
  <c r="BG136"/>
  <c r="BE136"/>
  <c r="T136"/>
  <c r="T135"/>
  <c r="R136"/>
  <c r="R135" s="1"/>
  <c r="P136"/>
  <c r="P135"/>
  <c r="BK136"/>
  <c r="BK135" s="1"/>
  <c r="J135" s="1"/>
  <c r="J65" s="1"/>
  <c r="J136"/>
  <c r="BF136"/>
  <c r="BI132"/>
  <c r="BH132"/>
  <c r="BG132"/>
  <c r="BE132"/>
  <c r="T132"/>
  <c r="R132"/>
  <c r="P132"/>
  <c r="BK132"/>
  <c r="BK129" s="1"/>
  <c r="J132"/>
  <c r="BF132"/>
  <c r="BI130"/>
  <c r="BH130"/>
  <c r="BG130"/>
  <c r="BE130"/>
  <c r="T130"/>
  <c r="T129" s="1"/>
  <c r="R130"/>
  <c r="R129"/>
  <c r="P130"/>
  <c r="BK130"/>
  <c r="J129"/>
  <c r="J64" s="1"/>
  <c r="J130"/>
  <c r="BF130" s="1"/>
  <c r="BI128"/>
  <c r="BH128"/>
  <c r="BG128"/>
  <c r="BE128"/>
  <c r="T128"/>
  <c r="T127" s="1"/>
  <c r="R128"/>
  <c r="R127"/>
  <c r="P128"/>
  <c r="P127" s="1"/>
  <c r="BK128"/>
  <c r="BK127"/>
  <c r="J127"/>
  <c r="J63" s="1"/>
  <c r="J128"/>
  <c r="BF128" s="1"/>
  <c r="BI124"/>
  <c r="BH124"/>
  <c r="BG124"/>
  <c r="BE124"/>
  <c r="T124"/>
  <c r="R124"/>
  <c r="P124"/>
  <c r="BK124"/>
  <c r="J124"/>
  <c r="BF124" s="1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 s="1"/>
  <c r="BI118"/>
  <c r="BH118"/>
  <c r="BG118"/>
  <c r="BE118"/>
  <c r="T118"/>
  <c r="R118"/>
  <c r="P118"/>
  <c r="BK118"/>
  <c r="J118"/>
  <c r="BF118"/>
  <c r="BI115"/>
  <c r="BH115"/>
  <c r="BG115"/>
  <c r="BE115"/>
  <c r="T115"/>
  <c r="R115"/>
  <c r="P115"/>
  <c r="BK115"/>
  <c r="J115"/>
  <c r="BF115" s="1"/>
  <c r="BI112"/>
  <c r="BH112"/>
  <c r="BG112"/>
  <c r="BE112"/>
  <c r="T112"/>
  <c r="R112"/>
  <c r="P112"/>
  <c r="BK112"/>
  <c r="J112"/>
  <c r="BF112"/>
  <c r="BI109"/>
  <c r="BH109"/>
  <c r="BG109"/>
  <c r="BE109"/>
  <c r="T109"/>
  <c r="R109"/>
  <c r="P109"/>
  <c r="BK109"/>
  <c r="J109"/>
  <c r="BF109" s="1"/>
  <c r="BI107"/>
  <c r="BH107"/>
  <c r="BG107"/>
  <c r="BE107"/>
  <c r="T107"/>
  <c r="R107"/>
  <c r="P107"/>
  <c r="BK107"/>
  <c r="J107"/>
  <c r="BF107"/>
  <c r="BI105"/>
  <c r="BH105"/>
  <c r="BG105"/>
  <c r="BE105"/>
  <c r="T105"/>
  <c r="R105"/>
  <c r="P105"/>
  <c r="BK105"/>
  <c r="J105"/>
  <c r="BF105" s="1"/>
  <c r="BI102"/>
  <c r="BH102"/>
  <c r="BG102"/>
  <c r="BE102"/>
  <c r="T102"/>
  <c r="R102"/>
  <c r="R101" s="1"/>
  <c r="P102"/>
  <c r="BK102"/>
  <c r="BK101" s="1"/>
  <c r="J101" s="1"/>
  <c r="J62" s="1"/>
  <c r="J102"/>
  <c r="BF102"/>
  <c r="BI98"/>
  <c r="BH98"/>
  <c r="F36" s="1"/>
  <c r="BC55" i="1" s="1"/>
  <c r="BC54" s="1"/>
  <c r="BG98" i="2"/>
  <c r="BE98"/>
  <c r="F33" s="1"/>
  <c r="AZ55" i="1" s="1"/>
  <c r="J33" i="2"/>
  <c r="AV55" i="1" s="1"/>
  <c r="T98" i="2"/>
  <c r="T97" s="1"/>
  <c r="R98"/>
  <c r="R97" s="1"/>
  <c r="P98"/>
  <c r="P97" s="1"/>
  <c r="BK98"/>
  <c r="BK97" s="1"/>
  <c r="J97" s="1"/>
  <c r="J61" s="1"/>
  <c r="J98"/>
  <c r="BF98"/>
  <c r="J92"/>
  <c r="J91"/>
  <c r="F89"/>
  <c r="E87"/>
  <c r="J55"/>
  <c r="J54"/>
  <c r="F52"/>
  <c r="E50"/>
  <c r="J18"/>
  <c r="E18"/>
  <c r="F55" s="1"/>
  <c r="J17"/>
  <c r="J15"/>
  <c r="E15"/>
  <c r="F91"/>
  <c r="F54"/>
  <c r="J14"/>
  <c r="J12"/>
  <c r="J89"/>
  <c r="J52"/>
  <c r="E7"/>
  <c r="E48" s="1"/>
  <c r="AS54" i="1"/>
  <c r="L50"/>
  <c r="AM50"/>
  <c r="AM49"/>
  <c r="L49"/>
  <c r="AM47"/>
  <c r="L47"/>
  <c r="L45"/>
  <c r="L44"/>
  <c r="E84" i="4" l="1"/>
  <c r="F91"/>
  <c r="F55" i="5"/>
  <c r="AV54" i="1"/>
  <c r="W29"/>
  <c r="W32"/>
  <c r="AY54"/>
  <c r="F34" i="3"/>
  <c r="BA56" i="1" s="1"/>
  <c r="J34" i="3"/>
  <c r="AW56" i="1" s="1"/>
  <c r="AT56" s="1"/>
  <c r="F34" i="5"/>
  <c r="BA58" i="1" s="1"/>
  <c r="J34" i="5"/>
  <c r="AW58" i="1" s="1"/>
  <c r="E48" i="3"/>
  <c r="E85"/>
  <c r="BK164"/>
  <c r="J164" s="1"/>
  <c r="J68" s="1"/>
  <c r="J165"/>
  <c r="J69" s="1"/>
  <c r="BK164" i="2"/>
  <c r="J164" s="1"/>
  <c r="J68" s="1"/>
  <c r="R96" i="3"/>
  <c r="P164"/>
  <c r="T101" i="2"/>
  <c r="F37"/>
  <c r="BD55" i="1" s="1"/>
  <c r="BD54" s="1"/>
  <c r="W33" s="1"/>
  <c r="P101" i="2"/>
  <c r="P129"/>
  <c r="P96" s="1"/>
  <c r="P95" s="1"/>
  <c r="AU55" i="1" s="1"/>
  <c r="T139" i="2"/>
  <c r="P139"/>
  <c r="T157"/>
  <c r="P157"/>
  <c r="P173"/>
  <c r="P164" s="1"/>
  <c r="P204"/>
  <c r="BK95" i="4"/>
  <c r="P95"/>
  <c r="P94" s="1"/>
  <c r="AU57" i="1" s="1"/>
  <c r="R95" i="4"/>
  <c r="T131"/>
  <c r="R85" i="5"/>
  <c r="R84" s="1"/>
  <c r="F34" i="2"/>
  <c r="BA55" i="1" s="1"/>
  <c r="J34" i="2"/>
  <c r="AW55" i="1" s="1"/>
  <c r="AT55" s="1"/>
  <c r="J34" i="4"/>
  <c r="AW57" i="1" s="1"/>
  <c r="AT57" s="1"/>
  <c r="F34" i="4"/>
  <c r="BA57" i="1" s="1"/>
  <c r="J132" i="4"/>
  <c r="J68" s="1"/>
  <c r="BK131"/>
  <c r="J131" s="1"/>
  <c r="J67" s="1"/>
  <c r="F55" i="3"/>
  <c r="F92"/>
  <c r="BK96"/>
  <c r="J97"/>
  <c r="J61" s="1"/>
  <c r="BK85" i="5"/>
  <c r="J86"/>
  <c r="J61" s="1"/>
  <c r="T96" i="2"/>
  <c r="P95" i="3"/>
  <c r="AU56" i="1" s="1"/>
  <c r="BK96" i="2"/>
  <c r="R96"/>
  <c r="R95" s="1"/>
  <c r="F35"/>
  <c r="BB55" i="1" s="1"/>
  <c r="BB54" s="1"/>
  <c r="R164" i="2"/>
  <c r="T173"/>
  <c r="T164" s="1"/>
  <c r="R164" i="3"/>
  <c r="T95" i="4"/>
  <c r="T94" s="1"/>
  <c r="R131"/>
  <c r="J88"/>
  <c r="F90"/>
  <c r="J96"/>
  <c r="J61" s="1"/>
  <c r="E85" i="2"/>
  <c r="F92"/>
  <c r="J89" i="3"/>
  <c r="F91"/>
  <c r="J33" i="5"/>
  <c r="AV58" i="1" s="1"/>
  <c r="AT58" s="1"/>
  <c r="AU54" l="1"/>
  <c r="AK29"/>
  <c r="BK95" i="2"/>
  <c r="J95" s="1"/>
  <c r="J96"/>
  <c r="J60" s="1"/>
  <c r="BK84" i="5"/>
  <c r="J84" s="1"/>
  <c r="J85"/>
  <c r="J60" s="1"/>
  <c r="R94" i="4"/>
  <c r="J95"/>
  <c r="J60" s="1"/>
  <c r="BK94"/>
  <c r="J94" s="1"/>
  <c r="AX54" i="1"/>
  <c r="W31"/>
  <c r="BK95" i="3"/>
  <c r="J95" s="1"/>
  <c r="J96"/>
  <c r="J60" s="1"/>
  <c r="R95"/>
  <c r="T95" i="2"/>
  <c r="BA54" i="1"/>
  <c r="J30" i="5" l="1"/>
  <c r="J59"/>
  <c r="J30" i="2"/>
  <c r="J59"/>
  <c r="J30" i="4"/>
  <c r="J59"/>
  <c r="W30" i="1"/>
  <c r="AW54"/>
  <c r="J59" i="3"/>
  <c r="J30"/>
  <c r="J39" i="2" l="1"/>
  <c r="AG55" i="1"/>
  <c r="J39" i="4"/>
  <c r="AG57" i="1"/>
  <c r="AN57" s="1"/>
  <c r="AG58"/>
  <c r="AN58" s="1"/>
  <c r="J39" i="5"/>
  <c r="J39" i="3"/>
  <c r="AG56" i="1"/>
  <c r="AN56" s="1"/>
  <c r="AK30"/>
  <c r="AT54"/>
  <c r="AG54" l="1"/>
  <c r="AN55"/>
  <c r="AN54" l="1"/>
  <c r="AK26"/>
  <c r="AK35" s="1"/>
</calcChain>
</file>

<file path=xl/sharedStrings.xml><?xml version="1.0" encoding="utf-8"?>
<sst xmlns="http://schemas.openxmlformats.org/spreadsheetml/2006/main" count="4723" uniqueCount="455">
  <si>
    <t>Export Komplet</t>
  </si>
  <si>
    <t/>
  </si>
  <si>
    <t>2.0</t>
  </si>
  <si>
    <t>ZAMOK</t>
  </si>
  <si>
    <t>False</t>
  </si>
  <si>
    <t>{9f4fb4a0-63ab-4e07-ae0f-e2e87ec79853}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</si>
  <si>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</si>
  <si>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</si>
  <si>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</si>
  <si>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</si>
  <si>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</si>
  <si>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</si>
  <si>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</si>
  <si>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SONA5769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</si>
  <si>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</si>
  <si>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</si>
  <si>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vzorová oprava 3ks balkonů</t>
  </si>
  <si>
    <t>0,1</t>
  </si>
  <si>
    <t>KSO:</t>
  </si>
  <si>
    <t>CC-CZ:</t>
  </si>
  <si>
    <t>1</t>
  </si>
  <si>
    <t>Místo:</t>
  </si>
  <si>
    <t xml:space="preserve"> </t>
  </si>
  <si>
    <t>Datum:</t>
  </si>
  <si>
    <t>1. 10. 2015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</si>
  <si>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</si>
  <si>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</si>
  <si>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</si>
  <si>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</si>
  <si>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</si>
  <si>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</si>
  <si>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</si>
  <si>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</si>
  <si>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Ing.Vladislav Skoček,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</si>
  <si>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</si>
  <si>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</si>
  <si>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</si>
  <si>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</si>
  <si>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</si>
  <si>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</si>
  <si>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</si>
  <si>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</si>
  <si>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</si>
  <si>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</si>
  <si>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</si>
  <si>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</si>
  <si>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</si>
  <si>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</si>
  <si>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</si>
  <si>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</si>
  <si>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</si>
  <si>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</si>
  <si>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</si>
  <si>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</si>
  <si>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</si>
  <si>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</si>
  <si>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</si>
  <si>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</si>
  <si>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</si>
  <si>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</si>
  <si>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</si>
  <si>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</si>
  <si>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</si>
  <si>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</si>
  <si>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</si>
  <si>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</si>
  <si>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</si>
  <si>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</si>
  <si>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</si>
  <si>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</si>
  <si>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</si>
  <si>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</si>
  <si>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</si>
  <si>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</si>
  <si>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</si>
  <si>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</si>
  <si>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</si>
  <si>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S5769-1</t>
  </si>
  <si>
    <t>Oprava vrchního balkonu</t>
  </si>
  <si>
    <t>STA</t>
  </si>
  <si>
    <t>{15957c8b-9233-48cc-9750-e81865020e10}</t>
  </si>
  <si>
    <t>S5769-2</t>
  </si>
  <si>
    <t>Oprava prostředního balkonu</t>
  </si>
  <si>
    <t>{39ac497e-9dfc-468d-9469-ec4c68baf850}</t>
  </si>
  <si>
    <t>S5769-3</t>
  </si>
  <si>
    <t>Oprava spodního balkonu na římse</t>
  </si>
  <si>
    <t>{d195869e-2cd6-4d3e-ba7e-dc59e7f96413}</t>
  </si>
  <si>
    <t>S5769-4</t>
  </si>
  <si>
    <t>Lešení, společné a vedlejší náklady</t>
  </si>
  <si>
    <t>{a81c015d-9a74-4e38-af6d-7922fbd465b7}</t>
  </si>
  <si>
    <t>KRYCÍ LIST SOUPISU PRACÍ</t>
  </si>
  <si>
    <t>Objekt:</t>
  </si>
  <si>
    <t>S5769-1 - Oprava vrchního balkonu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</si>
  <si>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</si>
  <si>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</si>
  <si>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</si>
  <si>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</si>
  <si>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</si>
  <si>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</si>
  <si>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</si>
  <si>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</si>
  <si>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</si>
  <si>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</si>
  <si>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</si>
  <si>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985 - Sanace</t>
  </si>
  <si>
    <t xml:space="preserve">    99 - Přesuny hmot a suti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</si>
  <si>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</si>
  <si>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</si>
  <si>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</si>
  <si>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</si>
  <si>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</si>
  <si>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</si>
  <si>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787 - Dokončovací práce - zasklívání</t>
  </si>
  <si>
    <t xml:space="preserve">    DEM - Demontáže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</si>
  <si>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</si>
  <si>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</si>
  <si>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</si>
  <si>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</si>
  <si>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</si>
  <si>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</si>
  <si>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</si>
  <si>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</si>
  <si>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</si>
  <si>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</si>
  <si>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</si>
  <si>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</si>
  <si>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</si>
  <si>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</si>
  <si>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</si>
  <si>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</si>
  <si>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</si>
  <si>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</si>
  <si>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</si>
  <si>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</si>
  <si>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zdiva tl do 30 mm maltou</t>
  </si>
  <si>
    <t>m2</t>
  </si>
  <si>
    <t>CS ÚRS 2015 02</t>
  </si>
  <si>
    <t>4</t>
  </si>
  <si>
    <t>2</t>
  </si>
  <si>
    <t>-1772132345</t>
  </si>
  <si>
    <t>VV</t>
  </si>
  <si>
    <t>"oprava povrchu pod osekaným soklem</t>
  </si>
  <si>
    <t>4,70*0,15</t>
  </si>
  <si>
    <t>6</t>
  </si>
  <si>
    <t>Úpravy povrchů, podlahy a osazování výplní</t>
  </si>
  <si>
    <t>629991011</t>
  </si>
  <si>
    <t>Zakrytí výplní otvorů a svislých ploch fólií přilepenou lepící páskou</t>
  </si>
  <si>
    <t>-1027292306</t>
  </si>
  <si>
    <t>"balkonové dveře</t>
  </si>
  <si>
    <t>3,7*2</t>
  </si>
  <si>
    <t>624000001</t>
  </si>
  <si>
    <t xml:space="preserve">Zatmelení spáry mezi dlaždicemi u zdi a u okapnice Baumit Baumacol Silikon </t>
  </si>
  <si>
    <t>m</t>
  </si>
  <si>
    <t>365122505</t>
  </si>
  <si>
    <t>4,7+6,0</t>
  </si>
  <si>
    <t>624631411</t>
  </si>
  <si>
    <t>Vyplnění dilatační spáry pásem z polyetylénu tl do 20 mm</t>
  </si>
  <si>
    <t>16</t>
  </si>
  <si>
    <t>285609613</t>
  </si>
  <si>
    <t>4,0</t>
  </si>
  <si>
    <t>5</t>
  </si>
  <si>
    <t>6211311R1</t>
  </si>
  <si>
    <t>Penetrace Baumit UniPrimer (spotřeba 0,4kg/m2)</t>
  </si>
  <si>
    <t>575528877</t>
  </si>
  <si>
    <t>"balkon zespoda a z boku</t>
  </si>
  <si>
    <t>5,50</t>
  </si>
  <si>
    <t>6211810R1</t>
  </si>
  <si>
    <t>Stěrka Baumit StarContact (spotřeba 4-5kg/m2)</t>
  </si>
  <si>
    <t>1421618969</t>
  </si>
  <si>
    <t>7</t>
  </si>
  <si>
    <t>6215110R1</t>
  </si>
  <si>
    <t>Tenkovrstvá omítka Baumit GranoporTop 1,5mm (spotřeba 2,5kg/m2)</t>
  </si>
  <si>
    <t>1487629642</t>
  </si>
  <si>
    <t>8</t>
  </si>
  <si>
    <t>622143003</t>
  </si>
  <si>
    <t>Montáž omítkových plastových rohových profilů s tkaninou</t>
  </si>
  <si>
    <t>1638915741</t>
  </si>
  <si>
    <t>"balkon zespoda</t>
  </si>
  <si>
    <t>1+4+1</t>
  </si>
  <si>
    <t>9</t>
  </si>
  <si>
    <t>M</t>
  </si>
  <si>
    <t>590515100</t>
  </si>
  <si>
    <t xml:space="preserve">Okapnička PVC se síťovinou </t>
  </si>
  <si>
    <t>-1474894013</t>
  </si>
  <si>
    <t>6*1,05</t>
  </si>
  <si>
    <t>622000001</t>
  </si>
  <si>
    <t>Oprava narušené fasády</t>
  </si>
  <si>
    <t>kpl</t>
  </si>
  <si>
    <t>160684422</t>
  </si>
  <si>
    <t>11</t>
  </si>
  <si>
    <t>6324500R1</t>
  </si>
  <si>
    <t>Suchý cementový potěr pro spádovou vrstvu tl.5-30mm Baumit FlexBeton (spotřeba 20kg/m2/cm)</t>
  </si>
  <si>
    <t>535956605</t>
  </si>
  <si>
    <t>"podlaha vč.vyplnění dutin</t>
  </si>
  <si>
    <t>4,0*1,20</t>
  </si>
  <si>
    <t>95</t>
  </si>
  <si>
    <t>Různé dokončovací konstrukce a práce pozemních staveb</t>
  </si>
  <si>
    <t>12</t>
  </si>
  <si>
    <t>9539611R1</t>
  </si>
  <si>
    <t>Kotvení zábradlí do zdiva - kotva lepená ze závitové tyče 12mm, dl.150mm s navařenou plotnou 30x50x5mm do vyvrtaného otvoru, lepení mírně expanzivní</t>
  </si>
  <si>
    <t>kus</t>
  </si>
  <si>
    <t>-833722530</t>
  </si>
  <si>
    <t>96</t>
  </si>
  <si>
    <t>Bourání konstrukcí</t>
  </si>
  <si>
    <t>13</t>
  </si>
  <si>
    <t>966071721</t>
  </si>
  <si>
    <t>Bourání zábradlí ocelového odřezáním</t>
  </si>
  <si>
    <t>554406294</t>
  </si>
  <si>
    <t>4+5</t>
  </si>
  <si>
    <t>14</t>
  </si>
  <si>
    <t>965042131</t>
  </si>
  <si>
    <t>Bourání podkladů pod dlažby nebo mazanin betonových tl do 100 mm pl do 4 m2</t>
  </si>
  <si>
    <t>m3</t>
  </si>
  <si>
    <t>-1304903790</t>
  </si>
  <si>
    <t>"po odstranění dlažby</t>
  </si>
  <si>
    <t>4,0*(0,04+0,08)/2</t>
  </si>
  <si>
    <t>97</t>
  </si>
  <si>
    <t>Prorážení otvorů a ostatní bourací práce</t>
  </si>
  <si>
    <t>978015391</t>
  </si>
  <si>
    <t>Otlučení vnější vápenné nebo vápenocementové vnější omítky stupně členitosti 1 a 2 rozsahu do 100%</t>
  </si>
  <si>
    <t>1421426172</t>
  </si>
  <si>
    <t>4,0*1,0+0,25*(1,0+4,0+1,0)</t>
  </si>
  <si>
    <t>985</t>
  </si>
  <si>
    <t>Sanace</t>
  </si>
  <si>
    <t>985131311</t>
  </si>
  <si>
    <t>Ruční dočištění ploch stěn a podlah ocelových kartáči</t>
  </si>
  <si>
    <t>141224320</t>
  </si>
  <si>
    <t>"podlaha po vybourání dlažby a podkladu</t>
  </si>
  <si>
    <t>4,70</t>
  </si>
  <si>
    <t>17</t>
  </si>
  <si>
    <t>985132311</t>
  </si>
  <si>
    <t>Ruční dočištění ploch podhledů ocelových kartáči</t>
  </si>
  <si>
    <t>893204540</t>
  </si>
  <si>
    <t>18</t>
  </si>
  <si>
    <t>9853211R1</t>
  </si>
  <si>
    <t xml:space="preserve">Protikorozní nátěr výztuže Baumit BetoProtect </t>
  </si>
  <si>
    <t>-1860361001</t>
  </si>
  <si>
    <t>"20% plochy</t>
  </si>
  <si>
    <t>5,50*0,20</t>
  </si>
  <si>
    <t>19</t>
  </si>
  <si>
    <t>9853231R1</t>
  </si>
  <si>
    <t>Adhezní můstek na beton Baumit BetHaft (spotřeba 2kg/m2)</t>
  </si>
  <si>
    <t>-637476104</t>
  </si>
  <si>
    <t>5,5</t>
  </si>
  <si>
    <t>20</t>
  </si>
  <si>
    <t>9853112R1</t>
  </si>
  <si>
    <t>Reprofilace maltou Baumit BetoFill (spotřeba 2kg/m2/mm)</t>
  </si>
  <si>
    <t>236851959</t>
  </si>
  <si>
    <t>"celkem tl.15mm</t>
  </si>
  <si>
    <t>99</t>
  </si>
  <si>
    <t>Přesuny hmot a suti</t>
  </si>
  <si>
    <t>997013213</t>
  </si>
  <si>
    <t>Vnitrostaveništní doprava suti a vybouraných hmot pro budovy v do 12 m ručně</t>
  </si>
  <si>
    <t>t</t>
  </si>
  <si>
    <t>-153555367</t>
  </si>
  <si>
    <t>22</t>
  </si>
  <si>
    <t>997013501</t>
  </si>
  <si>
    <t>Odvoz suti a vybouraných hmot na skládku nebo meziskládku do 1 km se složením</t>
  </si>
  <si>
    <t>1830823325</t>
  </si>
  <si>
    <t>23</t>
  </si>
  <si>
    <t>997013509</t>
  </si>
  <si>
    <t>Příplatek k odvozu suti a vybouraných hmot na skládku za každý další 1 km přes 1 km</t>
  </si>
  <si>
    <t>-250585882</t>
  </si>
  <si>
    <t>1,32*29</t>
  </si>
  <si>
    <t>24</t>
  </si>
  <si>
    <t>997013831</t>
  </si>
  <si>
    <t>Poplatek za uložení stavebního směsného odpadu na skládce (skládkovné)</t>
  </si>
  <si>
    <t>-679296943</t>
  </si>
  <si>
    <t>25</t>
  </si>
  <si>
    <t>998018002</t>
  </si>
  <si>
    <t>Přesun hmot ruční pro budovy v do 12 m</t>
  </si>
  <si>
    <t>-1218883989</t>
  </si>
  <si>
    <t>PSV</t>
  </si>
  <si>
    <t>Práce a dodávky PSV</t>
  </si>
  <si>
    <t>711</t>
  </si>
  <si>
    <t>Izolace proti vodě, vlhkosti a plynům</t>
  </si>
  <si>
    <t>26</t>
  </si>
  <si>
    <t>7111931R1</t>
  </si>
  <si>
    <t>Hydroizolace nátěrová Baumit Baumacol Protect (spotřeba 2kg/m2)</t>
  </si>
  <si>
    <t>1855116393</t>
  </si>
  <si>
    <t>"podlaha balkonu vč.soklu</t>
  </si>
  <si>
    <t>"1.vrstva</t>
  </si>
  <si>
    <t>4,7</t>
  </si>
  <si>
    <t>"2.vrstva</t>
  </si>
  <si>
    <t>Součet</t>
  </si>
  <si>
    <t>764</t>
  </si>
  <si>
    <t>Konstrukce klempířské</t>
  </si>
  <si>
    <t>27</t>
  </si>
  <si>
    <t>764202134</t>
  </si>
  <si>
    <t>Montáž oplechování rovné okapové hrany</t>
  </si>
  <si>
    <t>695890463</t>
  </si>
  <si>
    <t>1,0+4,0+1,0</t>
  </si>
  <si>
    <t>28</t>
  </si>
  <si>
    <t>553000001</t>
  </si>
  <si>
    <t>Balkónová okapnice lakovaný hliník tl.0,6mm s ochrannou fólií vč.rohů okapnice - dodávka</t>
  </si>
  <si>
    <t>32</t>
  </si>
  <si>
    <t>-262915234</t>
  </si>
  <si>
    <t>29</t>
  </si>
  <si>
    <t>553000002</t>
  </si>
  <si>
    <t>Samolepící balkonová páska pro fixaci okapnice - dodávka</t>
  </si>
  <si>
    <t>-926521050</t>
  </si>
  <si>
    <t>30</t>
  </si>
  <si>
    <t>764000001</t>
  </si>
  <si>
    <t>Vytvoření prostupů pro kotvení zábradlí</t>
  </si>
  <si>
    <t>-1857536838</t>
  </si>
  <si>
    <t>767</t>
  </si>
  <si>
    <t>Konstrukce zámečnické</t>
  </si>
  <si>
    <t>31</t>
  </si>
  <si>
    <t>767000001</t>
  </si>
  <si>
    <t xml:space="preserve">Úprava ocelové konstrukce pro zkrácení výplňového pole zábradlí </t>
  </si>
  <si>
    <t>1411449278</t>
  </si>
  <si>
    <t>767000002</t>
  </si>
  <si>
    <t>Kontrola, ev.oprava úchytů ocelového zábradlí</t>
  </si>
  <si>
    <t>-503431127</t>
  </si>
  <si>
    <t>33</t>
  </si>
  <si>
    <t>767000003</t>
  </si>
  <si>
    <t>Doplnění OK pro zábradlí - čtvercová tyč 20/20 dl.8,30m (26kg) vč.zpětného navaření zábradlí</t>
  </si>
  <si>
    <t>-1205330358</t>
  </si>
  <si>
    <t>771</t>
  </si>
  <si>
    <t>Podlahy z dlaždic</t>
  </si>
  <si>
    <t>34</t>
  </si>
  <si>
    <t>771474114</t>
  </si>
  <si>
    <t>Montáž soklíků z dlaždic keramických rovných flexibilní lepidlo v do 150 mm</t>
  </si>
  <si>
    <t>1135456135</t>
  </si>
  <si>
    <t>3,90+0,2*4</t>
  </si>
  <si>
    <t>35</t>
  </si>
  <si>
    <t>7715741R1</t>
  </si>
  <si>
    <t>Montáž keramické dlažby Taurus do lepidla Baumit Baumacol FlexTop (3kg/m2) vč.spárování Baumit Premium Fuge (0,8kg/m2)</t>
  </si>
  <si>
    <t>1100849771</t>
  </si>
  <si>
    <t>3,9*0,95+0,2*0,7*2+0,01</t>
  </si>
  <si>
    <t>36</t>
  </si>
  <si>
    <t>597000001</t>
  </si>
  <si>
    <t xml:space="preserve">Dodávka protiskluzné, mrazuvzdorné keramické dlažby Taurus </t>
  </si>
  <si>
    <t>-1675600403</t>
  </si>
  <si>
    <t>4,70*0,15*1,25+4*1,25</t>
  </si>
  <si>
    <t>"na prořez 25%</t>
  </si>
  <si>
    <t>37</t>
  </si>
  <si>
    <t>7715911R1</t>
  </si>
  <si>
    <t>Penetrace podkladu dlažby Baumit Grund (spotřeba 0,15kg/m2)</t>
  </si>
  <si>
    <t>164317409</t>
  </si>
  <si>
    <t>"spodní penetrace</t>
  </si>
  <si>
    <t>"vrchní penetrace</t>
  </si>
  <si>
    <t>38</t>
  </si>
  <si>
    <t>771591162</t>
  </si>
  <si>
    <t>Montáž profilu (pásky) v místě styku podlaha-stěna</t>
  </si>
  <si>
    <t>1472636569</t>
  </si>
  <si>
    <t>3,90+0,2*4+0,70*4</t>
  </si>
  <si>
    <t>39</t>
  </si>
  <si>
    <t>283000001</t>
  </si>
  <si>
    <t>Dodávka hydroizolační pásky v místě styku podlahy a stěny</t>
  </si>
  <si>
    <t>-178241862</t>
  </si>
  <si>
    <t>40</t>
  </si>
  <si>
    <t>781491111</t>
  </si>
  <si>
    <t>Plastové profily rohové kladené do malty</t>
  </si>
  <si>
    <t>-118908623</t>
  </si>
  <si>
    <t>"na hraně schodu</t>
  </si>
  <si>
    <t>0,7*2</t>
  </si>
  <si>
    <t>41</t>
  </si>
  <si>
    <t>998771102</t>
  </si>
  <si>
    <t>Přesun hmot tonážní pro podlahy z dlaždic v objektech v do 12 m</t>
  </si>
  <si>
    <t>-2124912699</t>
  </si>
  <si>
    <t>783</t>
  </si>
  <si>
    <t>Dokončovací práce - nátěry</t>
  </si>
  <si>
    <t>42</t>
  </si>
  <si>
    <t>783201811</t>
  </si>
  <si>
    <t>Odstranění nátěrů ze zámečnických konstrukcí oškrabáním</t>
  </si>
  <si>
    <t>720250227</t>
  </si>
  <si>
    <t>"stávající zábradlí</t>
  </si>
  <si>
    <t>1,0*(1,0*2+4,0)</t>
  </si>
  <si>
    <t>43</t>
  </si>
  <si>
    <t>783221111</t>
  </si>
  <si>
    <t>Nátěry syntetické konstrukcí doplňkových barva dražší lesklý povrch 1x antikorozní, 1x základní, 1x email</t>
  </si>
  <si>
    <t>-877677285</t>
  </si>
  <si>
    <t>787</t>
  </si>
  <si>
    <t>Dokončovací práce - zasklívání</t>
  </si>
  <si>
    <t>44</t>
  </si>
  <si>
    <t>787000001</t>
  </si>
  <si>
    <t>Zkrácení výplňového pole zábradlí - vysklení, úprava drátoskla, zpětné zasklení</t>
  </si>
  <si>
    <t>1484260550</t>
  </si>
  <si>
    <t>DEM</t>
  </si>
  <si>
    <t>Demontáže</t>
  </si>
  <si>
    <t>45</t>
  </si>
  <si>
    <t>771471810</t>
  </si>
  <si>
    <t>Demontáž soklíků z dlaždic keramických kladených do malty rovných</t>
  </si>
  <si>
    <t>-415842100</t>
  </si>
  <si>
    <t>3,9+0,2*4</t>
  </si>
  <si>
    <t>46</t>
  </si>
  <si>
    <t>771571810</t>
  </si>
  <si>
    <t>Demontáž podlah z dlaždic keramických kladených do malty</t>
  </si>
  <si>
    <t>-1442556236</t>
  </si>
  <si>
    <t>0,95*3,9+0,2*0,7*2+0,01</t>
  </si>
  <si>
    <t>47</t>
  </si>
  <si>
    <t>711131811</t>
  </si>
  <si>
    <t>Odstranění izolace proti zemní vlhkosti vodorovné</t>
  </si>
  <si>
    <t>1611845304</t>
  </si>
  <si>
    <t>48</t>
  </si>
  <si>
    <t>764002861</t>
  </si>
  <si>
    <t>Demontáž oplechování říms</t>
  </si>
  <si>
    <t>484422831</t>
  </si>
  <si>
    <t>"okolo balkonů</t>
  </si>
  <si>
    <t>(1,0+4,0+1,0)</t>
  </si>
  <si>
    <t>S5769-2 - Oprava prostředního balkonu</t>
  </si>
  <si>
    <t>Vyplnění dilatační spáry těsnicím pásem z polyetylénu tl do 20 mm</t>
  </si>
  <si>
    <t>"cca 20%</t>
  </si>
  <si>
    <t>-1223024615</t>
  </si>
  <si>
    <t>S5769-3 - Oprava spodního balkonu na římse</t>
  </si>
  <si>
    <t>1,0*29</t>
  </si>
  <si>
    <t>764000002</t>
  </si>
  <si>
    <t>Demontáž a zpětná montáž stávajícího oplechování boků balkonu na římse, zajištění a kontrola vodotěsnosti</t>
  </si>
  <si>
    <t>1610298998</t>
  </si>
  <si>
    <t>S5769-4 - Lešení, společné a vedlejší náklady</t>
  </si>
  <si>
    <t xml:space="preserve">    94 - Lešení a stavební výtahy</t>
  </si>
  <si>
    <t>VRN - Vedlejší rozpočtové náklady</t>
  </si>
  <si>
    <t>622611103</t>
  </si>
  <si>
    <t>Nátěr silikonový jednonásobný vnějších omítaných stěn bez penetrace provedený ručně</t>
  </si>
  <si>
    <t>-210301263</t>
  </si>
  <si>
    <t>"nátěr celého pruhu fasády</t>
  </si>
  <si>
    <t>629000001</t>
  </si>
  <si>
    <t>Ochrana spodní plechové římsy</t>
  </si>
  <si>
    <t>1883267725</t>
  </si>
  <si>
    <t>94</t>
  </si>
  <si>
    <t>Lešení a stavební výtahy</t>
  </si>
  <si>
    <t>941111121</t>
  </si>
  <si>
    <t>Montáž lešení řadového trubkového lehkého s podlahami zatížení do 200 kg/m2 š do 1,2 m v do 10 m</t>
  </si>
  <si>
    <t>-1707527185</t>
  </si>
  <si>
    <t>(10-1,5)*6,0</t>
  </si>
  <si>
    <t>941111221</t>
  </si>
  <si>
    <t>Příplatek k lešení řadovému trubkovému lehkému s podlahami š 1,2 m v 10 m za první a každý další den použití</t>
  </si>
  <si>
    <t>1945682100</t>
  </si>
  <si>
    <t>51*30</t>
  </si>
  <si>
    <t>941111821</t>
  </si>
  <si>
    <t>Demontáž lešení řadového trubkového lehkého s podlahami zatížení do 200 kg/m2 š do 1,2 m v do 10 m</t>
  </si>
  <si>
    <t>1952087445</t>
  </si>
  <si>
    <t>944611111</t>
  </si>
  <si>
    <t>Montáž ochranné plachty z textilie z umělých vláken</t>
  </si>
  <si>
    <t>355394186</t>
  </si>
  <si>
    <t>944611211</t>
  </si>
  <si>
    <t>Příplatek k ochranné plachtě za první a za každý další den použití</t>
  </si>
  <si>
    <t>1145891996</t>
  </si>
  <si>
    <t>944611811</t>
  </si>
  <si>
    <t>Demontáž ochranné plachty z textilie z umělých vláken</t>
  </si>
  <si>
    <t>-1914241444</t>
  </si>
  <si>
    <t>950000001</t>
  </si>
  <si>
    <t>Noční značení</t>
  </si>
  <si>
    <t>kč</t>
  </si>
  <si>
    <t>-1351117788</t>
  </si>
  <si>
    <t>VRN</t>
  </si>
  <si>
    <t>Vedlejší rozpočtové náklady</t>
  </si>
  <si>
    <t>030001000</t>
  </si>
  <si>
    <t>Zařízení staveniště</t>
  </si>
  <si>
    <t>1024</t>
  </si>
  <si>
    <t>758509508</t>
  </si>
  <si>
    <t>0900000R1</t>
  </si>
  <si>
    <t>Práce malého rozsahu</t>
  </si>
  <si>
    <t>16883036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</si>
</sst>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6</v>
      </c>
    </row>
    <row r="5" spans="1:74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6" t="s">
        <v>13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0"/>
      <c r="AQ5" s="20"/>
      <c r="AR5" s="18"/>
      <c r="BE5" s="236" t="s">
        <v>14</v>
      </c>
      <c r="BS5" s="15" t="s">
        <v>6</v>
      </c>
    </row>
    <row r="6" spans="1:74" ht="36.950000000000003" customHeight="1">
      <c r="B6" s="19"/>
      <c r="C6" s="20"/>
      <c r="D6" s="26" t="s">
        <v>15</v>
      </c>
      <c r="E6" s="20"/>
      <c r="F6" s="20"/>
      <c r="G6" s="20"/>
      <c r="H6" s="20"/>
      <c r="I6" s="20"/>
      <c r="J6" s="20"/>
      <c r="K6" s="258" t="s">
        <v>16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0"/>
      <c r="AQ6" s="20"/>
      <c r="AR6" s="18"/>
      <c r="BE6" s="237"/>
      <c r="BS6" s="15" t="s">
        <v>17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7"/>
      <c r="BS7" s="15" t="s">
        <v>20</v>
      </c>
    </row>
    <row r="8" spans="1:74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37"/>
      <c r="BS8" s="15" t="s">
        <v>25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7"/>
      <c r="BS9" s="15" t="s">
        <v>26</v>
      </c>
    </row>
    <row r="10" spans="1:74" ht="12" customHeight="1">
      <c r="B10" s="19"/>
      <c r="C10" s="20"/>
      <c r="D10" s="27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28</v>
      </c>
      <c r="AL10" s="20"/>
      <c r="AM10" s="20"/>
      <c r="AN10" s="25" t="s">
        <v>1</v>
      </c>
      <c r="AO10" s="20"/>
      <c r="AP10" s="20"/>
      <c r="AQ10" s="20"/>
      <c r="AR10" s="18"/>
      <c r="BE10" s="237"/>
      <c r="BS10" s="15" t="s">
        <v>17</v>
      </c>
    </row>
    <row r="11" spans="1:74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</v>
      </c>
      <c r="AO11" s="20"/>
      <c r="AP11" s="20"/>
      <c r="AQ11" s="20"/>
      <c r="AR11" s="18"/>
      <c r="BE11" s="237"/>
      <c r="BS11" s="15" t="s">
        <v>17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7"/>
      <c r="BS12" s="15" t="s">
        <v>17</v>
      </c>
    </row>
    <row r="13" spans="1:74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28</v>
      </c>
      <c r="AL13" s="20"/>
      <c r="AM13" s="20"/>
      <c r="AN13" s="29" t="s">
        <v>31</v>
      </c>
      <c r="AO13" s="20"/>
      <c r="AP13" s="20"/>
      <c r="AQ13" s="20"/>
      <c r="AR13" s="18"/>
      <c r="BE13" s="237"/>
      <c r="BS13" s="15" t="s">
        <v>17</v>
      </c>
    </row>
    <row r="14" spans="1:74" ht="11.25">
      <c r="B14" s="19"/>
      <c r="C14" s="20"/>
      <c r="D14" s="20"/>
      <c r="E14" s="259" t="s">
        <v>31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37"/>
      <c r="BS14" s="15" t="s">
        <v>17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7"/>
      <c r="BS15" s="15" t="s">
        <v>4</v>
      </c>
    </row>
    <row r="16" spans="1:74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28</v>
      </c>
      <c r="AL16" s="20"/>
      <c r="AM16" s="20"/>
      <c r="AN16" s="25" t="s">
        <v>1</v>
      </c>
      <c r="AO16" s="20"/>
      <c r="AP16" s="20"/>
      <c r="AQ16" s="20"/>
      <c r="AR16" s="18"/>
      <c r="BE16" s="237"/>
      <c r="BS16" s="15" t="s">
        <v>4</v>
      </c>
    </row>
    <row r="17" spans="2:7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</v>
      </c>
      <c r="AO17" s="20"/>
      <c r="AP17" s="20"/>
      <c r="AQ17" s="20"/>
      <c r="AR17" s="18"/>
      <c r="BE17" s="237"/>
      <c r="BS17" s="15" t="s">
        <v>34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7"/>
      <c r="BS18" s="15" t="s">
        <v>6</v>
      </c>
    </row>
    <row r="19" spans="2:7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28</v>
      </c>
      <c r="AL19" s="20"/>
      <c r="AM19" s="20"/>
      <c r="AN19" s="25" t="s">
        <v>1</v>
      </c>
      <c r="AO19" s="20"/>
      <c r="AP19" s="20"/>
      <c r="AQ19" s="20"/>
      <c r="AR19" s="18"/>
      <c r="BE19" s="237"/>
      <c r="BS19" s="15" t="s">
        <v>6</v>
      </c>
    </row>
    <row r="20" spans="2:7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</v>
      </c>
      <c r="AO20" s="20"/>
      <c r="AP20" s="20"/>
      <c r="AQ20" s="20"/>
      <c r="AR20" s="18"/>
      <c r="BE20" s="237"/>
      <c r="BS20" s="15" t="s">
        <v>34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7"/>
    </row>
    <row r="22" spans="2:7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7"/>
    </row>
    <row r="23" spans="2:71" ht="16.5" customHeight="1">
      <c r="B23" s="19"/>
      <c r="C23" s="20"/>
      <c r="D23" s="20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0"/>
      <c r="AP23" s="20"/>
      <c r="AQ23" s="20"/>
      <c r="AR23" s="18"/>
      <c r="BE23" s="237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7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7"/>
    </row>
    <row r="26" spans="2:71" s="1" customFormat="1" ht="25.9" customHeight="1"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>
        <f>ROUND(AG54,2)</f>
        <v>0</v>
      </c>
      <c r="AL26" s="239"/>
      <c r="AM26" s="239"/>
      <c r="AN26" s="239"/>
      <c r="AO26" s="239"/>
      <c r="AP26" s="33"/>
      <c r="AQ26" s="33"/>
      <c r="AR26" s="36"/>
      <c r="BE26" s="237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7"/>
    </row>
    <row r="28" spans="2:71" s="1" customFormat="1" ht="11.2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2" t="s">
        <v>39</v>
      </c>
      <c r="M28" s="262"/>
      <c r="N28" s="262"/>
      <c r="O28" s="262"/>
      <c r="P28" s="262"/>
      <c r="Q28" s="33"/>
      <c r="R28" s="33"/>
      <c r="S28" s="33"/>
      <c r="T28" s="33"/>
      <c r="U28" s="33"/>
      <c r="V28" s="33"/>
      <c r="W28" s="262" t="s">
        <v>40</v>
      </c>
      <c r="X28" s="262"/>
      <c r="Y28" s="262"/>
      <c r="Z28" s="262"/>
      <c r="AA28" s="262"/>
      <c r="AB28" s="262"/>
      <c r="AC28" s="262"/>
      <c r="AD28" s="262"/>
      <c r="AE28" s="262"/>
      <c r="AF28" s="33"/>
      <c r="AG28" s="33"/>
      <c r="AH28" s="33"/>
      <c r="AI28" s="33"/>
      <c r="AJ28" s="33"/>
      <c r="AK28" s="262" t="s">
        <v>41</v>
      </c>
      <c r="AL28" s="262"/>
      <c r="AM28" s="262"/>
      <c r="AN28" s="262"/>
      <c r="AO28" s="262"/>
      <c r="AP28" s="33"/>
      <c r="AQ28" s="33"/>
      <c r="AR28" s="36"/>
      <c r="BE28" s="237"/>
    </row>
    <row r="29" spans="2:71" s="2" customFormat="1" ht="14.45" customHeight="1">
      <c r="B29" s="37"/>
      <c r="C29" s="38"/>
      <c r="D29" s="27" t="s">
        <v>42</v>
      </c>
      <c r="E29" s="38"/>
      <c r="F29" s="27" t="s">
        <v>43</v>
      </c>
      <c r="G29" s="38"/>
      <c r="H29" s="38"/>
      <c r="I29" s="38"/>
      <c r="J29" s="38"/>
      <c r="K29" s="38"/>
      <c r="L29" s="263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ROUND(AZ54,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ROUND(AV54, 2)</f>
        <v>0</v>
      </c>
      <c r="AL29" s="235"/>
      <c r="AM29" s="235"/>
      <c r="AN29" s="235"/>
      <c r="AO29" s="235"/>
      <c r="AP29" s="38"/>
      <c r="AQ29" s="38"/>
      <c r="AR29" s="39"/>
      <c r="BE29" s="237"/>
    </row>
    <row r="30" spans="2:71" s="2" customFormat="1" ht="14.45" customHeight="1">
      <c r="B30" s="37"/>
      <c r="C30" s="38"/>
      <c r="D30" s="38"/>
      <c r="E30" s="38"/>
      <c r="F30" s="27" t="s">
        <v>44</v>
      </c>
      <c r="G30" s="38"/>
      <c r="H30" s="38"/>
      <c r="I30" s="38"/>
      <c r="J30" s="38"/>
      <c r="K30" s="38"/>
      <c r="L30" s="263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ROUND(BA54,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ROUND(AW54, 2)</f>
        <v>0</v>
      </c>
      <c r="AL30" s="235"/>
      <c r="AM30" s="235"/>
      <c r="AN30" s="235"/>
      <c r="AO30" s="235"/>
      <c r="AP30" s="38"/>
      <c r="AQ30" s="38"/>
      <c r="AR30" s="39"/>
      <c r="BE30" s="237"/>
    </row>
    <row r="31" spans="2:71" s="2" customFormat="1" ht="14.45" hidden="1" customHeight="1">
      <c r="B31" s="37"/>
      <c r="C31" s="38"/>
      <c r="D31" s="38"/>
      <c r="E31" s="38"/>
      <c r="F31" s="27" t="s">
        <v>45</v>
      </c>
      <c r="G31" s="38"/>
      <c r="H31" s="38"/>
      <c r="I31" s="38"/>
      <c r="J31" s="38"/>
      <c r="K31" s="38"/>
      <c r="L31" s="263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ROUND(BB54,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37"/>
    </row>
    <row r="32" spans="2:71" s="2" customFormat="1" ht="14.45" hidden="1" customHeight="1">
      <c r="B32" s="37"/>
      <c r="C32" s="38"/>
      <c r="D32" s="38"/>
      <c r="E32" s="38"/>
      <c r="F32" s="27" t="s">
        <v>46</v>
      </c>
      <c r="G32" s="38"/>
      <c r="H32" s="38"/>
      <c r="I32" s="38"/>
      <c r="J32" s="38"/>
      <c r="K32" s="38"/>
      <c r="L32" s="263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ROUND(BC54,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37"/>
    </row>
    <row r="33" spans="2:57" s="2" customFormat="1" ht="14.45" hidden="1" customHeight="1">
      <c r="B33" s="37"/>
      <c r="C33" s="38"/>
      <c r="D33" s="38"/>
      <c r="E33" s="38"/>
      <c r="F33" s="27" t="s">
        <v>47</v>
      </c>
      <c r="G33" s="38"/>
      <c r="H33" s="38"/>
      <c r="I33" s="38"/>
      <c r="J33" s="38"/>
      <c r="K33" s="38"/>
      <c r="L33" s="263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ROUND(BD54,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37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7"/>
    </row>
    <row r="35" spans="2:57" s="1" customFormat="1" ht="25.9" customHeight="1"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40" t="s">
        <v>50</v>
      </c>
      <c r="Y35" s="241"/>
      <c r="Z35" s="241"/>
      <c r="AA35" s="241"/>
      <c r="AB35" s="241"/>
      <c r="AC35" s="42"/>
      <c r="AD35" s="42"/>
      <c r="AE35" s="42"/>
      <c r="AF35" s="42"/>
      <c r="AG35" s="42"/>
      <c r="AH35" s="42"/>
      <c r="AI35" s="42"/>
      <c r="AJ35" s="42"/>
      <c r="AK35" s="242">
        <f>SUM(AK26:AK33)</f>
        <v>0</v>
      </c>
      <c r="AL35" s="241"/>
      <c r="AM35" s="241"/>
      <c r="AN35" s="241"/>
      <c r="AO35" s="243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12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SONA5769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15</v>
      </c>
      <c r="D45" s="50"/>
      <c r="E45" s="50"/>
      <c r="F45" s="50"/>
      <c r="G45" s="50"/>
      <c r="H45" s="50"/>
      <c r="I45" s="50"/>
      <c r="J45" s="50"/>
      <c r="K45" s="50"/>
      <c r="L45" s="253" t="str">
        <f>K6</f>
        <v>Ostrov, vzorová oprava 3ks balkonů</v>
      </c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21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23</v>
      </c>
      <c r="AJ47" s="33"/>
      <c r="AK47" s="33"/>
      <c r="AL47" s="33"/>
      <c r="AM47" s="255" t="str">
        <f>IF(AN8= "","",AN8)</f>
        <v>1. 10. 2015</v>
      </c>
      <c r="AN47" s="255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27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32</v>
      </c>
      <c r="AJ49" s="33"/>
      <c r="AK49" s="33"/>
      <c r="AL49" s="33"/>
      <c r="AM49" s="251" t="str">
        <f>IF(E17="","",E17)</f>
        <v>Ing.Vladislav Skoček, Ostrov</v>
      </c>
      <c r="AN49" s="252"/>
      <c r="AO49" s="252"/>
      <c r="AP49" s="252"/>
      <c r="AQ49" s="33"/>
      <c r="AR49" s="36"/>
      <c r="AS49" s="245" t="s">
        <v>52</v>
      </c>
      <c r="AT49" s="246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24.95" customHeight="1">
      <c r="B50" s="32"/>
      <c r="C50" s="27" t="s">
        <v>30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35</v>
      </c>
      <c r="AJ50" s="33"/>
      <c r="AK50" s="33"/>
      <c r="AL50" s="33"/>
      <c r="AM50" s="251" t="str">
        <f>IF(E20="","",E20)</f>
        <v>Neubauerová Soňa, SK-Projekt Ostrov</v>
      </c>
      <c r="AN50" s="252"/>
      <c r="AO50" s="252"/>
      <c r="AP50" s="252"/>
      <c r="AQ50" s="33"/>
      <c r="AR50" s="36"/>
      <c r="AS50" s="247"/>
      <c r="AT50" s="248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9"/>
      <c r="AT51" s="250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72" t="s">
        <v>53</v>
      </c>
      <c r="D52" s="265"/>
      <c r="E52" s="265"/>
      <c r="F52" s="265"/>
      <c r="G52" s="265"/>
      <c r="H52" s="60"/>
      <c r="I52" s="264" t="s">
        <v>54</v>
      </c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7" t="s">
        <v>55</v>
      </c>
      <c r="AH52" s="265"/>
      <c r="AI52" s="265"/>
      <c r="AJ52" s="265"/>
      <c r="AK52" s="265"/>
      <c r="AL52" s="265"/>
      <c r="AM52" s="265"/>
      <c r="AN52" s="264" t="s">
        <v>56</v>
      </c>
      <c r="AO52" s="265"/>
      <c r="AP52" s="266"/>
      <c r="AQ52" s="61" t="s">
        <v>57</v>
      </c>
      <c r="AR52" s="36"/>
      <c r="AS52" s="62" t="s">
        <v>58</v>
      </c>
      <c r="AT52" s="63" t="s">
        <v>59</v>
      </c>
      <c r="AU52" s="63" t="s">
        <v>60</v>
      </c>
      <c r="AV52" s="63" t="s">
        <v>61</v>
      </c>
      <c r="AW52" s="63" t="s">
        <v>62</v>
      </c>
      <c r="AX52" s="63" t="s">
        <v>63</v>
      </c>
      <c r="AY52" s="63" t="s">
        <v>64</v>
      </c>
      <c r="AZ52" s="63" t="s">
        <v>65</v>
      </c>
      <c r="BA52" s="63" t="s">
        <v>66</v>
      </c>
      <c r="BB52" s="63" t="s">
        <v>67</v>
      </c>
      <c r="BC52" s="63" t="s">
        <v>68</v>
      </c>
      <c r="BD52" s="64" t="s">
        <v>69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70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70">
        <f>ROUND(SUM(AG55:AG58),2)</f>
        <v>0</v>
      </c>
      <c r="AH54" s="270"/>
      <c r="AI54" s="270"/>
      <c r="AJ54" s="270"/>
      <c r="AK54" s="270"/>
      <c r="AL54" s="270"/>
      <c r="AM54" s="270"/>
      <c r="AN54" s="271">
        <f>SUM(AG54,AT54)</f>
        <v>0</v>
      </c>
      <c r="AO54" s="271"/>
      <c r="AP54" s="271"/>
      <c r="AQ54" s="72" t="s">
        <v>1</v>
      </c>
      <c r="AR54" s="73"/>
      <c r="AS54" s="74">
        <f>ROUND(SUM(AS55:AS58),2)</f>
        <v>0</v>
      </c>
      <c r="AT54" s="75">
        <f>ROUND(SUM(AV54:AW54),2)</f>
        <v>0</v>
      </c>
      <c r="AU54" s="76">
        <f>ROUND(SUM(AU55:AU58),5)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ROUND(SUM(AZ55:AZ58),2)</f>
        <v>0</v>
      </c>
      <c r="BA54" s="75">
        <f>ROUND(SUM(BA55:BA58),2)</f>
        <v>0</v>
      </c>
      <c r="BB54" s="75">
        <f>ROUND(SUM(BB55:BB58),2)</f>
        <v>0</v>
      </c>
      <c r="BC54" s="75">
        <f>ROUND(SUM(BC55:BC58),2)</f>
        <v>0</v>
      </c>
      <c r="BD54" s="77">
        <f>ROUND(SUM(BD55:BD58),2)</f>
        <v>0</v>
      </c>
      <c r="BS54" s="78" t="s">
        <v>71</v>
      </c>
      <c r="BT54" s="78" t="s">
        <v>72</v>
      </c>
      <c r="BU54" s="79" t="s">
        <v>73</v>
      </c>
      <c r="BV54" s="78" t="s">
        <v>74</v>
      </c>
      <c r="BW54" s="78" t="s">
        <v>5</v>
      </c>
      <c r="BX54" s="78" t="s">
        <v>75</v>
      </c>
      <c r="CL54" s="78" t="s">
        <v>1</v>
      </c>
    </row>
    <row r="55" spans="1:91" s="5" customFormat="1" ht="16.5" customHeight="1">
      <c r="A55" s="80" t="s">
        <v>76</v>
      </c>
      <c r="B55" s="81"/>
      <c r="C55" s="82"/>
      <c r="D55" s="273" t="s">
        <v>77</v>
      </c>
      <c r="E55" s="273"/>
      <c r="F55" s="273"/>
      <c r="G55" s="273"/>
      <c r="H55" s="273"/>
      <c r="I55" s="83"/>
      <c r="J55" s="273" t="s">
        <v>78</v>
      </c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68">
        <f>'S5769-1 - Oprava vrchního...'!J30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4" t="s">
        <v>79</v>
      </c>
      <c r="AR55" s="85"/>
      <c r="AS55" s="86">
        <v>0</v>
      </c>
      <c r="AT55" s="87">
        <f>ROUND(SUM(AV55:AW55),2)</f>
        <v>0</v>
      </c>
      <c r="AU55" s="88">
        <f>'S5769-1 - Oprava vrchního...'!P95</f>
        <v>0</v>
      </c>
      <c r="AV55" s="87">
        <f>'S5769-1 - Oprava vrchního...'!J33</f>
        <v>0</v>
      </c>
      <c r="AW55" s="87">
        <f>'S5769-1 - Oprava vrchního...'!J34</f>
        <v>0</v>
      </c>
      <c r="AX55" s="87">
        <f>'S5769-1 - Oprava vrchního...'!J35</f>
        <v>0</v>
      </c>
      <c r="AY55" s="87">
        <f>'S5769-1 - Oprava vrchního...'!J36</f>
        <v>0</v>
      </c>
      <c r="AZ55" s="87">
        <f>'S5769-1 - Oprava vrchního...'!F33</f>
        <v>0</v>
      </c>
      <c r="BA55" s="87">
        <f>'S5769-1 - Oprava vrchního...'!F34</f>
        <v>0</v>
      </c>
      <c r="BB55" s="87">
        <f>'S5769-1 - Oprava vrchního...'!F35</f>
        <v>0</v>
      </c>
      <c r="BC55" s="87">
        <f>'S5769-1 - Oprava vrchního...'!F36</f>
        <v>0</v>
      </c>
      <c r="BD55" s="89">
        <f>'S5769-1 - Oprava vrchního...'!F37</f>
        <v>0</v>
      </c>
      <c r="BT55" s="90" t="s">
        <v>20</v>
      </c>
      <c r="BV55" s="90" t="s">
        <v>74</v>
      </c>
      <c r="BW55" s="90" t="s">
        <v>80</v>
      </c>
      <c r="BX55" s="90" t="s">
        <v>5</v>
      </c>
      <c r="CL55" s="90" t="s">
        <v>1</v>
      </c>
      <c r="CM55" s="90" t="s">
        <v>20</v>
      </c>
    </row>
    <row r="56" spans="1:91" s="5" customFormat="1" ht="16.5" customHeight="1">
      <c r="A56" s="80" t="s">
        <v>76</v>
      </c>
      <c r="B56" s="81"/>
      <c r="C56" s="82"/>
      <c r="D56" s="273" t="s">
        <v>81</v>
      </c>
      <c r="E56" s="273"/>
      <c r="F56" s="273"/>
      <c r="G56" s="273"/>
      <c r="H56" s="273"/>
      <c r="I56" s="83"/>
      <c r="J56" s="273" t="s">
        <v>82</v>
      </c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68">
        <f>'S5769-2 - Oprava prostřed...'!J30</f>
        <v>0</v>
      </c>
      <c r="AH56" s="269"/>
      <c r="AI56" s="269"/>
      <c r="AJ56" s="269"/>
      <c r="AK56" s="269"/>
      <c r="AL56" s="269"/>
      <c r="AM56" s="269"/>
      <c r="AN56" s="268">
        <f>SUM(AG56,AT56)</f>
        <v>0</v>
      </c>
      <c r="AO56" s="269"/>
      <c r="AP56" s="269"/>
      <c r="AQ56" s="84" t="s">
        <v>79</v>
      </c>
      <c r="AR56" s="85"/>
      <c r="AS56" s="86">
        <v>0</v>
      </c>
      <c r="AT56" s="87">
        <f>ROUND(SUM(AV56:AW56),2)</f>
        <v>0</v>
      </c>
      <c r="AU56" s="88">
        <f>'S5769-2 - Oprava prostřed...'!P95</f>
        <v>0</v>
      </c>
      <c r="AV56" s="87">
        <f>'S5769-2 - Oprava prostřed...'!J33</f>
        <v>0</v>
      </c>
      <c r="AW56" s="87">
        <f>'S5769-2 - Oprava prostřed...'!J34</f>
        <v>0</v>
      </c>
      <c r="AX56" s="87">
        <f>'S5769-2 - Oprava prostřed...'!J35</f>
        <v>0</v>
      </c>
      <c r="AY56" s="87">
        <f>'S5769-2 - Oprava prostřed...'!J36</f>
        <v>0</v>
      </c>
      <c r="AZ56" s="87">
        <f>'S5769-2 - Oprava prostřed...'!F33</f>
        <v>0</v>
      </c>
      <c r="BA56" s="87">
        <f>'S5769-2 - Oprava prostřed...'!F34</f>
        <v>0</v>
      </c>
      <c r="BB56" s="87">
        <f>'S5769-2 - Oprava prostřed...'!F35</f>
        <v>0</v>
      </c>
      <c r="BC56" s="87">
        <f>'S5769-2 - Oprava prostřed...'!F36</f>
        <v>0</v>
      </c>
      <c r="BD56" s="89">
        <f>'S5769-2 - Oprava prostřed...'!F37</f>
        <v>0</v>
      </c>
      <c r="BT56" s="90" t="s">
        <v>20</v>
      </c>
      <c r="BV56" s="90" t="s">
        <v>74</v>
      </c>
      <c r="BW56" s="90" t="s">
        <v>83</v>
      </c>
      <c r="BX56" s="90" t="s">
        <v>5</v>
      </c>
      <c r="CL56" s="90" t="s">
        <v>1</v>
      </c>
      <c r="CM56" s="90" t="s">
        <v>20</v>
      </c>
    </row>
    <row r="57" spans="1:91" s="5" customFormat="1" ht="16.5" customHeight="1">
      <c r="A57" s="80" t="s">
        <v>76</v>
      </c>
      <c r="B57" s="81"/>
      <c r="C57" s="82"/>
      <c r="D57" s="273" t="s">
        <v>84</v>
      </c>
      <c r="E57" s="273"/>
      <c r="F57" s="273"/>
      <c r="G57" s="273"/>
      <c r="H57" s="273"/>
      <c r="I57" s="83"/>
      <c r="J57" s="273" t="s">
        <v>85</v>
      </c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68">
        <f>'S5769-3 - Oprava spodního...'!J30</f>
        <v>0</v>
      </c>
      <c r="AH57" s="269"/>
      <c r="AI57" s="269"/>
      <c r="AJ57" s="269"/>
      <c r="AK57" s="269"/>
      <c r="AL57" s="269"/>
      <c r="AM57" s="269"/>
      <c r="AN57" s="268">
        <f>SUM(AG57,AT57)</f>
        <v>0</v>
      </c>
      <c r="AO57" s="269"/>
      <c r="AP57" s="269"/>
      <c r="AQ57" s="84" t="s">
        <v>79</v>
      </c>
      <c r="AR57" s="85"/>
      <c r="AS57" s="86">
        <v>0</v>
      </c>
      <c r="AT57" s="87">
        <f>ROUND(SUM(AV57:AW57),2)</f>
        <v>0</v>
      </c>
      <c r="AU57" s="88">
        <f>'S5769-3 - Oprava spodního...'!P94</f>
        <v>0</v>
      </c>
      <c r="AV57" s="87">
        <f>'S5769-3 - Oprava spodního...'!J33</f>
        <v>0</v>
      </c>
      <c r="AW57" s="87">
        <f>'S5769-3 - Oprava spodního...'!J34</f>
        <v>0</v>
      </c>
      <c r="AX57" s="87">
        <f>'S5769-3 - Oprava spodního...'!J35</f>
        <v>0</v>
      </c>
      <c r="AY57" s="87">
        <f>'S5769-3 - Oprava spodního...'!J36</f>
        <v>0</v>
      </c>
      <c r="AZ57" s="87">
        <f>'S5769-3 - Oprava spodního...'!F33</f>
        <v>0</v>
      </c>
      <c r="BA57" s="87">
        <f>'S5769-3 - Oprava spodního...'!F34</f>
        <v>0</v>
      </c>
      <c r="BB57" s="87">
        <f>'S5769-3 - Oprava spodního...'!F35</f>
        <v>0</v>
      </c>
      <c r="BC57" s="87">
        <f>'S5769-3 - Oprava spodního...'!F36</f>
        <v>0</v>
      </c>
      <c r="BD57" s="89">
        <f>'S5769-3 - Oprava spodního...'!F37</f>
        <v>0</v>
      </c>
      <c r="BT57" s="90" t="s">
        <v>20</v>
      </c>
      <c r="BV57" s="90" t="s">
        <v>74</v>
      </c>
      <c r="BW57" s="90" t="s">
        <v>86</v>
      </c>
      <c r="BX57" s="90" t="s">
        <v>5</v>
      </c>
      <c r="CL57" s="90" t="s">
        <v>1</v>
      </c>
      <c r="CM57" s="90" t="s">
        <v>20</v>
      </c>
    </row>
    <row r="58" spans="1:91" s="5" customFormat="1" ht="16.5" customHeight="1">
      <c r="A58" s="80" t="s">
        <v>76</v>
      </c>
      <c r="B58" s="81"/>
      <c r="C58" s="82"/>
      <c r="D58" s="273" t="s">
        <v>87</v>
      </c>
      <c r="E58" s="273"/>
      <c r="F58" s="273"/>
      <c r="G58" s="273"/>
      <c r="H58" s="273"/>
      <c r="I58" s="83"/>
      <c r="J58" s="273" t="s">
        <v>88</v>
      </c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68">
        <f>'S5769-4 - Lešení, společn...'!J30</f>
        <v>0</v>
      </c>
      <c r="AH58" s="269"/>
      <c r="AI58" s="269"/>
      <c r="AJ58" s="269"/>
      <c r="AK58" s="269"/>
      <c r="AL58" s="269"/>
      <c r="AM58" s="269"/>
      <c r="AN58" s="268">
        <f>SUM(AG58,AT58)</f>
        <v>0</v>
      </c>
      <c r="AO58" s="269"/>
      <c r="AP58" s="269"/>
      <c r="AQ58" s="84" t="s">
        <v>79</v>
      </c>
      <c r="AR58" s="85"/>
      <c r="AS58" s="91">
        <v>0</v>
      </c>
      <c r="AT58" s="92">
        <f>ROUND(SUM(AV58:AW58),2)</f>
        <v>0</v>
      </c>
      <c r="AU58" s="93">
        <f>'S5769-4 - Lešení, společn...'!P84</f>
        <v>0</v>
      </c>
      <c r="AV58" s="92">
        <f>'S5769-4 - Lešení, společn...'!J33</f>
        <v>0</v>
      </c>
      <c r="AW58" s="92">
        <f>'S5769-4 - Lešení, společn...'!J34</f>
        <v>0</v>
      </c>
      <c r="AX58" s="92">
        <f>'S5769-4 - Lešení, společn...'!J35</f>
        <v>0</v>
      </c>
      <c r="AY58" s="92">
        <f>'S5769-4 - Lešení, společn...'!J36</f>
        <v>0</v>
      </c>
      <c r="AZ58" s="92">
        <f>'S5769-4 - Lešení, společn...'!F33</f>
        <v>0</v>
      </c>
      <c r="BA58" s="92">
        <f>'S5769-4 - Lešení, společn...'!F34</f>
        <v>0</v>
      </c>
      <c r="BB58" s="92">
        <f>'S5769-4 - Lešení, společn...'!F35</f>
        <v>0</v>
      </c>
      <c r="BC58" s="92">
        <f>'S5769-4 - Lešení, společn...'!F36</f>
        <v>0</v>
      </c>
      <c r="BD58" s="94">
        <f>'S5769-4 - Lešení, společn...'!F37</f>
        <v>0</v>
      </c>
      <c r="BT58" s="90" t="s">
        <v>20</v>
      </c>
      <c r="BV58" s="90" t="s">
        <v>74</v>
      </c>
      <c r="BW58" s="90" t="s">
        <v>89</v>
      </c>
      <c r="BX58" s="90" t="s">
        <v>5</v>
      </c>
      <c r="CL58" s="90" t="s">
        <v>1</v>
      </c>
      <c r="CM58" s="90" t="s">
        <v>20</v>
      </c>
    </row>
    <row r="59" spans="1:91" s="1" customFormat="1" ht="30" customHeight="1"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6"/>
    </row>
    <row r="60" spans="1:91" s="1" customFormat="1" ht="6.95" customHeight="1"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36"/>
    </row>
  </sheetData>
  <sheetProtection password="CC35" sheet="1" objects="1" scenarios="1" formatColumns="0" formatRows="0"/>
  <mergeCells count="54"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5769-1 - Oprava vrchního...'!C2" display="/"/>
    <hyperlink ref="A56" location="'S5769-2 - Oprava prostřed...'!C2" display="/"/>
    <hyperlink ref="A57" location="'S5769-3 - Oprava spodního...'!C2" display="/"/>
    <hyperlink ref="A58" location="'S5769-4 - Lešení, společ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80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20</v>
      </c>
    </row>
    <row r="4" spans="2:46" ht="24.95" customHeight="1">
      <c r="B4" s="18"/>
      <c r="D4" s="99" t="s">
        <v>90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15</v>
      </c>
      <c r="L6" s="18"/>
    </row>
    <row r="7" spans="2:46" ht="16.5" customHeight="1">
      <c r="B7" s="18"/>
      <c r="E7" s="274" t="str">
        <f>'Rekapitulace stavby'!K6</f>
        <v>Ostrov, vzorová oprava 3ks balkonů</v>
      </c>
      <c r="F7" s="275"/>
      <c r="G7" s="275"/>
      <c r="H7" s="275"/>
      <c r="L7" s="18"/>
    </row>
    <row r="8" spans="2:46" s="1" customFormat="1" ht="12" customHeight="1">
      <c r="B8" s="36"/>
      <c r="D8" s="100" t="s">
        <v>91</v>
      </c>
      <c r="I8" s="101"/>
      <c r="L8" s="36"/>
    </row>
    <row r="9" spans="2:46" s="1" customFormat="1" ht="36.950000000000003" customHeight="1">
      <c r="B9" s="36"/>
      <c r="E9" s="276" t="s">
        <v>92</v>
      </c>
      <c r="F9" s="277"/>
      <c r="G9" s="277"/>
      <c r="H9" s="277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21</v>
      </c>
      <c r="F12" s="15" t="s">
        <v>22</v>
      </c>
      <c r="I12" s="102" t="s">
        <v>23</v>
      </c>
      <c r="J12" s="103" t="str">
        <f>'Rekapitulace stavby'!AN8</f>
        <v>1. 10. 2015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27</v>
      </c>
      <c r="I14" s="102" t="s">
        <v>28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29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30</v>
      </c>
      <c r="I17" s="102" t="s">
        <v>28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8" t="str">
        <f>'Rekapitulace stavby'!E14</f>
        <v>Vyplň údaj</v>
      </c>
      <c r="F18" s="279"/>
      <c r="G18" s="279"/>
      <c r="H18" s="279"/>
      <c r="I18" s="102" t="s">
        <v>29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32</v>
      </c>
      <c r="I20" s="102" t="s">
        <v>28</v>
      </c>
      <c r="J20" s="15" t="s">
        <v>1</v>
      </c>
      <c r="L20" s="36"/>
    </row>
    <row r="21" spans="2:12" s="1" customFormat="1" ht="18" customHeight="1">
      <c r="B21" s="36"/>
      <c r="E21" s="15" t="s">
        <v>33</v>
      </c>
      <c r="I21" s="102" t="s">
        <v>29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28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29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0" t="s">
        <v>1</v>
      </c>
      <c r="F27" s="280"/>
      <c r="G27" s="280"/>
      <c r="H27" s="280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ROUND(J95,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5" customHeight="1">
      <c r="B33" s="36"/>
      <c r="D33" s="100" t="s">
        <v>42</v>
      </c>
      <c r="E33" s="100" t="s">
        <v>43</v>
      </c>
      <c r="F33" s="111">
        <f>ROUND((SUM(BE95:BE221)),  2)</f>
        <v>0</v>
      </c>
      <c r="I33" s="112">
        <v>0.21</v>
      </c>
      <c r="J33" s="111">
        <f>ROUND(((SUM(BE95:BE221))*I33),  2)</f>
        <v>0</v>
      </c>
      <c r="L33" s="36"/>
    </row>
    <row r="34" spans="2:12" s="1" customFormat="1" ht="14.45" customHeight="1">
      <c r="B34" s="36"/>
      <c r="E34" s="100" t="s">
        <v>44</v>
      </c>
      <c r="F34" s="111">
        <f>ROUND((SUM(BF95:BF221)),  2)</f>
        <v>0</v>
      </c>
      <c r="I34" s="112">
        <v>0.15</v>
      </c>
      <c r="J34" s="111">
        <f>ROUND(((SUM(BF95:BF221))*I34),  2)</f>
        <v>0</v>
      </c>
      <c r="L34" s="36"/>
    </row>
    <row r="35" spans="2:12" s="1" customFormat="1" ht="14.45" hidden="1" customHeight="1">
      <c r="B35" s="36"/>
      <c r="E35" s="100" t="s">
        <v>45</v>
      </c>
      <c r="F35" s="111">
        <f>ROUND((SUM(BG95:BG221)),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46</v>
      </c>
      <c r="F36" s="111">
        <f>ROUND((SUM(BH95:BH221)),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47</v>
      </c>
      <c r="F37" s="111">
        <f>ROUND((SUM(BI95:BI221)),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93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15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1" t="str">
        <f>E7</f>
        <v>Ostrov, vzorová oprava 3ks balkonů</v>
      </c>
      <c r="F48" s="282"/>
      <c r="G48" s="282"/>
      <c r="H48" s="282"/>
      <c r="I48" s="101"/>
      <c r="J48" s="33"/>
      <c r="K48" s="33"/>
      <c r="L48" s="36"/>
    </row>
    <row r="49" spans="2:47" s="1" customFormat="1" ht="12" customHeight="1">
      <c r="B49" s="32"/>
      <c r="C49" s="27" t="s">
        <v>91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3" t="str">
        <f>E9</f>
        <v>S5769-1 - Oprava vrchního balkonu</v>
      </c>
      <c r="F50" s="252"/>
      <c r="G50" s="252"/>
      <c r="H50" s="252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 xml:space="preserve"> </v>
      </c>
      <c r="G52" s="33"/>
      <c r="H52" s="33"/>
      <c r="I52" s="102" t="s">
        <v>23</v>
      </c>
      <c r="J52" s="53" t="str">
        <f>IF(J12="","",J12)</f>
        <v>1. 10. 2015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24.95" customHeight="1">
      <c r="B54" s="32"/>
      <c r="C54" s="27" t="s">
        <v>27</v>
      </c>
      <c r="D54" s="33"/>
      <c r="E54" s="33"/>
      <c r="F54" s="25" t="str">
        <f>E15</f>
        <v xml:space="preserve"> </v>
      </c>
      <c r="G54" s="33"/>
      <c r="H54" s="33"/>
      <c r="I54" s="102" t="s">
        <v>32</v>
      </c>
      <c r="J54" s="30" t="str">
        <f>E21</f>
        <v>Ing.Vladislav Skoček, Ostrov</v>
      </c>
      <c r="K54" s="33"/>
      <c r="L54" s="36"/>
    </row>
    <row r="55" spans="2:47" s="1" customFormat="1" ht="24.95" customHeight="1">
      <c r="B55" s="32"/>
      <c r="C55" s="27" t="s">
        <v>30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Neubauerová Soňa, SK-Projekt Ostrov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94</v>
      </c>
      <c r="D57" s="128"/>
      <c r="E57" s="128"/>
      <c r="F57" s="128"/>
      <c r="G57" s="128"/>
      <c r="H57" s="128"/>
      <c r="I57" s="129"/>
      <c r="J57" s="130" t="s">
        <v>95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96</v>
      </c>
      <c r="D59" s="33"/>
      <c r="E59" s="33"/>
      <c r="F59" s="33"/>
      <c r="G59" s="33"/>
      <c r="H59" s="33"/>
      <c r="I59" s="101"/>
      <c r="J59" s="71">
        <f>J95</f>
        <v>0</v>
      </c>
      <c r="K59" s="33"/>
      <c r="L59" s="36"/>
      <c r="AU59" s="15" t="s">
        <v>97</v>
      </c>
    </row>
    <row r="60" spans="2:47" s="7" customFormat="1" ht="24.95" customHeight="1">
      <c r="B60" s="132"/>
      <c r="C60" s="133"/>
      <c r="D60" s="134" t="s">
        <v>98</v>
      </c>
      <c r="E60" s="135"/>
      <c r="F60" s="135"/>
      <c r="G60" s="135"/>
      <c r="H60" s="135"/>
      <c r="I60" s="136"/>
      <c r="J60" s="137">
        <f>J96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99</v>
      </c>
      <c r="E61" s="142"/>
      <c r="F61" s="142"/>
      <c r="G61" s="142"/>
      <c r="H61" s="142"/>
      <c r="I61" s="143"/>
      <c r="J61" s="144">
        <f>J97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100</v>
      </c>
      <c r="E62" s="142"/>
      <c r="F62" s="142"/>
      <c r="G62" s="142"/>
      <c r="H62" s="142"/>
      <c r="I62" s="143"/>
      <c r="J62" s="144">
        <f>J101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101</v>
      </c>
      <c r="E63" s="142"/>
      <c r="F63" s="142"/>
      <c r="G63" s="142"/>
      <c r="H63" s="142"/>
      <c r="I63" s="143"/>
      <c r="J63" s="144">
        <f>J127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102</v>
      </c>
      <c r="E64" s="142"/>
      <c r="F64" s="142"/>
      <c r="G64" s="142"/>
      <c r="H64" s="142"/>
      <c r="I64" s="143"/>
      <c r="J64" s="144">
        <f>J129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103</v>
      </c>
      <c r="E65" s="142"/>
      <c r="F65" s="142"/>
      <c r="G65" s="142"/>
      <c r="H65" s="142"/>
      <c r="I65" s="143"/>
      <c r="J65" s="144">
        <f>J135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104</v>
      </c>
      <c r="E66" s="142"/>
      <c r="F66" s="142"/>
      <c r="G66" s="142"/>
      <c r="H66" s="142"/>
      <c r="I66" s="143"/>
      <c r="J66" s="144">
        <f>J139</f>
        <v>0</v>
      </c>
      <c r="K66" s="140"/>
      <c r="L66" s="145"/>
    </row>
    <row r="67" spans="2:12" s="8" customFormat="1" ht="19.899999999999999" customHeight="1">
      <c r="B67" s="139"/>
      <c r="C67" s="140"/>
      <c r="D67" s="141" t="s">
        <v>105</v>
      </c>
      <c r="E67" s="142"/>
      <c r="F67" s="142"/>
      <c r="G67" s="142"/>
      <c r="H67" s="142"/>
      <c r="I67" s="143"/>
      <c r="J67" s="144">
        <f>J157</f>
        <v>0</v>
      </c>
      <c r="K67" s="140"/>
      <c r="L67" s="145"/>
    </row>
    <row r="68" spans="2:12" s="7" customFormat="1" ht="24.95" customHeight="1">
      <c r="B68" s="132"/>
      <c r="C68" s="133"/>
      <c r="D68" s="134" t="s">
        <v>106</v>
      </c>
      <c r="E68" s="135"/>
      <c r="F68" s="135"/>
      <c r="G68" s="135"/>
      <c r="H68" s="135"/>
      <c r="I68" s="136"/>
      <c r="J68" s="137">
        <f>J164</f>
        <v>0</v>
      </c>
      <c r="K68" s="133"/>
      <c r="L68" s="138"/>
    </row>
    <row r="69" spans="2:12" s="8" customFormat="1" ht="19.899999999999999" customHeight="1">
      <c r="B69" s="139"/>
      <c r="C69" s="140"/>
      <c r="D69" s="141" t="s">
        <v>107</v>
      </c>
      <c r="E69" s="142"/>
      <c r="F69" s="142"/>
      <c r="G69" s="142"/>
      <c r="H69" s="142"/>
      <c r="I69" s="143"/>
      <c r="J69" s="144">
        <f>J165</f>
        <v>0</v>
      </c>
      <c r="K69" s="140"/>
      <c r="L69" s="145"/>
    </row>
    <row r="70" spans="2:12" s="8" customFormat="1" ht="19.899999999999999" customHeight="1">
      <c r="B70" s="139"/>
      <c r="C70" s="140"/>
      <c r="D70" s="141" t="s">
        <v>108</v>
      </c>
      <c r="E70" s="142"/>
      <c r="F70" s="142"/>
      <c r="G70" s="142"/>
      <c r="H70" s="142"/>
      <c r="I70" s="143"/>
      <c r="J70" s="144">
        <f>J173</f>
        <v>0</v>
      </c>
      <c r="K70" s="140"/>
      <c r="L70" s="145"/>
    </row>
    <row r="71" spans="2:12" s="8" customFormat="1" ht="19.899999999999999" customHeight="1">
      <c r="B71" s="139"/>
      <c r="C71" s="140"/>
      <c r="D71" s="141" t="s">
        <v>109</v>
      </c>
      <c r="E71" s="142"/>
      <c r="F71" s="142"/>
      <c r="G71" s="142"/>
      <c r="H71" s="142"/>
      <c r="I71" s="143"/>
      <c r="J71" s="144">
        <f>J179</f>
        <v>0</v>
      </c>
      <c r="K71" s="140"/>
      <c r="L71" s="145"/>
    </row>
    <row r="72" spans="2:12" s="8" customFormat="1" ht="19.899999999999999" customHeight="1">
      <c r="B72" s="139"/>
      <c r="C72" s="140"/>
      <c r="D72" s="141" t="s">
        <v>110</v>
      </c>
      <c r="E72" s="142"/>
      <c r="F72" s="142"/>
      <c r="G72" s="142"/>
      <c r="H72" s="142"/>
      <c r="I72" s="143"/>
      <c r="J72" s="144">
        <f>J183</f>
        <v>0</v>
      </c>
      <c r="K72" s="140"/>
      <c r="L72" s="145"/>
    </row>
    <row r="73" spans="2:12" s="8" customFormat="1" ht="19.899999999999999" customHeight="1">
      <c r="B73" s="139"/>
      <c r="C73" s="140"/>
      <c r="D73" s="141" t="s">
        <v>111</v>
      </c>
      <c r="E73" s="142"/>
      <c r="F73" s="142"/>
      <c r="G73" s="142"/>
      <c r="H73" s="142"/>
      <c r="I73" s="143"/>
      <c r="J73" s="144">
        <f>J204</f>
        <v>0</v>
      </c>
      <c r="K73" s="140"/>
      <c r="L73" s="145"/>
    </row>
    <row r="74" spans="2:12" s="8" customFormat="1" ht="19.899999999999999" customHeight="1">
      <c r="B74" s="139"/>
      <c r="C74" s="140"/>
      <c r="D74" s="141" t="s">
        <v>112</v>
      </c>
      <c r="E74" s="142"/>
      <c r="F74" s="142"/>
      <c r="G74" s="142"/>
      <c r="H74" s="142"/>
      <c r="I74" s="143"/>
      <c r="J74" s="144">
        <f>J211</f>
        <v>0</v>
      </c>
      <c r="K74" s="140"/>
      <c r="L74" s="145"/>
    </row>
    <row r="75" spans="2:12" s="8" customFormat="1" ht="19.899999999999999" customHeight="1">
      <c r="B75" s="139"/>
      <c r="C75" s="140"/>
      <c r="D75" s="141" t="s">
        <v>113</v>
      </c>
      <c r="E75" s="142"/>
      <c r="F75" s="142"/>
      <c r="G75" s="142"/>
      <c r="H75" s="142"/>
      <c r="I75" s="143"/>
      <c r="J75" s="144">
        <f>J213</f>
        <v>0</v>
      </c>
      <c r="K75" s="140"/>
      <c r="L75" s="145"/>
    </row>
    <row r="76" spans="2:12" s="1" customFormat="1" ht="21.7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123"/>
      <c r="J77" s="45"/>
      <c r="K77" s="45"/>
      <c r="L77" s="36"/>
    </row>
    <row r="81" spans="2:63" s="1" customFormat="1" ht="6.95" customHeight="1">
      <c r="B81" s="46"/>
      <c r="C81" s="47"/>
      <c r="D81" s="47"/>
      <c r="E81" s="47"/>
      <c r="F81" s="47"/>
      <c r="G81" s="47"/>
      <c r="H81" s="47"/>
      <c r="I81" s="126"/>
      <c r="J81" s="47"/>
      <c r="K81" s="47"/>
      <c r="L81" s="36"/>
    </row>
    <row r="82" spans="2:63" s="1" customFormat="1" ht="24.95" customHeight="1">
      <c r="B82" s="32"/>
      <c r="C82" s="21" t="s">
        <v>114</v>
      </c>
      <c r="D82" s="33"/>
      <c r="E82" s="33"/>
      <c r="F82" s="33"/>
      <c r="G82" s="33"/>
      <c r="H82" s="33"/>
      <c r="I82" s="101"/>
      <c r="J82" s="33"/>
      <c r="K82" s="33"/>
      <c r="L82" s="36"/>
    </row>
    <row r="83" spans="2:63" s="1" customFormat="1" ht="6.9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3" s="1" customFormat="1" ht="12" customHeight="1">
      <c r="B84" s="32"/>
      <c r="C84" s="27" t="s">
        <v>15</v>
      </c>
      <c r="D84" s="33"/>
      <c r="E84" s="33"/>
      <c r="F84" s="33"/>
      <c r="G84" s="33"/>
      <c r="H84" s="33"/>
      <c r="I84" s="101"/>
      <c r="J84" s="33"/>
      <c r="K84" s="33"/>
      <c r="L84" s="36"/>
    </row>
    <row r="85" spans="2:63" s="1" customFormat="1" ht="16.5" customHeight="1">
      <c r="B85" s="32"/>
      <c r="C85" s="33"/>
      <c r="D85" s="33"/>
      <c r="E85" s="281" t="str">
        <f>E7</f>
        <v>Ostrov, vzorová oprava 3ks balkonů</v>
      </c>
      <c r="F85" s="282"/>
      <c r="G85" s="282"/>
      <c r="H85" s="282"/>
      <c r="I85" s="101"/>
      <c r="J85" s="33"/>
      <c r="K85" s="33"/>
      <c r="L85" s="36"/>
    </row>
    <row r="86" spans="2:63" s="1" customFormat="1" ht="12" customHeight="1">
      <c r="B86" s="32"/>
      <c r="C86" s="27" t="s">
        <v>91</v>
      </c>
      <c r="D86" s="33"/>
      <c r="E86" s="33"/>
      <c r="F86" s="33"/>
      <c r="G86" s="33"/>
      <c r="H86" s="33"/>
      <c r="I86" s="101"/>
      <c r="J86" s="33"/>
      <c r="K86" s="33"/>
      <c r="L86" s="36"/>
    </row>
    <row r="87" spans="2:63" s="1" customFormat="1" ht="16.5" customHeight="1">
      <c r="B87" s="32"/>
      <c r="C87" s="33"/>
      <c r="D87" s="33"/>
      <c r="E87" s="253" t="str">
        <f>E9</f>
        <v>S5769-1 - Oprava vrchního balkonu</v>
      </c>
      <c r="F87" s="252"/>
      <c r="G87" s="252"/>
      <c r="H87" s="252"/>
      <c r="I87" s="101"/>
      <c r="J87" s="33"/>
      <c r="K87" s="33"/>
      <c r="L87" s="36"/>
    </row>
    <row r="88" spans="2:63" s="1" customFormat="1" ht="6.95" customHeight="1">
      <c r="B88" s="32"/>
      <c r="C88" s="33"/>
      <c r="D88" s="33"/>
      <c r="E88" s="33"/>
      <c r="F88" s="33"/>
      <c r="G88" s="33"/>
      <c r="H88" s="33"/>
      <c r="I88" s="101"/>
      <c r="J88" s="33"/>
      <c r="K88" s="33"/>
      <c r="L88" s="36"/>
    </row>
    <row r="89" spans="2:63" s="1" customFormat="1" ht="12" customHeight="1"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02" t="s">
        <v>23</v>
      </c>
      <c r="J89" s="53" t="str">
        <f>IF(J12="","",J12)</f>
        <v>1. 10. 2015</v>
      </c>
      <c r="K89" s="33"/>
      <c r="L89" s="36"/>
    </row>
    <row r="90" spans="2:63" s="1" customFormat="1" ht="6.95" customHeight="1">
      <c r="B90" s="32"/>
      <c r="C90" s="33"/>
      <c r="D90" s="33"/>
      <c r="E90" s="33"/>
      <c r="F90" s="33"/>
      <c r="G90" s="33"/>
      <c r="H90" s="33"/>
      <c r="I90" s="101"/>
      <c r="J90" s="33"/>
      <c r="K90" s="33"/>
      <c r="L90" s="36"/>
    </row>
    <row r="91" spans="2:63" s="1" customFormat="1" ht="24.95" customHeight="1">
      <c r="B91" s="32"/>
      <c r="C91" s="27" t="s">
        <v>27</v>
      </c>
      <c r="D91" s="33"/>
      <c r="E91" s="33"/>
      <c r="F91" s="25" t="str">
        <f>E15</f>
        <v xml:space="preserve"> </v>
      </c>
      <c r="G91" s="33"/>
      <c r="H91" s="33"/>
      <c r="I91" s="102" t="s">
        <v>32</v>
      </c>
      <c r="J91" s="30" t="str">
        <f>E21</f>
        <v>Ing.Vladislav Skoček, Ostrov</v>
      </c>
      <c r="K91" s="33"/>
      <c r="L91" s="36"/>
    </row>
    <row r="92" spans="2:63" s="1" customFormat="1" ht="24.95" customHeight="1">
      <c r="B92" s="32"/>
      <c r="C92" s="27" t="s">
        <v>30</v>
      </c>
      <c r="D92" s="33"/>
      <c r="E92" s="33"/>
      <c r="F92" s="25" t="str">
        <f>IF(E18="","",E18)</f>
        <v>Vyplň údaj</v>
      </c>
      <c r="G92" s="33"/>
      <c r="H92" s="33"/>
      <c r="I92" s="102" t="s">
        <v>35</v>
      </c>
      <c r="J92" s="30" t="str">
        <f>E24</f>
        <v>Neubauerová Soňa, SK-Projekt Ostrov</v>
      </c>
      <c r="K92" s="33"/>
      <c r="L92" s="36"/>
    </row>
    <row r="93" spans="2:63" s="1" customFormat="1" ht="10.35" customHeight="1">
      <c r="B93" s="32"/>
      <c r="C93" s="33"/>
      <c r="D93" s="33"/>
      <c r="E93" s="33"/>
      <c r="F93" s="33"/>
      <c r="G93" s="33"/>
      <c r="H93" s="33"/>
      <c r="I93" s="101"/>
      <c r="J93" s="33"/>
      <c r="K93" s="33"/>
      <c r="L93" s="36"/>
    </row>
    <row r="94" spans="2:63" s="9" customFormat="1" ht="29.25" customHeight="1">
      <c r="B94" s="146"/>
      <c r="C94" s="147" t="s">
        <v>115</v>
      </c>
      <c r="D94" s="148" t="s">
        <v>57</v>
      </c>
      <c r="E94" s="148" t="s">
        <v>53</v>
      </c>
      <c r="F94" s="148" t="s">
        <v>54</v>
      </c>
      <c r="G94" s="148" t="s">
        <v>116</v>
      </c>
      <c r="H94" s="148" t="s">
        <v>117</v>
      </c>
      <c r="I94" s="149" t="s">
        <v>118</v>
      </c>
      <c r="J94" s="150" t="s">
        <v>95</v>
      </c>
      <c r="K94" s="151" t="s">
        <v>119</v>
      </c>
      <c r="L94" s="152"/>
      <c r="M94" s="62" t="s">
        <v>1</v>
      </c>
      <c r="N94" s="63" t="s">
        <v>42</v>
      </c>
      <c r="O94" s="63" t="s">
        <v>120</v>
      </c>
      <c r="P94" s="63" t="s">
        <v>121</v>
      </c>
      <c r="Q94" s="63" t="s">
        <v>122</v>
      </c>
      <c r="R94" s="63" t="s">
        <v>123</v>
      </c>
      <c r="S94" s="63" t="s">
        <v>124</v>
      </c>
      <c r="T94" s="64" t="s">
        <v>125</v>
      </c>
    </row>
    <row r="95" spans="2:63" s="1" customFormat="1" ht="22.9" customHeight="1">
      <c r="B95" s="32"/>
      <c r="C95" s="69" t="s">
        <v>126</v>
      </c>
      <c r="D95" s="33"/>
      <c r="E95" s="33"/>
      <c r="F95" s="33"/>
      <c r="G95" s="33"/>
      <c r="H95" s="33"/>
      <c r="I95" s="101"/>
      <c r="J95" s="153">
        <f>BK95</f>
        <v>0</v>
      </c>
      <c r="K95" s="33"/>
      <c r="L95" s="36"/>
      <c r="M95" s="65"/>
      <c r="N95" s="66"/>
      <c r="O95" s="66"/>
      <c r="P95" s="154">
        <f>P96+P164</f>
        <v>0</v>
      </c>
      <c r="Q95" s="66"/>
      <c r="R95" s="154">
        <f>R96+R164</f>
        <v>0.54325370000000006</v>
      </c>
      <c r="S95" s="66"/>
      <c r="T95" s="155">
        <f>T96+T164</f>
        <v>1.3237380000000001</v>
      </c>
      <c r="AT95" s="15" t="s">
        <v>71</v>
      </c>
      <c r="AU95" s="15" t="s">
        <v>97</v>
      </c>
      <c r="BK95" s="156">
        <f>BK96+BK164</f>
        <v>0</v>
      </c>
    </row>
    <row r="96" spans="2:63" s="10" customFormat="1" ht="25.9" customHeight="1">
      <c r="B96" s="157"/>
      <c r="C96" s="158"/>
      <c r="D96" s="159" t="s">
        <v>71</v>
      </c>
      <c r="E96" s="160" t="s">
        <v>127</v>
      </c>
      <c r="F96" s="160" t="s">
        <v>128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P97+P101+P127+P129+P135+P139+P157</f>
        <v>0</v>
      </c>
      <c r="Q96" s="165"/>
      <c r="R96" s="166">
        <f>R97+R101+R127+R129+R135+R139+R157</f>
        <v>0.40908270000000002</v>
      </c>
      <c r="S96" s="165"/>
      <c r="T96" s="167">
        <f>T97+T101+T127+T129+T135+T139+T157</f>
        <v>0.90650000000000008</v>
      </c>
      <c r="AR96" s="168" t="s">
        <v>20</v>
      </c>
      <c r="AT96" s="169" t="s">
        <v>71</v>
      </c>
      <c r="AU96" s="169" t="s">
        <v>72</v>
      </c>
      <c r="AY96" s="168" t="s">
        <v>129</v>
      </c>
      <c r="BK96" s="170">
        <f>BK97+BK101+BK127+BK129+BK135+BK139+BK157</f>
        <v>0</v>
      </c>
    </row>
    <row r="97" spans="2:65" s="10" customFormat="1" ht="22.9" customHeight="1">
      <c r="B97" s="157"/>
      <c r="C97" s="158"/>
      <c r="D97" s="159" t="s">
        <v>71</v>
      </c>
      <c r="E97" s="171" t="s">
        <v>130</v>
      </c>
      <c r="F97" s="171" t="s">
        <v>131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SUM(P98:P100)</f>
        <v>0</v>
      </c>
      <c r="Q97" s="165"/>
      <c r="R97" s="166">
        <f>SUM(R98:R100)</f>
        <v>2.0284699999999999E-2</v>
      </c>
      <c r="S97" s="165"/>
      <c r="T97" s="167">
        <f>SUM(T98:T100)</f>
        <v>0</v>
      </c>
      <c r="AR97" s="168" t="s">
        <v>20</v>
      </c>
      <c r="AT97" s="169" t="s">
        <v>71</v>
      </c>
      <c r="AU97" s="169" t="s">
        <v>20</v>
      </c>
      <c r="AY97" s="168" t="s">
        <v>129</v>
      </c>
      <c r="BK97" s="170">
        <f>SUM(BK98:BK100)</f>
        <v>0</v>
      </c>
    </row>
    <row r="98" spans="2:65" s="1" customFormat="1" ht="16.5" customHeight="1">
      <c r="B98" s="32"/>
      <c r="C98" s="173" t="s">
        <v>20</v>
      </c>
      <c r="D98" s="173" t="s">
        <v>132</v>
      </c>
      <c r="E98" s="174" t="s">
        <v>133</v>
      </c>
      <c r="F98" s="175" t="s">
        <v>134</v>
      </c>
      <c r="G98" s="176" t="s">
        <v>135</v>
      </c>
      <c r="H98" s="177">
        <v>0.71</v>
      </c>
      <c r="I98" s="178"/>
      <c r="J98" s="177">
        <f>ROUND(I98*H98,2)</f>
        <v>0</v>
      </c>
      <c r="K98" s="175" t="s">
        <v>136</v>
      </c>
      <c r="L98" s="36"/>
      <c r="M98" s="179" t="s">
        <v>1</v>
      </c>
      <c r="N98" s="180" t="s">
        <v>44</v>
      </c>
      <c r="O98" s="58"/>
      <c r="P98" s="181">
        <f>O98*H98</f>
        <v>0</v>
      </c>
      <c r="Q98" s="181">
        <v>2.8570000000000002E-2</v>
      </c>
      <c r="R98" s="181">
        <f>Q98*H98</f>
        <v>2.0284699999999999E-2</v>
      </c>
      <c r="S98" s="181">
        <v>0</v>
      </c>
      <c r="T98" s="182">
        <f>S98*H98</f>
        <v>0</v>
      </c>
      <c r="AR98" s="15" t="s">
        <v>137</v>
      </c>
      <c r="AT98" s="15" t="s">
        <v>132</v>
      </c>
      <c r="AU98" s="15" t="s">
        <v>138</v>
      </c>
      <c r="AY98" s="15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138</v>
      </c>
      <c r="BK98" s="183">
        <f>ROUND(I98*H98,2)</f>
        <v>0</v>
      </c>
      <c r="BL98" s="15" t="s">
        <v>137</v>
      </c>
      <c r="BM98" s="15" t="s">
        <v>139</v>
      </c>
    </row>
    <row r="99" spans="2:65" s="11" customFormat="1" ht="11.25">
      <c r="B99" s="184"/>
      <c r="C99" s="185"/>
      <c r="D99" s="186" t="s">
        <v>140</v>
      </c>
      <c r="E99" s="187" t="s">
        <v>1</v>
      </c>
      <c r="F99" s="188" t="s">
        <v>141</v>
      </c>
      <c r="G99" s="185"/>
      <c r="H99" s="187" t="s">
        <v>1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140</v>
      </c>
      <c r="AU99" s="194" t="s">
        <v>138</v>
      </c>
      <c r="AV99" s="11" t="s">
        <v>20</v>
      </c>
      <c r="AW99" s="11" t="s">
        <v>34</v>
      </c>
      <c r="AX99" s="11" t="s">
        <v>72</v>
      </c>
      <c r="AY99" s="194" t="s">
        <v>129</v>
      </c>
    </row>
    <row r="100" spans="2:65" s="12" customFormat="1" ht="11.25">
      <c r="B100" s="195"/>
      <c r="C100" s="196"/>
      <c r="D100" s="186" t="s">
        <v>140</v>
      </c>
      <c r="E100" s="197" t="s">
        <v>1</v>
      </c>
      <c r="F100" s="198" t="s">
        <v>142</v>
      </c>
      <c r="G100" s="196"/>
      <c r="H100" s="199">
        <v>0.71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140</v>
      </c>
      <c r="AU100" s="205" t="s">
        <v>138</v>
      </c>
      <c r="AV100" s="12" t="s">
        <v>138</v>
      </c>
      <c r="AW100" s="12" t="s">
        <v>34</v>
      </c>
      <c r="AX100" s="12" t="s">
        <v>20</v>
      </c>
      <c r="AY100" s="205" t="s">
        <v>129</v>
      </c>
    </row>
    <row r="101" spans="2:65" s="10" customFormat="1" ht="22.9" customHeight="1">
      <c r="B101" s="157"/>
      <c r="C101" s="158"/>
      <c r="D101" s="159" t="s">
        <v>71</v>
      </c>
      <c r="E101" s="171" t="s">
        <v>143</v>
      </c>
      <c r="F101" s="171" t="s">
        <v>144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SUM(P102:P126)</f>
        <v>0</v>
      </c>
      <c r="Q101" s="165"/>
      <c r="R101" s="166">
        <f>SUM(R102:R126)</f>
        <v>0.21279800000000001</v>
      </c>
      <c r="S101" s="165"/>
      <c r="T101" s="167">
        <f>SUM(T102:T126)</f>
        <v>0</v>
      </c>
      <c r="AR101" s="168" t="s">
        <v>20</v>
      </c>
      <c r="AT101" s="169" t="s">
        <v>71</v>
      </c>
      <c r="AU101" s="169" t="s">
        <v>20</v>
      </c>
      <c r="AY101" s="168" t="s">
        <v>129</v>
      </c>
      <c r="BK101" s="170">
        <f>SUM(BK102:BK126)</f>
        <v>0</v>
      </c>
    </row>
    <row r="102" spans="2:65" s="1" customFormat="1" ht="16.5" customHeight="1">
      <c r="B102" s="32"/>
      <c r="C102" s="173" t="s">
        <v>138</v>
      </c>
      <c r="D102" s="173" t="s">
        <v>132</v>
      </c>
      <c r="E102" s="174" t="s">
        <v>145</v>
      </c>
      <c r="F102" s="175" t="s">
        <v>146</v>
      </c>
      <c r="G102" s="176" t="s">
        <v>135</v>
      </c>
      <c r="H102" s="177">
        <v>7.4</v>
      </c>
      <c r="I102" s="178"/>
      <c r="J102" s="177">
        <f>ROUND(I102*H102,2)</f>
        <v>0</v>
      </c>
      <c r="K102" s="175" t="s">
        <v>136</v>
      </c>
      <c r="L102" s="36"/>
      <c r="M102" s="179" t="s">
        <v>1</v>
      </c>
      <c r="N102" s="180" t="s">
        <v>44</v>
      </c>
      <c r="O102" s="58"/>
      <c r="P102" s="181">
        <f>O102*H102</f>
        <v>0</v>
      </c>
      <c r="Q102" s="181">
        <v>1.2E-4</v>
      </c>
      <c r="R102" s="181">
        <f>Q102*H102</f>
        <v>8.8800000000000012E-4</v>
      </c>
      <c r="S102" s="181">
        <v>0</v>
      </c>
      <c r="T102" s="182">
        <f>S102*H102</f>
        <v>0</v>
      </c>
      <c r="AR102" s="15" t="s">
        <v>137</v>
      </c>
      <c r="AT102" s="15" t="s">
        <v>132</v>
      </c>
      <c r="AU102" s="15" t="s">
        <v>138</v>
      </c>
      <c r="AY102" s="15" t="s">
        <v>129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138</v>
      </c>
      <c r="BK102" s="183">
        <f>ROUND(I102*H102,2)</f>
        <v>0</v>
      </c>
      <c r="BL102" s="15" t="s">
        <v>137</v>
      </c>
      <c r="BM102" s="15" t="s">
        <v>147</v>
      </c>
    </row>
    <row r="103" spans="2:65" s="11" customFormat="1" ht="11.25">
      <c r="B103" s="184"/>
      <c r="C103" s="185"/>
      <c r="D103" s="186" t="s">
        <v>140</v>
      </c>
      <c r="E103" s="187" t="s">
        <v>1</v>
      </c>
      <c r="F103" s="188" t="s">
        <v>148</v>
      </c>
      <c r="G103" s="185"/>
      <c r="H103" s="187" t="s">
        <v>1</v>
      </c>
      <c r="I103" s="189"/>
      <c r="J103" s="185"/>
      <c r="K103" s="185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140</v>
      </c>
      <c r="AU103" s="194" t="s">
        <v>138</v>
      </c>
      <c r="AV103" s="11" t="s">
        <v>20</v>
      </c>
      <c r="AW103" s="11" t="s">
        <v>34</v>
      </c>
      <c r="AX103" s="11" t="s">
        <v>72</v>
      </c>
      <c r="AY103" s="194" t="s">
        <v>129</v>
      </c>
    </row>
    <row r="104" spans="2:65" s="12" customFormat="1" ht="11.25">
      <c r="B104" s="195"/>
      <c r="C104" s="196"/>
      <c r="D104" s="186" t="s">
        <v>140</v>
      </c>
      <c r="E104" s="197" t="s">
        <v>1</v>
      </c>
      <c r="F104" s="198" t="s">
        <v>149</v>
      </c>
      <c r="G104" s="196"/>
      <c r="H104" s="199">
        <v>7.4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140</v>
      </c>
      <c r="AU104" s="205" t="s">
        <v>138</v>
      </c>
      <c r="AV104" s="12" t="s">
        <v>138</v>
      </c>
      <c r="AW104" s="12" t="s">
        <v>34</v>
      </c>
      <c r="AX104" s="12" t="s">
        <v>20</v>
      </c>
      <c r="AY104" s="205" t="s">
        <v>129</v>
      </c>
    </row>
    <row r="105" spans="2:65" s="1" customFormat="1" ht="16.5" customHeight="1">
      <c r="B105" s="32"/>
      <c r="C105" s="173" t="s">
        <v>130</v>
      </c>
      <c r="D105" s="173" t="s">
        <v>132</v>
      </c>
      <c r="E105" s="174" t="s">
        <v>150</v>
      </c>
      <c r="F105" s="175" t="s">
        <v>151</v>
      </c>
      <c r="G105" s="176" t="s">
        <v>152</v>
      </c>
      <c r="H105" s="177">
        <v>10.7</v>
      </c>
      <c r="I105" s="178"/>
      <c r="J105" s="177">
        <f>ROUND(I105*H105,2)</f>
        <v>0</v>
      </c>
      <c r="K105" s="175" t="s">
        <v>1</v>
      </c>
      <c r="L105" s="36"/>
      <c r="M105" s="179" t="s">
        <v>1</v>
      </c>
      <c r="N105" s="180" t="s">
        <v>44</v>
      </c>
      <c r="O105" s="58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5" t="s">
        <v>137</v>
      </c>
      <c r="AT105" s="15" t="s">
        <v>132</v>
      </c>
      <c r="AU105" s="15" t="s">
        <v>138</v>
      </c>
      <c r="AY105" s="15" t="s">
        <v>129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138</v>
      </c>
      <c r="BK105" s="183">
        <f>ROUND(I105*H105,2)</f>
        <v>0</v>
      </c>
      <c r="BL105" s="15" t="s">
        <v>137</v>
      </c>
      <c r="BM105" s="15" t="s">
        <v>153</v>
      </c>
    </row>
    <row r="106" spans="2:65" s="12" customFormat="1" ht="11.25">
      <c r="B106" s="195"/>
      <c r="C106" s="196"/>
      <c r="D106" s="186" t="s">
        <v>140</v>
      </c>
      <c r="E106" s="197" t="s">
        <v>1</v>
      </c>
      <c r="F106" s="198" t="s">
        <v>154</v>
      </c>
      <c r="G106" s="196"/>
      <c r="H106" s="199">
        <v>10.7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140</v>
      </c>
      <c r="AU106" s="205" t="s">
        <v>138</v>
      </c>
      <c r="AV106" s="12" t="s">
        <v>138</v>
      </c>
      <c r="AW106" s="12" t="s">
        <v>34</v>
      </c>
      <c r="AX106" s="12" t="s">
        <v>20</v>
      </c>
      <c r="AY106" s="205" t="s">
        <v>129</v>
      </c>
    </row>
    <row r="107" spans="2:65" s="1" customFormat="1" ht="16.5" customHeight="1">
      <c r="B107" s="32"/>
      <c r="C107" s="173" t="s">
        <v>137</v>
      </c>
      <c r="D107" s="173" t="s">
        <v>132</v>
      </c>
      <c r="E107" s="174" t="s">
        <v>155</v>
      </c>
      <c r="F107" s="175" t="s">
        <v>156</v>
      </c>
      <c r="G107" s="176" t="s">
        <v>152</v>
      </c>
      <c r="H107" s="177">
        <v>4</v>
      </c>
      <c r="I107" s="178"/>
      <c r="J107" s="177">
        <f>ROUND(I107*H107,2)</f>
        <v>0</v>
      </c>
      <c r="K107" s="175" t="s">
        <v>136</v>
      </c>
      <c r="L107" s="36"/>
      <c r="M107" s="179" t="s">
        <v>1</v>
      </c>
      <c r="N107" s="180" t="s">
        <v>44</v>
      </c>
      <c r="O107" s="58"/>
      <c r="P107" s="181">
        <f>O107*H107</f>
        <v>0</v>
      </c>
      <c r="Q107" s="181">
        <v>3.3E-4</v>
      </c>
      <c r="R107" s="181">
        <f>Q107*H107</f>
        <v>1.32E-3</v>
      </c>
      <c r="S107" s="181">
        <v>0</v>
      </c>
      <c r="T107" s="182">
        <f>S107*H107</f>
        <v>0</v>
      </c>
      <c r="AR107" s="15" t="s">
        <v>157</v>
      </c>
      <c r="AT107" s="15" t="s">
        <v>132</v>
      </c>
      <c r="AU107" s="15" t="s">
        <v>138</v>
      </c>
      <c r="AY107" s="15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138</v>
      </c>
      <c r="BK107" s="183">
        <f>ROUND(I107*H107,2)</f>
        <v>0</v>
      </c>
      <c r="BL107" s="15" t="s">
        <v>157</v>
      </c>
      <c r="BM107" s="15" t="s">
        <v>158</v>
      </c>
    </row>
    <row r="108" spans="2:65" s="12" customFormat="1" ht="11.25">
      <c r="B108" s="195"/>
      <c r="C108" s="196"/>
      <c r="D108" s="186" t="s">
        <v>140</v>
      </c>
      <c r="E108" s="197" t="s">
        <v>1</v>
      </c>
      <c r="F108" s="198" t="s">
        <v>159</v>
      </c>
      <c r="G108" s="196"/>
      <c r="H108" s="199">
        <v>4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140</v>
      </c>
      <c r="AU108" s="205" t="s">
        <v>138</v>
      </c>
      <c r="AV108" s="12" t="s">
        <v>138</v>
      </c>
      <c r="AW108" s="12" t="s">
        <v>34</v>
      </c>
      <c r="AX108" s="12" t="s">
        <v>20</v>
      </c>
      <c r="AY108" s="205" t="s">
        <v>129</v>
      </c>
    </row>
    <row r="109" spans="2:65" s="1" customFormat="1" ht="16.5" customHeight="1">
      <c r="B109" s="32"/>
      <c r="C109" s="173" t="s">
        <v>160</v>
      </c>
      <c r="D109" s="173" t="s">
        <v>132</v>
      </c>
      <c r="E109" s="174" t="s">
        <v>161</v>
      </c>
      <c r="F109" s="175" t="s">
        <v>162</v>
      </c>
      <c r="G109" s="176" t="s">
        <v>135</v>
      </c>
      <c r="H109" s="177">
        <v>5.5</v>
      </c>
      <c r="I109" s="178"/>
      <c r="J109" s="177">
        <f>ROUND(I109*H109,2)</f>
        <v>0</v>
      </c>
      <c r="K109" s="175" t="s">
        <v>1</v>
      </c>
      <c r="L109" s="36"/>
      <c r="M109" s="179" t="s">
        <v>1</v>
      </c>
      <c r="N109" s="180" t="s">
        <v>44</v>
      </c>
      <c r="O109" s="58"/>
      <c r="P109" s="181">
        <f>O109*H109</f>
        <v>0</v>
      </c>
      <c r="Q109" s="181">
        <v>4.0000000000000002E-4</v>
      </c>
      <c r="R109" s="181">
        <f>Q109*H109</f>
        <v>2.2000000000000001E-3</v>
      </c>
      <c r="S109" s="181">
        <v>0</v>
      </c>
      <c r="T109" s="182">
        <f>S109*H109</f>
        <v>0</v>
      </c>
      <c r="AR109" s="15" t="s">
        <v>137</v>
      </c>
      <c r="AT109" s="15" t="s">
        <v>132</v>
      </c>
      <c r="AU109" s="15" t="s">
        <v>138</v>
      </c>
      <c r="AY109" s="15" t="s">
        <v>129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138</v>
      </c>
      <c r="BK109" s="183">
        <f>ROUND(I109*H109,2)</f>
        <v>0</v>
      </c>
      <c r="BL109" s="15" t="s">
        <v>137</v>
      </c>
      <c r="BM109" s="15" t="s">
        <v>163</v>
      </c>
    </row>
    <row r="110" spans="2:65" s="11" customFormat="1" ht="11.25">
      <c r="B110" s="184"/>
      <c r="C110" s="185"/>
      <c r="D110" s="186" t="s">
        <v>140</v>
      </c>
      <c r="E110" s="187" t="s">
        <v>1</v>
      </c>
      <c r="F110" s="188" t="s">
        <v>164</v>
      </c>
      <c r="G110" s="185"/>
      <c r="H110" s="187" t="s">
        <v>1</v>
      </c>
      <c r="I110" s="189"/>
      <c r="J110" s="185"/>
      <c r="K110" s="185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140</v>
      </c>
      <c r="AU110" s="194" t="s">
        <v>138</v>
      </c>
      <c r="AV110" s="11" t="s">
        <v>20</v>
      </c>
      <c r="AW110" s="11" t="s">
        <v>34</v>
      </c>
      <c r="AX110" s="11" t="s">
        <v>72</v>
      </c>
      <c r="AY110" s="194" t="s">
        <v>129</v>
      </c>
    </row>
    <row r="111" spans="2:65" s="12" customFormat="1" ht="11.25">
      <c r="B111" s="195"/>
      <c r="C111" s="196"/>
      <c r="D111" s="186" t="s">
        <v>140</v>
      </c>
      <c r="E111" s="197" t="s">
        <v>1</v>
      </c>
      <c r="F111" s="198" t="s">
        <v>165</v>
      </c>
      <c r="G111" s="196"/>
      <c r="H111" s="199">
        <v>5.5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140</v>
      </c>
      <c r="AU111" s="205" t="s">
        <v>138</v>
      </c>
      <c r="AV111" s="12" t="s">
        <v>138</v>
      </c>
      <c r="AW111" s="12" t="s">
        <v>34</v>
      </c>
      <c r="AX111" s="12" t="s">
        <v>20</v>
      </c>
      <c r="AY111" s="205" t="s">
        <v>129</v>
      </c>
    </row>
    <row r="112" spans="2:65" s="1" customFormat="1" ht="16.5" customHeight="1">
      <c r="B112" s="32"/>
      <c r="C112" s="173" t="s">
        <v>143</v>
      </c>
      <c r="D112" s="173" t="s">
        <v>132</v>
      </c>
      <c r="E112" s="174" t="s">
        <v>166</v>
      </c>
      <c r="F112" s="175" t="s">
        <v>167</v>
      </c>
      <c r="G112" s="176" t="s">
        <v>135</v>
      </c>
      <c r="H112" s="177">
        <v>5.5</v>
      </c>
      <c r="I112" s="178"/>
      <c r="J112" s="177">
        <f>ROUND(I112*H112,2)</f>
        <v>0</v>
      </c>
      <c r="K112" s="175" t="s">
        <v>1</v>
      </c>
      <c r="L112" s="36"/>
      <c r="M112" s="179" t="s">
        <v>1</v>
      </c>
      <c r="N112" s="180" t="s">
        <v>44</v>
      </c>
      <c r="O112" s="58"/>
      <c r="P112" s="181">
        <f>O112*H112</f>
        <v>0</v>
      </c>
      <c r="Q112" s="181">
        <v>4.4999999999999997E-3</v>
      </c>
      <c r="R112" s="181">
        <f>Q112*H112</f>
        <v>2.4749999999999998E-2</v>
      </c>
      <c r="S112" s="181">
        <v>0</v>
      </c>
      <c r="T112" s="182">
        <f>S112*H112</f>
        <v>0</v>
      </c>
      <c r="AR112" s="15" t="s">
        <v>137</v>
      </c>
      <c r="AT112" s="15" t="s">
        <v>132</v>
      </c>
      <c r="AU112" s="15" t="s">
        <v>138</v>
      </c>
      <c r="AY112" s="15" t="s">
        <v>129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138</v>
      </c>
      <c r="BK112" s="183">
        <f>ROUND(I112*H112,2)</f>
        <v>0</v>
      </c>
      <c r="BL112" s="15" t="s">
        <v>137</v>
      </c>
      <c r="BM112" s="15" t="s">
        <v>168</v>
      </c>
    </row>
    <row r="113" spans="2:65" s="11" customFormat="1" ht="11.25">
      <c r="B113" s="184"/>
      <c r="C113" s="185"/>
      <c r="D113" s="186" t="s">
        <v>140</v>
      </c>
      <c r="E113" s="187" t="s">
        <v>1</v>
      </c>
      <c r="F113" s="188" t="s">
        <v>164</v>
      </c>
      <c r="G113" s="185"/>
      <c r="H113" s="187" t="s">
        <v>1</v>
      </c>
      <c r="I113" s="189"/>
      <c r="J113" s="185"/>
      <c r="K113" s="185"/>
      <c r="L113" s="190"/>
      <c r="M113" s="191"/>
      <c r="N113" s="192"/>
      <c r="O113" s="192"/>
      <c r="P113" s="192"/>
      <c r="Q113" s="192"/>
      <c r="R113" s="192"/>
      <c r="S113" s="192"/>
      <c r="T113" s="193"/>
      <c r="AT113" s="194" t="s">
        <v>140</v>
      </c>
      <c r="AU113" s="194" t="s">
        <v>138</v>
      </c>
      <c r="AV113" s="11" t="s">
        <v>20</v>
      </c>
      <c r="AW113" s="11" t="s">
        <v>34</v>
      </c>
      <c r="AX113" s="11" t="s">
        <v>72</v>
      </c>
      <c r="AY113" s="194" t="s">
        <v>129</v>
      </c>
    </row>
    <row r="114" spans="2:65" s="12" customFormat="1" ht="11.25">
      <c r="B114" s="195"/>
      <c r="C114" s="196"/>
      <c r="D114" s="186" t="s">
        <v>140</v>
      </c>
      <c r="E114" s="197" t="s">
        <v>1</v>
      </c>
      <c r="F114" s="198" t="s">
        <v>165</v>
      </c>
      <c r="G114" s="196"/>
      <c r="H114" s="199">
        <v>5.5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140</v>
      </c>
      <c r="AU114" s="205" t="s">
        <v>138</v>
      </c>
      <c r="AV114" s="12" t="s">
        <v>138</v>
      </c>
      <c r="AW114" s="12" t="s">
        <v>34</v>
      </c>
      <c r="AX114" s="12" t="s">
        <v>20</v>
      </c>
      <c r="AY114" s="205" t="s">
        <v>129</v>
      </c>
    </row>
    <row r="115" spans="2:65" s="1" customFormat="1" ht="16.5" customHeight="1">
      <c r="B115" s="32"/>
      <c r="C115" s="173" t="s">
        <v>169</v>
      </c>
      <c r="D115" s="173" t="s">
        <v>132</v>
      </c>
      <c r="E115" s="174" t="s">
        <v>170</v>
      </c>
      <c r="F115" s="175" t="s">
        <v>171</v>
      </c>
      <c r="G115" s="176" t="s">
        <v>135</v>
      </c>
      <c r="H115" s="177">
        <v>5.5</v>
      </c>
      <c r="I115" s="178"/>
      <c r="J115" s="177">
        <f>ROUND(I115*H115,2)</f>
        <v>0</v>
      </c>
      <c r="K115" s="175" t="s">
        <v>1</v>
      </c>
      <c r="L115" s="36"/>
      <c r="M115" s="179" t="s">
        <v>1</v>
      </c>
      <c r="N115" s="180" t="s">
        <v>44</v>
      </c>
      <c r="O115" s="58"/>
      <c r="P115" s="181">
        <f>O115*H115</f>
        <v>0</v>
      </c>
      <c r="Q115" s="181">
        <v>2.5000000000000001E-3</v>
      </c>
      <c r="R115" s="181">
        <f>Q115*H115</f>
        <v>1.375E-2</v>
      </c>
      <c r="S115" s="181">
        <v>0</v>
      </c>
      <c r="T115" s="182">
        <f>S115*H115</f>
        <v>0</v>
      </c>
      <c r="AR115" s="15" t="s">
        <v>137</v>
      </c>
      <c r="AT115" s="15" t="s">
        <v>132</v>
      </c>
      <c r="AU115" s="15" t="s">
        <v>138</v>
      </c>
      <c r="AY115" s="15" t="s">
        <v>129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138</v>
      </c>
      <c r="BK115" s="183">
        <f>ROUND(I115*H115,2)</f>
        <v>0</v>
      </c>
      <c r="BL115" s="15" t="s">
        <v>137</v>
      </c>
      <c r="BM115" s="15" t="s">
        <v>172</v>
      </c>
    </row>
    <row r="116" spans="2:65" s="11" customFormat="1" ht="11.25">
      <c r="B116" s="184"/>
      <c r="C116" s="185"/>
      <c r="D116" s="186" t="s">
        <v>140</v>
      </c>
      <c r="E116" s="187" t="s">
        <v>1</v>
      </c>
      <c r="F116" s="188" t="s">
        <v>164</v>
      </c>
      <c r="G116" s="185"/>
      <c r="H116" s="187" t="s">
        <v>1</v>
      </c>
      <c r="I116" s="189"/>
      <c r="J116" s="185"/>
      <c r="K116" s="185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140</v>
      </c>
      <c r="AU116" s="194" t="s">
        <v>138</v>
      </c>
      <c r="AV116" s="11" t="s">
        <v>20</v>
      </c>
      <c r="AW116" s="11" t="s">
        <v>34</v>
      </c>
      <c r="AX116" s="11" t="s">
        <v>72</v>
      </c>
      <c r="AY116" s="194" t="s">
        <v>129</v>
      </c>
    </row>
    <row r="117" spans="2:65" s="12" customFormat="1" ht="11.25">
      <c r="B117" s="195"/>
      <c r="C117" s="196"/>
      <c r="D117" s="186" t="s">
        <v>140</v>
      </c>
      <c r="E117" s="197" t="s">
        <v>1</v>
      </c>
      <c r="F117" s="198" t="s">
        <v>165</v>
      </c>
      <c r="G117" s="196"/>
      <c r="H117" s="199">
        <v>5.5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140</v>
      </c>
      <c r="AU117" s="205" t="s">
        <v>138</v>
      </c>
      <c r="AV117" s="12" t="s">
        <v>138</v>
      </c>
      <c r="AW117" s="12" t="s">
        <v>34</v>
      </c>
      <c r="AX117" s="12" t="s">
        <v>20</v>
      </c>
      <c r="AY117" s="205" t="s">
        <v>129</v>
      </c>
    </row>
    <row r="118" spans="2:65" s="1" customFormat="1" ht="16.5" customHeight="1">
      <c r="B118" s="32"/>
      <c r="C118" s="173" t="s">
        <v>173</v>
      </c>
      <c r="D118" s="173" t="s">
        <v>132</v>
      </c>
      <c r="E118" s="174" t="s">
        <v>174</v>
      </c>
      <c r="F118" s="175" t="s">
        <v>175</v>
      </c>
      <c r="G118" s="176" t="s">
        <v>152</v>
      </c>
      <c r="H118" s="177">
        <v>6</v>
      </c>
      <c r="I118" s="178"/>
      <c r="J118" s="177">
        <f>ROUND(I118*H118,2)</f>
        <v>0</v>
      </c>
      <c r="K118" s="175" t="s">
        <v>136</v>
      </c>
      <c r="L118" s="36"/>
      <c r="M118" s="179" t="s">
        <v>1</v>
      </c>
      <c r="N118" s="180" t="s">
        <v>44</v>
      </c>
      <c r="O118" s="58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5" t="s">
        <v>137</v>
      </c>
      <c r="AT118" s="15" t="s">
        <v>132</v>
      </c>
      <c r="AU118" s="15" t="s">
        <v>138</v>
      </c>
      <c r="AY118" s="15" t="s">
        <v>129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138</v>
      </c>
      <c r="BK118" s="183">
        <f>ROUND(I118*H118,2)</f>
        <v>0</v>
      </c>
      <c r="BL118" s="15" t="s">
        <v>137</v>
      </c>
      <c r="BM118" s="15" t="s">
        <v>176</v>
      </c>
    </row>
    <row r="119" spans="2:65" s="11" customFormat="1" ht="11.25">
      <c r="B119" s="184"/>
      <c r="C119" s="185"/>
      <c r="D119" s="186" t="s">
        <v>140</v>
      </c>
      <c r="E119" s="187" t="s">
        <v>1</v>
      </c>
      <c r="F119" s="188" t="s">
        <v>177</v>
      </c>
      <c r="G119" s="185"/>
      <c r="H119" s="187" t="s">
        <v>1</v>
      </c>
      <c r="I119" s="189"/>
      <c r="J119" s="185"/>
      <c r="K119" s="185"/>
      <c r="L119" s="190"/>
      <c r="M119" s="191"/>
      <c r="N119" s="192"/>
      <c r="O119" s="192"/>
      <c r="P119" s="192"/>
      <c r="Q119" s="192"/>
      <c r="R119" s="192"/>
      <c r="S119" s="192"/>
      <c r="T119" s="193"/>
      <c r="AT119" s="194" t="s">
        <v>140</v>
      </c>
      <c r="AU119" s="194" t="s">
        <v>138</v>
      </c>
      <c r="AV119" s="11" t="s">
        <v>20</v>
      </c>
      <c r="AW119" s="11" t="s">
        <v>34</v>
      </c>
      <c r="AX119" s="11" t="s">
        <v>72</v>
      </c>
      <c r="AY119" s="194" t="s">
        <v>129</v>
      </c>
    </row>
    <row r="120" spans="2:65" s="12" customFormat="1" ht="11.25">
      <c r="B120" s="195"/>
      <c r="C120" s="196"/>
      <c r="D120" s="186" t="s">
        <v>140</v>
      </c>
      <c r="E120" s="197" t="s">
        <v>1</v>
      </c>
      <c r="F120" s="198" t="s">
        <v>178</v>
      </c>
      <c r="G120" s="196"/>
      <c r="H120" s="199">
        <v>6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140</v>
      </c>
      <c r="AU120" s="205" t="s">
        <v>138</v>
      </c>
      <c r="AV120" s="12" t="s">
        <v>138</v>
      </c>
      <c r="AW120" s="12" t="s">
        <v>34</v>
      </c>
      <c r="AX120" s="12" t="s">
        <v>20</v>
      </c>
      <c r="AY120" s="205" t="s">
        <v>129</v>
      </c>
    </row>
    <row r="121" spans="2:65" s="1" customFormat="1" ht="16.5" customHeight="1">
      <c r="B121" s="32"/>
      <c r="C121" s="206" t="s">
        <v>179</v>
      </c>
      <c r="D121" s="206" t="s">
        <v>180</v>
      </c>
      <c r="E121" s="207" t="s">
        <v>181</v>
      </c>
      <c r="F121" s="208" t="s">
        <v>182</v>
      </c>
      <c r="G121" s="209" t="s">
        <v>152</v>
      </c>
      <c r="H121" s="210">
        <v>6.3</v>
      </c>
      <c r="I121" s="211"/>
      <c r="J121" s="210">
        <f>ROUND(I121*H121,2)</f>
        <v>0</v>
      </c>
      <c r="K121" s="208" t="s">
        <v>136</v>
      </c>
      <c r="L121" s="212"/>
      <c r="M121" s="213" t="s">
        <v>1</v>
      </c>
      <c r="N121" s="214" t="s">
        <v>44</v>
      </c>
      <c r="O121" s="58"/>
      <c r="P121" s="181">
        <f>O121*H121</f>
        <v>0</v>
      </c>
      <c r="Q121" s="181">
        <v>2.9999999999999997E-4</v>
      </c>
      <c r="R121" s="181">
        <f>Q121*H121</f>
        <v>1.8899999999999998E-3</v>
      </c>
      <c r="S121" s="181">
        <v>0</v>
      </c>
      <c r="T121" s="182">
        <f>S121*H121</f>
        <v>0</v>
      </c>
      <c r="AR121" s="15" t="s">
        <v>173</v>
      </c>
      <c r="AT121" s="15" t="s">
        <v>180</v>
      </c>
      <c r="AU121" s="15" t="s">
        <v>138</v>
      </c>
      <c r="AY121" s="15" t="s">
        <v>129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138</v>
      </c>
      <c r="BK121" s="183">
        <f>ROUND(I121*H121,2)</f>
        <v>0</v>
      </c>
      <c r="BL121" s="15" t="s">
        <v>137</v>
      </c>
      <c r="BM121" s="15" t="s">
        <v>183</v>
      </c>
    </row>
    <row r="122" spans="2:65" s="12" customFormat="1" ht="11.25">
      <c r="B122" s="195"/>
      <c r="C122" s="196"/>
      <c r="D122" s="186" t="s">
        <v>140</v>
      </c>
      <c r="E122" s="197" t="s">
        <v>1</v>
      </c>
      <c r="F122" s="198" t="s">
        <v>184</v>
      </c>
      <c r="G122" s="196"/>
      <c r="H122" s="199">
        <v>6.3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140</v>
      </c>
      <c r="AU122" s="205" t="s">
        <v>138</v>
      </c>
      <c r="AV122" s="12" t="s">
        <v>138</v>
      </c>
      <c r="AW122" s="12" t="s">
        <v>34</v>
      </c>
      <c r="AX122" s="12" t="s">
        <v>20</v>
      </c>
      <c r="AY122" s="205" t="s">
        <v>129</v>
      </c>
    </row>
    <row r="123" spans="2:65" s="1" customFormat="1" ht="16.5" customHeight="1">
      <c r="B123" s="32"/>
      <c r="C123" s="173" t="s">
        <v>25</v>
      </c>
      <c r="D123" s="173" t="s">
        <v>132</v>
      </c>
      <c r="E123" s="174" t="s">
        <v>185</v>
      </c>
      <c r="F123" s="175" t="s">
        <v>186</v>
      </c>
      <c r="G123" s="176" t="s">
        <v>187</v>
      </c>
      <c r="H123" s="177">
        <v>1</v>
      </c>
      <c r="I123" s="178"/>
      <c r="J123" s="177">
        <f>ROUND(I123*H123,2)</f>
        <v>0</v>
      </c>
      <c r="K123" s="175" t="s">
        <v>1</v>
      </c>
      <c r="L123" s="36"/>
      <c r="M123" s="179" t="s">
        <v>1</v>
      </c>
      <c r="N123" s="180" t="s">
        <v>44</v>
      </c>
      <c r="O123" s="58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15" t="s">
        <v>137</v>
      </c>
      <c r="AT123" s="15" t="s">
        <v>132</v>
      </c>
      <c r="AU123" s="15" t="s">
        <v>138</v>
      </c>
      <c r="AY123" s="15" t="s">
        <v>129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138</v>
      </c>
      <c r="BK123" s="183">
        <f>ROUND(I123*H123,2)</f>
        <v>0</v>
      </c>
      <c r="BL123" s="15" t="s">
        <v>137</v>
      </c>
      <c r="BM123" s="15" t="s">
        <v>188</v>
      </c>
    </row>
    <row r="124" spans="2:65" s="1" customFormat="1" ht="16.5" customHeight="1">
      <c r="B124" s="32"/>
      <c r="C124" s="173" t="s">
        <v>189</v>
      </c>
      <c r="D124" s="173" t="s">
        <v>132</v>
      </c>
      <c r="E124" s="174" t="s">
        <v>190</v>
      </c>
      <c r="F124" s="175" t="s">
        <v>191</v>
      </c>
      <c r="G124" s="176" t="s">
        <v>135</v>
      </c>
      <c r="H124" s="177">
        <v>4.8</v>
      </c>
      <c r="I124" s="178"/>
      <c r="J124" s="177">
        <f>ROUND(I124*H124,2)</f>
        <v>0</v>
      </c>
      <c r="K124" s="175" t="s">
        <v>1</v>
      </c>
      <c r="L124" s="36"/>
      <c r="M124" s="179" t="s">
        <v>1</v>
      </c>
      <c r="N124" s="180" t="s">
        <v>44</v>
      </c>
      <c r="O124" s="58"/>
      <c r="P124" s="181">
        <f>O124*H124</f>
        <v>0</v>
      </c>
      <c r="Q124" s="181">
        <v>3.5000000000000003E-2</v>
      </c>
      <c r="R124" s="181">
        <f>Q124*H124</f>
        <v>0.16800000000000001</v>
      </c>
      <c r="S124" s="181">
        <v>0</v>
      </c>
      <c r="T124" s="182">
        <f>S124*H124</f>
        <v>0</v>
      </c>
      <c r="AR124" s="15" t="s">
        <v>137</v>
      </c>
      <c r="AT124" s="15" t="s">
        <v>132</v>
      </c>
      <c r="AU124" s="15" t="s">
        <v>138</v>
      </c>
      <c r="AY124" s="15" t="s">
        <v>129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138</v>
      </c>
      <c r="BK124" s="183">
        <f>ROUND(I124*H124,2)</f>
        <v>0</v>
      </c>
      <c r="BL124" s="15" t="s">
        <v>137</v>
      </c>
      <c r="BM124" s="15" t="s">
        <v>192</v>
      </c>
    </row>
    <row r="125" spans="2:65" s="11" customFormat="1" ht="11.25">
      <c r="B125" s="184"/>
      <c r="C125" s="185"/>
      <c r="D125" s="186" t="s">
        <v>140</v>
      </c>
      <c r="E125" s="187" t="s">
        <v>1</v>
      </c>
      <c r="F125" s="188" t="s">
        <v>193</v>
      </c>
      <c r="G125" s="185"/>
      <c r="H125" s="187" t="s">
        <v>1</v>
      </c>
      <c r="I125" s="189"/>
      <c r="J125" s="185"/>
      <c r="K125" s="185"/>
      <c r="L125" s="190"/>
      <c r="M125" s="191"/>
      <c r="N125" s="192"/>
      <c r="O125" s="192"/>
      <c r="P125" s="192"/>
      <c r="Q125" s="192"/>
      <c r="R125" s="192"/>
      <c r="S125" s="192"/>
      <c r="T125" s="193"/>
      <c r="AT125" s="194" t="s">
        <v>140</v>
      </c>
      <c r="AU125" s="194" t="s">
        <v>138</v>
      </c>
      <c r="AV125" s="11" t="s">
        <v>20</v>
      </c>
      <c r="AW125" s="11" t="s">
        <v>34</v>
      </c>
      <c r="AX125" s="11" t="s">
        <v>72</v>
      </c>
      <c r="AY125" s="194" t="s">
        <v>129</v>
      </c>
    </row>
    <row r="126" spans="2:65" s="12" customFormat="1" ht="11.25">
      <c r="B126" s="195"/>
      <c r="C126" s="196"/>
      <c r="D126" s="186" t="s">
        <v>140</v>
      </c>
      <c r="E126" s="197" t="s">
        <v>1</v>
      </c>
      <c r="F126" s="198" t="s">
        <v>194</v>
      </c>
      <c r="G126" s="196"/>
      <c r="H126" s="199">
        <v>4.8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140</v>
      </c>
      <c r="AU126" s="205" t="s">
        <v>138</v>
      </c>
      <c r="AV126" s="12" t="s">
        <v>138</v>
      </c>
      <c r="AW126" s="12" t="s">
        <v>34</v>
      </c>
      <c r="AX126" s="12" t="s">
        <v>20</v>
      </c>
      <c r="AY126" s="205" t="s">
        <v>129</v>
      </c>
    </row>
    <row r="127" spans="2:65" s="10" customFormat="1" ht="22.9" customHeight="1">
      <c r="B127" s="157"/>
      <c r="C127" s="158"/>
      <c r="D127" s="159" t="s">
        <v>71</v>
      </c>
      <c r="E127" s="171" t="s">
        <v>195</v>
      </c>
      <c r="F127" s="171" t="s">
        <v>196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AR127" s="168" t="s">
        <v>20</v>
      </c>
      <c r="AT127" s="169" t="s">
        <v>71</v>
      </c>
      <c r="AU127" s="169" t="s">
        <v>20</v>
      </c>
      <c r="AY127" s="168" t="s">
        <v>129</v>
      </c>
      <c r="BK127" s="170">
        <f>BK128</f>
        <v>0</v>
      </c>
    </row>
    <row r="128" spans="2:65" s="1" customFormat="1" ht="22.5" customHeight="1">
      <c r="B128" s="32"/>
      <c r="C128" s="173" t="s">
        <v>197</v>
      </c>
      <c r="D128" s="173" t="s">
        <v>132</v>
      </c>
      <c r="E128" s="174" t="s">
        <v>198</v>
      </c>
      <c r="F128" s="175" t="s">
        <v>199</v>
      </c>
      <c r="G128" s="176" t="s">
        <v>200</v>
      </c>
      <c r="H128" s="177">
        <v>4</v>
      </c>
      <c r="I128" s="178"/>
      <c r="J128" s="177">
        <f>ROUND(I128*H128,2)</f>
        <v>0</v>
      </c>
      <c r="K128" s="175" t="s">
        <v>1</v>
      </c>
      <c r="L128" s="36"/>
      <c r="M128" s="179" t="s">
        <v>1</v>
      </c>
      <c r="N128" s="180" t="s">
        <v>44</v>
      </c>
      <c r="O128" s="58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15" t="s">
        <v>137</v>
      </c>
      <c r="AT128" s="15" t="s">
        <v>132</v>
      </c>
      <c r="AU128" s="15" t="s">
        <v>138</v>
      </c>
      <c r="AY128" s="15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138</v>
      </c>
      <c r="BK128" s="183">
        <f>ROUND(I128*H128,2)</f>
        <v>0</v>
      </c>
      <c r="BL128" s="15" t="s">
        <v>137</v>
      </c>
      <c r="BM128" s="15" t="s">
        <v>201</v>
      </c>
    </row>
    <row r="129" spans="2:65" s="10" customFormat="1" ht="22.9" customHeight="1">
      <c r="B129" s="157"/>
      <c r="C129" s="158"/>
      <c r="D129" s="159" t="s">
        <v>71</v>
      </c>
      <c r="E129" s="171" t="s">
        <v>202</v>
      </c>
      <c r="F129" s="171" t="s">
        <v>203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SUM(P130:P134)</f>
        <v>0</v>
      </c>
      <c r="Q129" s="165"/>
      <c r="R129" s="166">
        <f>SUM(R130:R134)</f>
        <v>0</v>
      </c>
      <c r="S129" s="165"/>
      <c r="T129" s="167">
        <f>SUM(T130:T134)</f>
        <v>0.58200000000000007</v>
      </c>
      <c r="AR129" s="168" t="s">
        <v>20</v>
      </c>
      <c r="AT129" s="169" t="s">
        <v>71</v>
      </c>
      <c r="AU129" s="169" t="s">
        <v>20</v>
      </c>
      <c r="AY129" s="168" t="s">
        <v>129</v>
      </c>
      <c r="BK129" s="170">
        <f>SUM(BK130:BK134)</f>
        <v>0</v>
      </c>
    </row>
    <row r="130" spans="2:65" s="1" customFormat="1" ht="16.5" customHeight="1">
      <c r="B130" s="32"/>
      <c r="C130" s="173" t="s">
        <v>204</v>
      </c>
      <c r="D130" s="173" t="s">
        <v>132</v>
      </c>
      <c r="E130" s="174" t="s">
        <v>205</v>
      </c>
      <c r="F130" s="175" t="s">
        <v>206</v>
      </c>
      <c r="G130" s="176" t="s">
        <v>200</v>
      </c>
      <c r="H130" s="177">
        <v>9</v>
      </c>
      <c r="I130" s="178"/>
      <c r="J130" s="177">
        <f>ROUND(I130*H130,2)</f>
        <v>0</v>
      </c>
      <c r="K130" s="175" t="s">
        <v>136</v>
      </c>
      <c r="L130" s="36"/>
      <c r="M130" s="179" t="s">
        <v>1</v>
      </c>
      <c r="N130" s="180" t="s">
        <v>44</v>
      </c>
      <c r="O130" s="58"/>
      <c r="P130" s="181">
        <f>O130*H130</f>
        <v>0</v>
      </c>
      <c r="Q130" s="181">
        <v>0</v>
      </c>
      <c r="R130" s="181">
        <f>Q130*H130</f>
        <v>0</v>
      </c>
      <c r="S130" s="181">
        <v>6.0000000000000001E-3</v>
      </c>
      <c r="T130" s="182">
        <f>S130*H130</f>
        <v>5.3999999999999999E-2</v>
      </c>
      <c r="AR130" s="15" t="s">
        <v>137</v>
      </c>
      <c r="AT130" s="15" t="s">
        <v>132</v>
      </c>
      <c r="AU130" s="15" t="s">
        <v>138</v>
      </c>
      <c r="AY130" s="15" t="s">
        <v>129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138</v>
      </c>
      <c r="BK130" s="183">
        <f>ROUND(I130*H130,2)</f>
        <v>0</v>
      </c>
      <c r="BL130" s="15" t="s">
        <v>137</v>
      </c>
      <c r="BM130" s="15" t="s">
        <v>207</v>
      </c>
    </row>
    <row r="131" spans="2:65" s="12" customFormat="1" ht="11.25">
      <c r="B131" s="195"/>
      <c r="C131" s="196"/>
      <c r="D131" s="186" t="s">
        <v>140</v>
      </c>
      <c r="E131" s="197" t="s">
        <v>1</v>
      </c>
      <c r="F131" s="198" t="s">
        <v>208</v>
      </c>
      <c r="G131" s="196"/>
      <c r="H131" s="199">
        <v>9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140</v>
      </c>
      <c r="AU131" s="205" t="s">
        <v>138</v>
      </c>
      <c r="AV131" s="12" t="s">
        <v>138</v>
      </c>
      <c r="AW131" s="12" t="s">
        <v>34</v>
      </c>
      <c r="AX131" s="12" t="s">
        <v>20</v>
      </c>
      <c r="AY131" s="205" t="s">
        <v>129</v>
      </c>
    </row>
    <row r="132" spans="2:65" s="1" customFormat="1" ht="16.5" customHeight="1">
      <c r="B132" s="32"/>
      <c r="C132" s="173" t="s">
        <v>209</v>
      </c>
      <c r="D132" s="173" t="s">
        <v>132</v>
      </c>
      <c r="E132" s="174" t="s">
        <v>210</v>
      </c>
      <c r="F132" s="175" t="s">
        <v>211</v>
      </c>
      <c r="G132" s="176" t="s">
        <v>212</v>
      </c>
      <c r="H132" s="177">
        <v>0.24</v>
      </c>
      <c r="I132" s="178"/>
      <c r="J132" s="177">
        <f>ROUND(I132*H132,2)</f>
        <v>0</v>
      </c>
      <c r="K132" s="175" t="s">
        <v>136</v>
      </c>
      <c r="L132" s="36"/>
      <c r="M132" s="179" t="s">
        <v>1</v>
      </c>
      <c r="N132" s="180" t="s">
        <v>44</v>
      </c>
      <c r="O132" s="58"/>
      <c r="P132" s="181">
        <f>O132*H132</f>
        <v>0</v>
      </c>
      <c r="Q132" s="181">
        <v>0</v>
      </c>
      <c r="R132" s="181">
        <f>Q132*H132</f>
        <v>0</v>
      </c>
      <c r="S132" s="181">
        <v>2.2000000000000002</v>
      </c>
      <c r="T132" s="182">
        <f>S132*H132</f>
        <v>0.52800000000000002</v>
      </c>
      <c r="AR132" s="15" t="s">
        <v>137</v>
      </c>
      <c r="AT132" s="15" t="s">
        <v>132</v>
      </c>
      <c r="AU132" s="15" t="s">
        <v>138</v>
      </c>
      <c r="AY132" s="15" t="s">
        <v>129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138</v>
      </c>
      <c r="BK132" s="183">
        <f>ROUND(I132*H132,2)</f>
        <v>0</v>
      </c>
      <c r="BL132" s="15" t="s">
        <v>137</v>
      </c>
      <c r="BM132" s="15" t="s">
        <v>213</v>
      </c>
    </row>
    <row r="133" spans="2:65" s="11" customFormat="1" ht="11.25">
      <c r="B133" s="184"/>
      <c r="C133" s="185"/>
      <c r="D133" s="186" t="s">
        <v>140</v>
      </c>
      <c r="E133" s="187" t="s">
        <v>1</v>
      </c>
      <c r="F133" s="188" t="s">
        <v>214</v>
      </c>
      <c r="G133" s="185"/>
      <c r="H133" s="187" t="s">
        <v>1</v>
      </c>
      <c r="I133" s="189"/>
      <c r="J133" s="185"/>
      <c r="K133" s="185"/>
      <c r="L133" s="190"/>
      <c r="M133" s="191"/>
      <c r="N133" s="192"/>
      <c r="O133" s="192"/>
      <c r="P133" s="192"/>
      <c r="Q133" s="192"/>
      <c r="R133" s="192"/>
      <c r="S133" s="192"/>
      <c r="T133" s="193"/>
      <c r="AT133" s="194" t="s">
        <v>140</v>
      </c>
      <c r="AU133" s="194" t="s">
        <v>138</v>
      </c>
      <c r="AV133" s="11" t="s">
        <v>20</v>
      </c>
      <c r="AW133" s="11" t="s">
        <v>34</v>
      </c>
      <c r="AX133" s="11" t="s">
        <v>72</v>
      </c>
      <c r="AY133" s="194" t="s">
        <v>129</v>
      </c>
    </row>
    <row r="134" spans="2:65" s="12" customFormat="1" ht="11.25">
      <c r="B134" s="195"/>
      <c r="C134" s="196"/>
      <c r="D134" s="186" t="s">
        <v>140</v>
      </c>
      <c r="E134" s="197" t="s">
        <v>1</v>
      </c>
      <c r="F134" s="198" t="s">
        <v>215</v>
      </c>
      <c r="G134" s="196"/>
      <c r="H134" s="199">
        <v>0.24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140</v>
      </c>
      <c r="AU134" s="205" t="s">
        <v>138</v>
      </c>
      <c r="AV134" s="12" t="s">
        <v>138</v>
      </c>
      <c r="AW134" s="12" t="s">
        <v>34</v>
      </c>
      <c r="AX134" s="12" t="s">
        <v>20</v>
      </c>
      <c r="AY134" s="205" t="s">
        <v>129</v>
      </c>
    </row>
    <row r="135" spans="2:65" s="10" customFormat="1" ht="22.9" customHeight="1">
      <c r="B135" s="157"/>
      <c r="C135" s="158"/>
      <c r="D135" s="159" t="s">
        <v>71</v>
      </c>
      <c r="E135" s="171" t="s">
        <v>216</v>
      </c>
      <c r="F135" s="171" t="s">
        <v>217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SUM(P136:P138)</f>
        <v>0</v>
      </c>
      <c r="Q135" s="165"/>
      <c r="R135" s="166">
        <f>SUM(R136:R138)</f>
        <v>0</v>
      </c>
      <c r="S135" s="165"/>
      <c r="T135" s="167">
        <f>SUM(T136:T138)</f>
        <v>0.32450000000000001</v>
      </c>
      <c r="AR135" s="168" t="s">
        <v>20</v>
      </c>
      <c r="AT135" s="169" t="s">
        <v>71</v>
      </c>
      <c r="AU135" s="169" t="s">
        <v>20</v>
      </c>
      <c r="AY135" s="168" t="s">
        <v>129</v>
      </c>
      <c r="BK135" s="170">
        <f>SUM(BK136:BK138)</f>
        <v>0</v>
      </c>
    </row>
    <row r="136" spans="2:65" s="1" customFormat="1" ht="16.5" customHeight="1">
      <c r="B136" s="32"/>
      <c r="C136" s="173" t="s">
        <v>8</v>
      </c>
      <c r="D136" s="173" t="s">
        <v>132</v>
      </c>
      <c r="E136" s="174" t="s">
        <v>218</v>
      </c>
      <c r="F136" s="175" t="s">
        <v>219</v>
      </c>
      <c r="G136" s="176" t="s">
        <v>135</v>
      </c>
      <c r="H136" s="177">
        <v>5.5</v>
      </c>
      <c r="I136" s="178"/>
      <c r="J136" s="177">
        <f>ROUND(I136*H136,2)</f>
        <v>0</v>
      </c>
      <c r="K136" s="175" t="s">
        <v>136</v>
      </c>
      <c r="L136" s="36"/>
      <c r="M136" s="179" t="s">
        <v>1</v>
      </c>
      <c r="N136" s="180" t="s">
        <v>44</v>
      </c>
      <c r="O136" s="58"/>
      <c r="P136" s="181">
        <f>O136*H136</f>
        <v>0</v>
      </c>
      <c r="Q136" s="181">
        <v>0</v>
      </c>
      <c r="R136" s="181">
        <f>Q136*H136</f>
        <v>0</v>
      </c>
      <c r="S136" s="181">
        <v>5.8999999999999997E-2</v>
      </c>
      <c r="T136" s="182">
        <f>S136*H136</f>
        <v>0.32450000000000001</v>
      </c>
      <c r="AR136" s="15" t="s">
        <v>137</v>
      </c>
      <c r="AT136" s="15" t="s">
        <v>132</v>
      </c>
      <c r="AU136" s="15" t="s">
        <v>138</v>
      </c>
      <c r="AY136" s="15" t="s">
        <v>129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138</v>
      </c>
      <c r="BK136" s="183">
        <f>ROUND(I136*H136,2)</f>
        <v>0</v>
      </c>
      <c r="BL136" s="15" t="s">
        <v>137</v>
      </c>
      <c r="BM136" s="15" t="s">
        <v>220</v>
      </c>
    </row>
    <row r="137" spans="2:65" s="11" customFormat="1" ht="11.25">
      <c r="B137" s="184"/>
      <c r="C137" s="185"/>
      <c r="D137" s="186" t="s">
        <v>140</v>
      </c>
      <c r="E137" s="187" t="s">
        <v>1</v>
      </c>
      <c r="F137" s="188" t="s">
        <v>164</v>
      </c>
      <c r="G137" s="185"/>
      <c r="H137" s="187" t="s">
        <v>1</v>
      </c>
      <c r="I137" s="189"/>
      <c r="J137" s="185"/>
      <c r="K137" s="185"/>
      <c r="L137" s="190"/>
      <c r="M137" s="191"/>
      <c r="N137" s="192"/>
      <c r="O137" s="192"/>
      <c r="P137" s="192"/>
      <c r="Q137" s="192"/>
      <c r="R137" s="192"/>
      <c r="S137" s="192"/>
      <c r="T137" s="193"/>
      <c r="AT137" s="194" t="s">
        <v>140</v>
      </c>
      <c r="AU137" s="194" t="s">
        <v>138</v>
      </c>
      <c r="AV137" s="11" t="s">
        <v>20</v>
      </c>
      <c r="AW137" s="11" t="s">
        <v>34</v>
      </c>
      <c r="AX137" s="11" t="s">
        <v>72</v>
      </c>
      <c r="AY137" s="194" t="s">
        <v>129</v>
      </c>
    </row>
    <row r="138" spans="2:65" s="12" customFormat="1" ht="11.25">
      <c r="B138" s="195"/>
      <c r="C138" s="196"/>
      <c r="D138" s="186" t="s">
        <v>140</v>
      </c>
      <c r="E138" s="197" t="s">
        <v>1</v>
      </c>
      <c r="F138" s="198" t="s">
        <v>221</v>
      </c>
      <c r="G138" s="196"/>
      <c r="H138" s="199">
        <v>5.5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140</v>
      </c>
      <c r="AU138" s="205" t="s">
        <v>138</v>
      </c>
      <c r="AV138" s="12" t="s">
        <v>138</v>
      </c>
      <c r="AW138" s="12" t="s">
        <v>34</v>
      </c>
      <c r="AX138" s="12" t="s">
        <v>20</v>
      </c>
      <c r="AY138" s="205" t="s">
        <v>129</v>
      </c>
    </row>
    <row r="139" spans="2:65" s="10" customFormat="1" ht="22.9" customHeight="1">
      <c r="B139" s="157"/>
      <c r="C139" s="158"/>
      <c r="D139" s="159" t="s">
        <v>71</v>
      </c>
      <c r="E139" s="171" t="s">
        <v>222</v>
      </c>
      <c r="F139" s="171" t="s">
        <v>223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SUM(P140:P156)</f>
        <v>0</v>
      </c>
      <c r="Q139" s="165"/>
      <c r="R139" s="166">
        <f>SUM(R140:R156)</f>
        <v>0.17599999999999999</v>
      </c>
      <c r="S139" s="165"/>
      <c r="T139" s="167">
        <f>SUM(T140:T156)</f>
        <v>0</v>
      </c>
      <c r="AR139" s="168" t="s">
        <v>20</v>
      </c>
      <c r="AT139" s="169" t="s">
        <v>71</v>
      </c>
      <c r="AU139" s="169" t="s">
        <v>20</v>
      </c>
      <c r="AY139" s="168" t="s">
        <v>129</v>
      </c>
      <c r="BK139" s="170">
        <f>SUM(BK140:BK156)</f>
        <v>0</v>
      </c>
    </row>
    <row r="140" spans="2:65" s="1" customFormat="1" ht="16.5" customHeight="1">
      <c r="B140" s="32"/>
      <c r="C140" s="173" t="s">
        <v>157</v>
      </c>
      <c r="D140" s="173" t="s">
        <v>132</v>
      </c>
      <c r="E140" s="174" t="s">
        <v>224</v>
      </c>
      <c r="F140" s="175" t="s">
        <v>225</v>
      </c>
      <c r="G140" s="176" t="s">
        <v>135</v>
      </c>
      <c r="H140" s="177">
        <v>4.7</v>
      </c>
      <c r="I140" s="178"/>
      <c r="J140" s="177">
        <f>ROUND(I140*H140,2)</f>
        <v>0</v>
      </c>
      <c r="K140" s="175" t="s">
        <v>136</v>
      </c>
      <c r="L140" s="36"/>
      <c r="M140" s="179" t="s">
        <v>1</v>
      </c>
      <c r="N140" s="180" t="s">
        <v>44</v>
      </c>
      <c r="O140" s="58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" t="s">
        <v>137</v>
      </c>
      <c r="AT140" s="15" t="s">
        <v>132</v>
      </c>
      <c r="AU140" s="15" t="s">
        <v>138</v>
      </c>
      <c r="AY140" s="15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138</v>
      </c>
      <c r="BK140" s="183">
        <f>ROUND(I140*H140,2)</f>
        <v>0</v>
      </c>
      <c r="BL140" s="15" t="s">
        <v>137</v>
      </c>
      <c r="BM140" s="15" t="s">
        <v>226</v>
      </c>
    </row>
    <row r="141" spans="2:65" s="11" customFormat="1" ht="11.25">
      <c r="B141" s="184"/>
      <c r="C141" s="185"/>
      <c r="D141" s="186" t="s">
        <v>140</v>
      </c>
      <c r="E141" s="187" t="s">
        <v>1</v>
      </c>
      <c r="F141" s="188" t="s">
        <v>227</v>
      </c>
      <c r="G141" s="185"/>
      <c r="H141" s="187" t="s">
        <v>1</v>
      </c>
      <c r="I141" s="189"/>
      <c r="J141" s="185"/>
      <c r="K141" s="185"/>
      <c r="L141" s="190"/>
      <c r="M141" s="191"/>
      <c r="N141" s="192"/>
      <c r="O141" s="192"/>
      <c r="P141" s="192"/>
      <c r="Q141" s="192"/>
      <c r="R141" s="192"/>
      <c r="S141" s="192"/>
      <c r="T141" s="193"/>
      <c r="AT141" s="194" t="s">
        <v>140</v>
      </c>
      <c r="AU141" s="194" t="s">
        <v>138</v>
      </c>
      <c r="AV141" s="11" t="s">
        <v>20</v>
      </c>
      <c r="AW141" s="11" t="s">
        <v>34</v>
      </c>
      <c r="AX141" s="11" t="s">
        <v>72</v>
      </c>
      <c r="AY141" s="194" t="s">
        <v>129</v>
      </c>
    </row>
    <row r="142" spans="2:65" s="12" customFormat="1" ht="11.25">
      <c r="B142" s="195"/>
      <c r="C142" s="196"/>
      <c r="D142" s="186" t="s">
        <v>140</v>
      </c>
      <c r="E142" s="197" t="s">
        <v>1</v>
      </c>
      <c r="F142" s="198" t="s">
        <v>228</v>
      </c>
      <c r="G142" s="196"/>
      <c r="H142" s="199">
        <v>4.7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140</v>
      </c>
      <c r="AU142" s="205" t="s">
        <v>138</v>
      </c>
      <c r="AV142" s="12" t="s">
        <v>138</v>
      </c>
      <c r="AW142" s="12" t="s">
        <v>34</v>
      </c>
      <c r="AX142" s="12" t="s">
        <v>20</v>
      </c>
      <c r="AY142" s="205" t="s">
        <v>129</v>
      </c>
    </row>
    <row r="143" spans="2:65" s="1" customFormat="1" ht="16.5" customHeight="1">
      <c r="B143" s="32"/>
      <c r="C143" s="173" t="s">
        <v>229</v>
      </c>
      <c r="D143" s="173" t="s">
        <v>132</v>
      </c>
      <c r="E143" s="174" t="s">
        <v>230</v>
      </c>
      <c r="F143" s="175" t="s">
        <v>231</v>
      </c>
      <c r="G143" s="176" t="s">
        <v>135</v>
      </c>
      <c r="H143" s="177">
        <v>5.5</v>
      </c>
      <c r="I143" s="178"/>
      <c r="J143" s="177">
        <f>ROUND(I143*H143,2)</f>
        <v>0</v>
      </c>
      <c r="K143" s="175" t="s">
        <v>136</v>
      </c>
      <c r="L143" s="36"/>
      <c r="M143" s="179" t="s">
        <v>1</v>
      </c>
      <c r="N143" s="180" t="s">
        <v>44</v>
      </c>
      <c r="O143" s="5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5" t="s">
        <v>137</v>
      </c>
      <c r="AT143" s="15" t="s">
        <v>132</v>
      </c>
      <c r="AU143" s="15" t="s">
        <v>138</v>
      </c>
      <c r="AY143" s="15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138</v>
      </c>
      <c r="BK143" s="183">
        <f>ROUND(I143*H143,2)</f>
        <v>0</v>
      </c>
      <c r="BL143" s="15" t="s">
        <v>137</v>
      </c>
      <c r="BM143" s="15" t="s">
        <v>232</v>
      </c>
    </row>
    <row r="144" spans="2:65" s="11" customFormat="1" ht="11.25">
      <c r="B144" s="184"/>
      <c r="C144" s="185"/>
      <c r="D144" s="186" t="s">
        <v>140</v>
      </c>
      <c r="E144" s="187" t="s">
        <v>1</v>
      </c>
      <c r="F144" s="188" t="s">
        <v>164</v>
      </c>
      <c r="G144" s="185"/>
      <c r="H144" s="187" t="s">
        <v>1</v>
      </c>
      <c r="I144" s="189"/>
      <c r="J144" s="185"/>
      <c r="K144" s="185"/>
      <c r="L144" s="190"/>
      <c r="M144" s="191"/>
      <c r="N144" s="192"/>
      <c r="O144" s="192"/>
      <c r="P144" s="192"/>
      <c r="Q144" s="192"/>
      <c r="R144" s="192"/>
      <c r="S144" s="192"/>
      <c r="T144" s="193"/>
      <c r="AT144" s="194" t="s">
        <v>140</v>
      </c>
      <c r="AU144" s="194" t="s">
        <v>138</v>
      </c>
      <c r="AV144" s="11" t="s">
        <v>20</v>
      </c>
      <c r="AW144" s="11" t="s">
        <v>34</v>
      </c>
      <c r="AX144" s="11" t="s">
        <v>72</v>
      </c>
      <c r="AY144" s="194" t="s">
        <v>129</v>
      </c>
    </row>
    <row r="145" spans="2:65" s="12" customFormat="1" ht="11.25">
      <c r="B145" s="195"/>
      <c r="C145" s="196"/>
      <c r="D145" s="186" t="s">
        <v>140</v>
      </c>
      <c r="E145" s="197" t="s">
        <v>1</v>
      </c>
      <c r="F145" s="198" t="s">
        <v>165</v>
      </c>
      <c r="G145" s="196"/>
      <c r="H145" s="199">
        <v>5.5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140</v>
      </c>
      <c r="AU145" s="205" t="s">
        <v>138</v>
      </c>
      <c r="AV145" s="12" t="s">
        <v>138</v>
      </c>
      <c r="AW145" s="12" t="s">
        <v>34</v>
      </c>
      <c r="AX145" s="12" t="s">
        <v>20</v>
      </c>
      <c r="AY145" s="205" t="s">
        <v>129</v>
      </c>
    </row>
    <row r="146" spans="2:65" s="1" customFormat="1" ht="16.5" customHeight="1">
      <c r="B146" s="32"/>
      <c r="C146" s="173" t="s">
        <v>233</v>
      </c>
      <c r="D146" s="173" t="s">
        <v>132</v>
      </c>
      <c r="E146" s="174" t="s">
        <v>234</v>
      </c>
      <c r="F146" s="175" t="s">
        <v>235</v>
      </c>
      <c r="G146" s="176" t="s">
        <v>135</v>
      </c>
      <c r="H146" s="177">
        <v>1.1000000000000001</v>
      </c>
      <c r="I146" s="178"/>
      <c r="J146" s="177">
        <f>ROUND(I146*H146,2)</f>
        <v>0</v>
      </c>
      <c r="K146" s="175" t="s">
        <v>1</v>
      </c>
      <c r="L146" s="36"/>
      <c r="M146" s="179" t="s">
        <v>1</v>
      </c>
      <c r="N146" s="180" t="s">
        <v>44</v>
      </c>
      <c r="O146" s="5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5" t="s">
        <v>137</v>
      </c>
      <c r="AT146" s="15" t="s">
        <v>132</v>
      </c>
      <c r="AU146" s="15" t="s">
        <v>138</v>
      </c>
      <c r="AY146" s="15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138</v>
      </c>
      <c r="BK146" s="183">
        <f>ROUND(I146*H146,2)</f>
        <v>0</v>
      </c>
      <c r="BL146" s="15" t="s">
        <v>137</v>
      </c>
      <c r="BM146" s="15" t="s">
        <v>236</v>
      </c>
    </row>
    <row r="147" spans="2:65" s="11" customFormat="1" ht="11.25">
      <c r="B147" s="184"/>
      <c r="C147" s="185"/>
      <c r="D147" s="186" t="s">
        <v>140</v>
      </c>
      <c r="E147" s="187" t="s">
        <v>1</v>
      </c>
      <c r="F147" s="188" t="s">
        <v>164</v>
      </c>
      <c r="G147" s="185"/>
      <c r="H147" s="187" t="s">
        <v>1</v>
      </c>
      <c r="I147" s="189"/>
      <c r="J147" s="185"/>
      <c r="K147" s="185"/>
      <c r="L147" s="190"/>
      <c r="M147" s="191"/>
      <c r="N147" s="192"/>
      <c r="O147" s="192"/>
      <c r="P147" s="192"/>
      <c r="Q147" s="192"/>
      <c r="R147" s="192"/>
      <c r="S147" s="192"/>
      <c r="T147" s="193"/>
      <c r="AT147" s="194" t="s">
        <v>140</v>
      </c>
      <c r="AU147" s="194" t="s">
        <v>138</v>
      </c>
      <c r="AV147" s="11" t="s">
        <v>20</v>
      </c>
      <c r="AW147" s="11" t="s">
        <v>34</v>
      </c>
      <c r="AX147" s="11" t="s">
        <v>72</v>
      </c>
      <c r="AY147" s="194" t="s">
        <v>129</v>
      </c>
    </row>
    <row r="148" spans="2:65" s="11" customFormat="1" ht="11.25">
      <c r="B148" s="184"/>
      <c r="C148" s="185"/>
      <c r="D148" s="186" t="s">
        <v>140</v>
      </c>
      <c r="E148" s="187" t="s">
        <v>1</v>
      </c>
      <c r="F148" s="188" t="s">
        <v>237</v>
      </c>
      <c r="G148" s="185"/>
      <c r="H148" s="187" t="s">
        <v>1</v>
      </c>
      <c r="I148" s="189"/>
      <c r="J148" s="185"/>
      <c r="K148" s="185"/>
      <c r="L148" s="190"/>
      <c r="M148" s="191"/>
      <c r="N148" s="192"/>
      <c r="O148" s="192"/>
      <c r="P148" s="192"/>
      <c r="Q148" s="192"/>
      <c r="R148" s="192"/>
      <c r="S148" s="192"/>
      <c r="T148" s="193"/>
      <c r="AT148" s="194" t="s">
        <v>140</v>
      </c>
      <c r="AU148" s="194" t="s">
        <v>138</v>
      </c>
      <c r="AV148" s="11" t="s">
        <v>20</v>
      </c>
      <c r="AW148" s="11" t="s">
        <v>34</v>
      </c>
      <c r="AX148" s="11" t="s">
        <v>72</v>
      </c>
      <c r="AY148" s="194" t="s">
        <v>129</v>
      </c>
    </row>
    <row r="149" spans="2:65" s="12" customFormat="1" ht="11.25">
      <c r="B149" s="195"/>
      <c r="C149" s="196"/>
      <c r="D149" s="186" t="s">
        <v>140</v>
      </c>
      <c r="E149" s="197" t="s">
        <v>1</v>
      </c>
      <c r="F149" s="198" t="s">
        <v>238</v>
      </c>
      <c r="G149" s="196"/>
      <c r="H149" s="199">
        <v>1.1000000000000001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140</v>
      </c>
      <c r="AU149" s="205" t="s">
        <v>138</v>
      </c>
      <c r="AV149" s="12" t="s">
        <v>138</v>
      </c>
      <c r="AW149" s="12" t="s">
        <v>34</v>
      </c>
      <c r="AX149" s="12" t="s">
        <v>20</v>
      </c>
      <c r="AY149" s="205" t="s">
        <v>129</v>
      </c>
    </row>
    <row r="150" spans="2:65" s="1" customFormat="1" ht="16.5" customHeight="1">
      <c r="B150" s="32"/>
      <c r="C150" s="173" t="s">
        <v>239</v>
      </c>
      <c r="D150" s="173" t="s">
        <v>132</v>
      </c>
      <c r="E150" s="174" t="s">
        <v>240</v>
      </c>
      <c r="F150" s="175" t="s">
        <v>241</v>
      </c>
      <c r="G150" s="176" t="s">
        <v>135</v>
      </c>
      <c r="H150" s="177">
        <v>5.5</v>
      </c>
      <c r="I150" s="178"/>
      <c r="J150" s="177">
        <f>ROUND(I150*H150,2)</f>
        <v>0</v>
      </c>
      <c r="K150" s="175" t="s">
        <v>1</v>
      </c>
      <c r="L150" s="36"/>
      <c r="M150" s="179" t="s">
        <v>1</v>
      </c>
      <c r="N150" s="180" t="s">
        <v>44</v>
      </c>
      <c r="O150" s="58"/>
      <c r="P150" s="181">
        <f>O150*H150</f>
        <v>0</v>
      </c>
      <c r="Q150" s="181">
        <v>2E-3</v>
      </c>
      <c r="R150" s="181">
        <f>Q150*H150</f>
        <v>1.0999999999999999E-2</v>
      </c>
      <c r="S150" s="181">
        <v>0</v>
      </c>
      <c r="T150" s="182">
        <f>S150*H150</f>
        <v>0</v>
      </c>
      <c r="AR150" s="15" t="s">
        <v>137</v>
      </c>
      <c r="AT150" s="15" t="s">
        <v>132</v>
      </c>
      <c r="AU150" s="15" t="s">
        <v>138</v>
      </c>
      <c r="AY150" s="15" t="s">
        <v>129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138</v>
      </c>
      <c r="BK150" s="183">
        <f>ROUND(I150*H150,2)</f>
        <v>0</v>
      </c>
      <c r="BL150" s="15" t="s">
        <v>137</v>
      </c>
      <c r="BM150" s="15" t="s">
        <v>242</v>
      </c>
    </row>
    <row r="151" spans="2:65" s="11" customFormat="1" ht="11.25">
      <c r="B151" s="184"/>
      <c r="C151" s="185"/>
      <c r="D151" s="186" t="s">
        <v>140</v>
      </c>
      <c r="E151" s="187" t="s">
        <v>1</v>
      </c>
      <c r="F151" s="188" t="s">
        <v>164</v>
      </c>
      <c r="G151" s="185"/>
      <c r="H151" s="187" t="s">
        <v>1</v>
      </c>
      <c r="I151" s="189"/>
      <c r="J151" s="185"/>
      <c r="K151" s="185"/>
      <c r="L151" s="190"/>
      <c r="M151" s="191"/>
      <c r="N151" s="192"/>
      <c r="O151" s="192"/>
      <c r="P151" s="192"/>
      <c r="Q151" s="192"/>
      <c r="R151" s="192"/>
      <c r="S151" s="192"/>
      <c r="T151" s="193"/>
      <c r="AT151" s="194" t="s">
        <v>140</v>
      </c>
      <c r="AU151" s="194" t="s">
        <v>138</v>
      </c>
      <c r="AV151" s="11" t="s">
        <v>20</v>
      </c>
      <c r="AW151" s="11" t="s">
        <v>34</v>
      </c>
      <c r="AX151" s="11" t="s">
        <v>72</v>
      </c>
      <c r="AY151" s="194" t="s">
        <v>129</v>
      </c>
    </row>
    <row r="152" spans="2:65" s="12" customFormat="1" ht="11.25">
      <c r="B152" s="195"/>
      <c r="C152" s="196"/>
      <c r="D152" s="186" t="s">
        <v>140</v>
      </c>
      <c r="E152" s="197" t="s">
        <v>1</v>
      </c>
      <c r="F152" s="198" t="s">
        <v>243</v>
      </c>
      <c r="G152" s="196"/>
      <c r="H152" s="199">
        <v>5.5</v>
      </c>
      <c r="I152" s="200"/>
      <c r="J152" s="196"/>
      <c r="K152" s="196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140</v>
      </c>
      <c r="AU152" s="205" t="s">
        <v>138</v>
      </c>
      <c r="AV152" s="12" t="s">
        <v>138</v>
      </c>
      <c r="AW152" s="12" t="s">
        <v>34</v>
      </c>
      <c r="AX152" s="12" t="s">
        <v>20</v>
      </c>
      <c r="AY152" s="205" t="s">
        <v>129</v>
      </c>
    </row>
    <row r="153" spans="2:65" s="1" customFormat="1" ht="16.5" customHeight="1">
      <c r="B153" s="32"/>
      <c r="C153" s="173" t="s">
        <v>244</v>
      </c>
      <c r="D153" s="173" t="s">
        <v>132</v>
      </c>
      <c r="E153" s="174" t="s">
        <v>245</v>
      </c>
      <c r="F153" s="175" t="s">
        <v>246</v>
      </c>
      <c r="G153" s="176" t="s">
        <v>135</v>
      </c>
      <c r="H153" s="177">
        <v>5.5</v>
      </c>
      <c r="I153" s="178"/>
      <c r="J153" s="177">
        <f>ROUND(I153*H153,2)</f>
        <v>0</v>
      </c>
      <c r="K153" s="175" t="s">
        <v>1</v>
      </c>
      <c r="L153" s="36"/>
      <c r="M153" s="179" t="s">
        <v>1</v>
      </c>
      <c r="N153" s="180" t="s">
        <v>44</v>
      </c>
      <c r="O153" s="58"/>
      <c r="P153" s="181">
        <f>O153*H153</f>
        <v>0</v>
      </c>
      <c r="Q153" s="181">
        <v>0.03</v>
      </c>
      <c r="R153" s="181">
        <f>Q153*H153</f>
        <v>0.16499999999999998</v>
      </c>
      <c r="S153" s="181">
        <v>0</v>
      </c>
      <c r="T153" s="182">
        <f>S153*H153</f>
        <v>0</v>
      </c>
      <c r="AR153" s="15" t="s">
        <v>137</v>
      </c>
      <c r="AT153" s="15" t="s">
        <v>132</v>
      </c>
      <c r="AU153" s="15" t="s">
        <v>138</v>
      </c>
      <c r="AY153" s="15" t="s">
        <v>129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138</v>
      </c>
      <c r="BK153" s="183">
        <f>ROUND(I153*H153,2)</f>
        <v>0</v>
      </c>
      <c r="BL153" s="15" t="s">
        <v>137</v>
      </c>
      <c r="BM153" s="15" t="s">
        <v>247</v>
      </c>
    </row>
    <row r="154" spans="2:65" s="11" customFormat="1" ht="11.25">
      <c r="B154" s="184"/>
      <c r="C154" s="185"/>
      <c r="D154" s="186" t="s">
        <v>140</v>
      </c>
      <c r="E154" s="187" t="s">
        <v>1</v>
      </c>
      <c r="F154" s="188" t="s">
        <v>164</v>
      </c>
      <c r="G154" s="185"/>
      <c r="H154" s="187" t="s">
        <v>1</v>
      </c>
      <c r="I154" s="189"/>
      <c r="J154" s="185"/>
      <c r="K154" s="185"/>
      <c r="L154" s="190"/>
      <c r="M154" s="191"/>
      <c r="N154" s="192"/>
      <c r="O154" s="192"/>
      <c r="P154" s="192"/>
      <c r="Q154" s="192"/>
      <c r="R154" s="192"/>
      <c r="S154" s="192"/>
      <c r="T154" s="193"/>
      <c r="AT154" s="194" t="s">
        <v>140</v>
      </c>
      <c r="AU154" s="194" t="s">
        <v>138</v>
      </c>
      <c r="AV154" s="11" t="s">
        <v>20</v>
      </c>
      <c r="AW154" s="11" t="s">
        <v>34</v>
      </c>
      <c r="AX154" s="11" t="s">
        <v>72</v>
      </c>
      <c r="AY154" s="194" t="s">
        <v>129</v>
      </c>
    </row>
    <row r="155" spans="2:65" s="11" customFormat="1" ht="11.25">
      <c r="B155" s="184"/>
      <c r="C155" s="185"/>
      <c r="D155" s="186" t="s">
        <v>140</v>
      </c>
      <c r="E155" s="187" t="s">
        <v>1</v>
      </c>
      <c r="F155" s="188" t="s">
        <v>248</v>
      </c>
      <c r="G155" s="185"/>
      <c r="H155" s="187" t="s">
        <v>1</v>
      </c>
      <c r="I155" s="189"/>
      <c r="J155" s="185"/>
      <c r="K155" s="185"/>
      <c r="L155" s="190"/>
      <c r="M155" s="191"/>
      <c r="N155" s="192"/>
      <c r="O155" s="192"/>
      <c r="P155" s="192"/>
      <c r="Q155" s="192"/>
      <c r="R155" s="192"/>
      <c r="S155" s="192"/>
      <c r="T155" s="193"/>
      <c r="AT155" s="194" t="s">
        <v>140</v>
      </c>
      <c r="AU155" s="194" t="s">
        <v>138</v>
      </c>
      <c r="AV155" s="11" t="s">
        <v>20</v>
      </c>
      <c r="AW155" s="11" t="s">
        <v>34</v>
      </c>
      <c r="AX155" s="11" t="s">
        <v>72</v>
      </c>
      <c r="AY155" s="194" t="s">
        <v>129</v>
      </c>
    </row>
    <row r="156" spans="2:65" s="12" customFormat="1" ht="11.25">
      <c r="B156" s="195"/>
      <c r="C156" s="196"/>
      <c r="D156" s="186" t="s">
        <v>140</v>
      </c>
      <c r="E156" s="197" t="s">
        <v>1</v>
      </c>
      <c r="F156" s="198" t="s">
        <v>165</v>
      </c>
      <c r="G156" s="196"/>
      <c r="H156" s="199">
        <v>5.5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140</v>
      </c>
      <c r="AU156" s="205" t="s">
        <v>138</v>
      </c>
      <c r="AV156" s="12" t="s">
        <v>138</v>
      </c>
      <c r="AW156" s="12" t="s">
        <v>34</v>
      </c>
      <c r="AX156" s="12" t="s">
        <v>20</v>
      </c>
      <c r="AY156" s="205" t="s">
        <v>129</v>
      </c>
    </row>
    <row r="157" spans="2:65" s="10" customFormat="1" ht="22.9" customHeight="1">
      <c r="B157" s="157"/>
      <c r="C157" s="158"/>
      <c r="D157" s="159" t="s">
        <v>71</v>
      </c>
      <c r="E157" s="171" t="s">
        <v>249</v>
      </c>
      <c r="F157" s="171" t="s">
        <v>250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SUM(P158:P163)</f>
        <v>0</v>
      </c>
      <c r="Q157" s="165"/>
      <c r="R157" s="166">
        <f>SUM(R158:R163)</f>
        <v>0</v>
      </c>
      <c r="S157" s="165"/>
      <c r="T157" s="167">
        <f>SUM(T158:T163)</f>
        <v>0</v>
      </c>
      <c r="AR157" s="168" t="s">
        <v>20</v>
      </c>
      <c r="AT157" s="169" t="s">
        <v>71</v>
      </c>
      <c r="AU157" s="169" t="s">
        <v>20</v>
      </c>
      <c r="AY157" s="168" t="s">
        <v>129</v>
      </c>
      <c r="BK157" s="170">
        <f>SUM(BK158:BK163)</f>
        <v>0</v>
      </c>
    </row>
    <row r="158" spans="2:65" s="1" customFormat="1" ht="16.5" customHeight="1">
      <c r="B158" s="32"/>
      <c r="C158" s="173" t="s">
        <v>7</v>
      </c>
      <c r="D158" s="173" t="s">
        <v>132</v>
      </c>
      <c r="E158" s="174" t="s">
        <v>251</v>
      </c>
      <c r="F158" s="175" t="s">
        <v>252</v>
      </c>
      <c r="G158" s="176" t="s">
        <v>253</v>
      </c>
      <c r="H158" s="177">
        <v>1.32</v>
      </c>
      <c r="I158" s="178"/>
      <c r="J158" s="177">
        <f>ROUND(I158*H158,2)</f>
        <v>0</v>
      </c>
      <c r="K158" s="175" t="s">
        <v>136</v>
      </c>
      <c r="L158" s="36"/>
      <c r="M158" s="179" t="s">
        <v>1</v>
      </c>
      <c r="N158" s="180" t="s">
        <v>44</v>
      </c>
      <c r="O158" s="58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15" t="s">
        <v>137</v>
      </c>
      <c r="AT158" s="15" t="s">
        <v>132</v>
      </c>
      <c r="AU158" s="15" t="s">
        <v>138</v>
      </c>
      <c r="AY158" s="15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138</v>
      </c>
      <c r="BK158" s="183">
        <f>ROUND(I158*H158,2)</f>
        <v>0</v>
      </c>
      <c r="BL158" s="15" t="s">
        <v>137</v>
      </c>
      <c r="BM158" s="15" t="s">
        <v>254</v>
      </c>
    </row>
    <row r="159" spans="2:65" s="1" customFormat="1" ht="16.5" customHeight="1">
      <c r="B159" s="32"/>
      <c r="C159" s="173" t="s">
        <v>255</v>
      </c>
      <c r="D159" s="173" t="s">
        <v>132</v>
      </c>
      <c r="E159" s="174" t="s">
        <v>256</v>
      </c>
      <c r="F159" s="175" t="s">
        <v>257</v>
      </c>
      <c r="G159" s="176" t="s">
        <v>253</v>
      </c>
      <c r="H159" s="177">
        <v>1.32</v>
      </c>
      <c r="I159" s="178"/>
      <c r="J159" s="177">
        <f>ROUND(I159*H159,2)</f>
        <v>0</v>
      </c>
      <c r="K159" s="175" t="s">
        <v>136</v>
      </c>
      <c r="L159" s="36"/>
      <c r="M159" s="179" t="s">
        <v>1</v>
      </c>
      <c r="N159" s="180" t="s">
        <v>44</v>
      </c>
      <c r="O159" s="58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5" t="s">
        <v>137</v>
      </c>
      <c r="AT159" s="15" t="s">
        <v>132</v>
      </c>
      <c r="AU159" s="15" t="s">
        <v>138</v>
      </c>
      <c r="AY159" s="15" t="s">
        <v>129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138</v>
      </c>
      <c r="BK159" s="183">
        <f>ROUND(I159*H159,2)</f>
        <v>0</v>
      </c>
      <c r="BL159" s="15" t="s">
        <v>137</v>
      </c>
      <c r="BM159" s="15" t="s">
        <v>258</v>
      </c>
    </row>
    <row r="160" spans="2:65" s="1" customFormat="1" ht="16.5" customHeight="1">
      <c r="B160" s="32"/>
      <c r="C160" s="173" t="s">
        <v>259</v>
      </c>
      <c r="D160" s="173" t="s">
        <v>132</v>
      </c>
      <c r="E160" s="174" t="s">
        <v>260</v>
      </c>
      <c r="F160" s="175" t="s">
        <v>261</v>
      </c>
      <c r="G160" s="176" t="s">
        <v>253</v>
      </c>
      <c r="H160" s="177">
        <v>38.28</v>
      </c>
      <c r="I160" s="178"/>
      <c r="J160" s="177">
        <f>ROUND(I160*H160,2)</f>
        <v>0</v>
      </c>
      <c r="K160" s="175" t="s">
        <v>136</v>
      </c>
      <c r="L160" s="36"/>
      <c r="M160" s="179" t="s">
        <v>1</v>
      </c>
      <c r="N160" s="180" t="s">
        <v>44</v>
      </c>
      <c r="O160" s="58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15" t="s">
        <v>137</v>
      </c>
      <c r="AT160" s="15" t="s">
        <v>132</v>
      </c>
      <c r="AU160" s="15" t="s">
        <v>138</v>
      </c>
      <c r="AY160" s="15" t="s">
        <v>129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138</v>
      </c>
      <c r="BK160" s="183">
        <f>ROUND(I160*H160,2)</f>
        <v>0</v>
      </c>
      <c r="BL160" s="15" t="s">
        <v>137</v>
      </c>
      <c r="BM160" s="15" t="s">
        <v>262</v>
      </c>
    </row>
    <row r="161" spans="2:65" s="12" customFormat="1" ht="11.25">
      <c r="B161" s="195"/>
      <c r="C161" s="196"/>
      <c r="D161" s="186" t="s">
        <v>140</v>
      </c>
      <c r="E161" s="197" t="s">
        <v>1</v>
      </c>
      <c r="F161" s="198" t="s">
        <v>263</v>
      </c>
      <c r="G161" s="196"/>
      <c r="H161" s="199">
        <v>38.28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140</v>
      </c>
      <c r="AU161" s="205" t="s">
        <v>138</v>
      </c>
      <c r="AV161" s="12" t="s">
        <v>138</v>
      </c>
      <c r="AW161" s="12" t="s">
        <v>34</v>
      </c>
      <c r="AX161" s="12" t="s">
        <v>20</v>
      </c>
      <c r="AY161" s="205" t="s">
        <v>129</v>
      </c>
    </row>
    <row r="162" spans="2:65" s="1" customFormat="1" ht="16.5" customHeight="1">
      <c r="B162" s="32"/>
      <c r="C162" s="173" t="s">
        <v>264</v>
      </c>
      <c r="D162" s="173" t="s">
        <v>132</v>
      </c>
      <c r="E162" s="174" t="s">
        <v>265</v>
      </c>
      <c r="F162" s="175" t="s">
        <v>266</v>
      </c>
      <c r="G162" s="176" t="s">
        <v>253</v>
      </c>
      <c r="H162" s="177">
        <v>1.32</v>
      </c>
      <c r="I162" s="178"/>
      <c r="J162" s="177">
        <f>ROUND(I162*H162,2)</f>
        <v>0</v>
      </c>
      <c r="K162" s="175" t="s">
        <v>136</v>
      </c>
      <c r="L162" s="36"/>
      <c r="M162" s="179" t="s">
        <v>1</v>
      </c>
      <c r="N162" s="180" t="s">
        <v>44</v>
      </c>
      <c r="O162" s="58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15" t="s">
        <v>137</v>
      </c>
      <c r="AT162" s="15" t="s">
        <v>132</v>
      </c>
      <c r="AU162" s="15" t="s">
        <v>138</v>
      </c>
      <c r="AY162" s="15" t="s">
        <v>129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138</v>
      </c>
      <c r="BK162" s="183">
        <f>ROUND(I162*H162,2)</f>
        <v>0</v>
      </c>
      <c r="BL162" s="15" t="s">
        <v>137</v>
      </c>
      <c r="BM162" s="15" t="s">
        <v>267</v>
      </c>
    </row>
    <row r="163" spans="2:65" s="1" customFormat="1" ht="16.5" customHeight="1">
      <c r="B163" s="32"/>
      <c r="C163" s="173" t="s">
        <v>268</v>
      </c>
      <c r="D163" s="173" t="s">
        <v>132</v>
      </c>
      <c r="E163" s="174" t="s">
        <v>269</v>
      </c>
      <c r="F163" s="175" t="s">
        <v>270</v>
      </c>
      <c r="G163" s="176" t="s">
        <v>253</v>
      </c>
      <c r="H163" s="177">
        <v>0.41</v>
      </c>
      <c r="I163" s="178"/>
      <c r="J163" s="177">
        <f>ROUND(I163*H163,2)</f>
        <v>0</v>
      </c>
      <c r="K163" s="175" t="s">
        <v>136</v>
      </c>
      <c r="L163" s="36"/>
      <c r="M163" s="179" t="s">
        <v>1</v>
      </c>
      <c r="N163" s="180" t="s">
        <v>44</v>
      </c>
      <c r="O163" s="58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5" t="s">
        <v>137</v>
      </c>
      <c r="AT163" s="15" t="s">
        <v>132</v>
      </c>
      <c r="AU163" s="15" t="s">
        <v>138</v>
      </c>
      <c r="AY163" s="15" t="s">
        <v>129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138</v>
      </c>
      <c r="BK163" s="183">
        <f>ROUND(I163*H163,2)</f>
        <v>0</v>
      </c>
      <c r="BL163" s="15" t="s">
        <v>137</v>
      </c>
      <c r="BM163" s="15" t="s">
        <v>271</v>
      </c>
    </row>
    <row r="164" spans="2:65" s="10" customFormat="1" ht="25.9" customHeight="1">
      <c r="B164" s="157"/>
      <c r="C164" s="158"/>
      <c r="D164" s="159" t="s">
        <v>71</v>
      </c>
      <c r="E164" s="160" t="s">
        <v>272</v>
      </c>
      <c r="F164" s="160" t="s">
        <v>273</v>
      </c>
      <c r="G164" s="158"/>
      <c r="H164" s="158"/>
      <c r="I164" s="161"/>
      <c r="J164" s="162">
        <f>BK164</f>
        <v>0</v>
      </c>
      <c r="K164" s="158"/>
      <c r="L164" s="163"/>
      <c r="M164" s="164"/>
      <c r="N164" s="165"/>
      <c r="O164" s="165"/>
      <c r="P164" s="166">
        <f>P165+P173+P179+P183+P204+P211+P213</f>
        <v>0</v>
      </c>
      <c r="Q164" s="165"/>
      <c r="R164" s="166">
        <f>R165+R173+R179+R183+R204+R211+R213</f>
        <v>0.13417100000000001</v>
      </c>
      <c r="S164" s="165"/>
      <c r="T164" s="167">
        <f>T165+T173+T179+T183+T204+T211+T213</f>
        <v>0.417238</v>
      </c>
      <c r="AR164" s="168" t="s">
        <v>138</v>
      </c>
      <c r="AT164" s="169" t="s">
        <v>71</v>
      </c>
      <c r="AU164" s="169" t="s">
        <v>72</v>
      </c>
      <c r="AY164" s="168" t="s">
        <v>129</v>
      </c>
      <c r="BK164" s="170">
        <f>BK165+BK173+BK179+BK183+BK204+BK211+BK213</f>
        <v>0</v>
      </c>
    </row>
    <row r="165" spans="2:65" s="10" customFormat="1" ht="22.9" customHeight="1">
      <c r="B165" s="157"/>
      <c r="C165" s="158"/>
      <c r="D165" s="159" t="s">
        <v>71</v>
      </c>
      <c r="E165" s="171" t="s">
        <v>274</v>
      </c>
      <c r="F165" s="171" t="s">
        <v>275</v>
      </c>
      <c r="G165" s="158"/>
      <c r="H165" s="158"/>
      <c r="I165" s="161"/>
      <c r="J165" s="172">
        <f>BK165</f>
        <v>0</v>
      </c>
      <c r="K165" s="158"/>
      <c r="L165" s="163"/>
      <c r="M165" s="164"/>
      <c r="N165" s="165"/>
      <c r="O165" s="165"/>
      <c r="P165" s="166">
        <f>SUM(P166:P172)</f>
        <v>0</v>
      </c>
      <c r="Q165" s="165"/>
      <c r="R165" s="166">
        <f>SUM(R166:R172)</f>
        <v>1.8800000000000001E-2</v>
      </c>
      <c r="S165" s="165"/>
      <c r="T165" s="167">
        <f>SUM(T166:T172)</f>
        <v>0</v>
      </c>
      <c r="AR165" s="168" t="s">
        <v>138</v>
      </c>
      <c r="AT165" s="169" t="s">
        <v>71</v>
      </c>
      <c r="AU165" s="169" t="s">
        <v>20</v>
      </c>
      <c r="AY165" s="168" t="s">
        <v>129</v>
      </c>
      <c r="BK165" s="170">
        <f>SUM(BK166:BK172)</f>
        <v>0</v>
      </c>
    </row>
    <row r="166" spans="2:65" s="1" customFormat="1" ht="16.5" customHeight="1">
      <c r="B166" s="32"/>
      <c r="C166" s="173" t="s">
        <v>276</v>
      </c>
      <c r="D166" s="173" t="s">
        <v>132</v>
      </c>
      <c r="E166" s="174" t="s">
        <v>277</v>
      </c>
      <c r="F166" s="175" t="s">
        <v>278</v>
      </c>
      <c r="G166" s="176" t="s">
        <v>135</v>
      </c>
      <c r="H166" s="177">
        <v>9.4</v>
      </c>
      <c r="I166" s="178"/>
      <c r="J166" s="177">
        <f>ROUND(I166*H166,2)</f>
        <v>0</v>
      </c>
      <c r="K166" s="175" t="s">
        <v>1</v>
      </c>
      <c r="L166" s="36"/>
      <c r="M166" s="179" t="s">
        <v>1</v>
      </c>
      <c r="N166" s="180" t="s">
        <v>44</v>
      </c>
      <c r="O166" s="58"/>
      <c r="P166" s="181">
        <f>O166*H166</f>
        <v>0</v>
      </c>
      <c r="Q166" s="181">
        <v>2E-3</v>
      </c>
      <c r="R166" s="181">
        <f>Q166*H166</f>
        <v>1.8800000000000001E-2</v>
      </c>
      <c r="S166" s="181">
        <v>0</v>
      </c>
      <c r="T166" s="182">
        <f>S166*H166</f>
        <v>0</v>
      </c>
      <c r="AR166" s="15" t="s">
        <v>157</v>
      </c>
      <c r="AT166" s="15" t="s">
        <v>132</v>
      </c>
      <c r="AU166" s="15" t="s">
        <v>138</v>
      </c>
      <c r="AY166" s="15" t="s">
        <v>129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138</v>
      </c>
      <c r="BK166" s="183">
        <f>ROUND(I166*H166,2)</f>
        <v>0</v>
      </c>
      <c r="BL166" s="15" t="s">
        <v>157</v>
      </c>
      <c r="BM166" s="15" t="s">
        <v>279</v>
      </c>
    </row>
    <row r="167" spans="2:65" s="11" customFormat="1" ht="11.25">
      <c r="B167" s="184"/>
      <c r="C167" s="185"/>
      <c r="D167" s="186" t="s">
        <v>140</v>
      </c>
      <c r="E167" s="187" t="s">
        <v>1</v>
      </c>
      <c r="F167" s="188" t="s">
        <v>280</v>
      </c>
      <c r="G167" s="185"/>
      <c r="H167" s="187" t="s">
        <v>1</v>
      </c>
      <c r="I167" s="189"/>
      <c r="J167" s="185"/>
      <c r="K167" s="185"/>
      <c r="L167" s="190"/>
      <c r="M167" s="191"/>
      <c r="N167" s="192"/>
      <c r="O167" s="192"/>
      <c r="P167" s="192"/>
      <c r="Q167" s="192"/>
      <c r="R167" s="192"/>
      <c r="S167" s="192"/>
      <c r="T167" s="193"/>
      <c r="AT167" s="194" t="s">
        <v>140</v>
      </c>
      <c r="AU167" s="194" t="s">
        <v>138</v>
      </c>
      <c r="AV167" s="11" t="s">
        <v>20</v>
      </c>
      <c r="AW167" s="11" t="s">
        <v>34</v>
      </c>
      <c r="AX167" s="11" t="s">
        <v>72</v>
      </c>
      <c r="AY167" s="194" t="s">
        <v>129</v>
      </c>
    </row>
    <row r="168" spans="2:65" s="11" customFormat="1" ht="11.25">
      <c r="B168" s="184"/>
      <c r="C168" s="185"/>
      <c r="D168" s="186" t="s">
        <v>140</v>
      </c>
      <c r="E168" s="187" t="s">
        <v>1</v>
      </c>
      <c r="F168" s="188" t="s">
        <v>281</v>
      </c>
      <c r="G168" s="185"/>
      <c r="H168" s="187" t="s">
        <v>1</v>
      </c>
      <c r="I168" s="189"/>
      <c r="J168" s="185"/>
      <c r="K168" s="185"/>
      <c r="L168" s="190"/>
      <c r="M168" s="191"/>
      <c r="N168" s="192"/>
      <c r="O168" s="192"/>
      <c r="P168" s="192"/>
      <c r="Q168" s="192"/>
      <c r="R168" s="192"/>
      <c r="S168" s="192"/>
      <c r="T168" s="193"/>
      <c r="AT168" s="194" t="s">
        <v>140</v>
      </c>
      <c r="AU168" s="194" t="s">
        <v>138</v>
      </c>
      <c r="AV168" s="11" t="s">
        <v>20</v>
      </c>
      <c r="AW168" s="11" t="s">
        <v>34</v>
      </c>
      <c r="AX168" s="11" t="s">
        <v>72</v>
      </c>
      <c r="AY168" s="194" t="s">
        <v>129</v>
      </c>
    </row>
    <row r="169" spans="2:65" s="12" customFormat="1" ht="11.25">
      <c r="B169" s="195"/>
      <c r="C169" s="196"/>
      <c r="D169" s="186" t="s">
        <v>140</v>
      </c>
      <c r="E169" s="197" t="s">
        <v>1</v>
      </c>
      <c r="F169" s="198" t="s">
        <v>282</v>
      </c>
      <c r="G169" s="196"/>
      <c r="H169" s="199">
        <v>4.7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140</v>
      </c>
      <c r="AU169" s="205" t="s">
        <v>138</v>
      </c>
      <c r="AV169" s="12" t="s">
        <v>138</v>
      </c>
      <c r="AW169" s="12" t="s">
        <v>34</v>
      </c>
      <c r="AX169" s="12" t="s">
        <v>72</v>
      </c>
      <c r="AY169" s="205" t="s">
        <v>129</v>
      </c>
    </row>
    <row r="170" spans="2:65" s="11" customFormat="1" ht="11.25">
      <c r="B170" s="184"/>
      <c r="C170" s="185"/>
      <c r="D170" s="186" t="s">
        <v>140</v>
      </c>
      <c r="E170" s="187" t="s">
        <v>1</v>
      </c>
      <c r="F170" s="188" t="s">
        <v>283</v>
      </c>
      <c r="G170" s="185"/>
      <c r="H170" s="187" t="s">
        <v>1</v>
      </c>
      <c r="I170" s="189"/>
      <c r="J170" s="185"/>
      <c r="K170" s="185"/>
      <c r="L170" s="190"/>
      <c r="M170" s="191"/>
      <c r="N170" s="192"/>
      <c r="O170" s="192"/>
      <c r="P170" s="192"/>
      <c r="Q170" s="192"/>
      <c r="R170" s="192"/>
      <c r="S170" s="192"/>
      <c r="T170" s="193"/>
      <c r="AT170" s="194" t="s">
        <v>140</v>
      </c>
      <c r="AU170" s="194" t="s">
        <v>138</v>
      </c>
      <c r="AV170" s="11" t="s">
        <v>20</v>
      </c>
      <c r="AW170" s="11" t="s">
        <v>34</v>
      </c>
      <c r="AX170" s="11" t="s">
        <v>72</v>
      </c>
      <c r="AY170" s="194" t="s">
        <v>129</v>
      </c>
    </row>
    <row r="171" spans="2:65" s="12" customFormat="1" ht="11.25">
      <c r="B171" s="195"/>
      <c r="C171" s="196"/>
      <c r="D171" s="186" t="s">
        <v>140</v>
      </c>
      <c r="E171" s="197" t="s">
        <v>1</v>
      </c>
      <c r="F171" s="198" t="s">
        <v>282</v>
      </c>
      <c r="G171" s="196"/>
      <c r="H171" s="199">
        <v>4.7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140</v>
      </c>
      <c r="AU171" s="205" t="s">
        <v>138</v>
      </c>
      <c r="AV171" s="12" t="s">
        <v>138</v>
      </c>
      <c r="AW171" s="12" t="s">
        <v>34</v>
      </c>
      <c r="AX171" s="12" t="s">
        <v>72</v>
      </c>
      <c r="AY171" s="205" t="s">
        <v>129</v>
      </c>
    </row>
    <row r="172" spans="2:65" s="13" customFormat="1" ht="11.25">
      <c r="B172" s="215"/>
      <c r="C172" s="216"/>
      <c r="D172" s="186" t="s">
        <v>140</v>
      </c>
      <c r="E172" s="217" t="s">
        <v>1</v>
      </c>
      <c r="F172" s="218" t="s">
        <v>284</v>
      </c>
      <c r="G172" s="216"/>
      <c r="H172" s="219">
        <v>9.4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140</v>
      </c>
      <c r="AU172" s="225" t="s">
        <v>138</v>
      </c>
      <c r="AV172" s="13" t="s">
        <v>137</v>
      </c>
      <c r="AW172" s="13" t="s">
        <v>34</v>
      </c>
      <c r="AX172" s="13" t="s">
        <v>20</v>
      </c>
      <c r="AY172" s="225" t="s">
        <v>129</v>
      </c>
    </row>
    <row r="173" spans="2:65" s="10" customFormat="1" ht="22.9" customHeight="1">
      <c r="B173" s="157"/>
      <c r="C173" s="158"/>
      <c r="D173" s="159" t="s">
        <v>71</v>
      </c>
      <c r="E173" s="171" t="s">
        <v>285</v>
      </c>
      <c r="F173" s="171" t="s">
        <v>286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SUM(P174:P178)</f>
        <v>0</v>
      </c>
      <c r="Q173" s="165"/>
      <c r="R173" s="166">
        <f>SUM(R174:R178)</f>
        <v>0</v>
      </c>
      <c r="S173" s="165"/>
      <c r="T173" s="167">
        <f>SUM(T174:T178)</f>
        <v>0</v>
      </c>
      <c r="AR173" s="168" t="s">
        <v>138</v>
      </c>
      <c r="AT173" s="169" t="s">
        <v>71</v>
      </c>
      <c r="AU173" s="169" t="s">
        <v>20</v>
      </c>
      <c r="AY173" s="168" t="s">
        <v>129</v>
      </c>
      <c r="BK173" s="170">
        <f>SUM(BK174:BK178)</f>
        <v>0</v>
      </c>
    </row>
    <row r="174" spans="2:65" s="1" customFormat="1" ht="16.5" customHeight="1">
      <c r="B174" s="32"/>
      <c r="C174" s="173" t="s">
        <v>287</v>
      </c>
      <c r="D174" s="173" t="s">
        <v>132</v>
      </c>
      <c r="E174" s="174" t="s">
        <v>288</v>
      </c>
      <c r="F174" s="175" t="s">
        <v>289</v>
      </c>
      <c r="G174" s="176" t="s">
        <v>152</v>
      </c>
      <c r="H174" s="177">
        <v>6</v>
      </c>
      <c r="I174" s="178"/>
      <c r="J174" s="177">
        <f>ROUND(I174*H174,2)</f>
        <v>0</v>
      </c>
      <c r="K174" s="175" t="s">
        <v>136</v>
      </c>
      <c r="L174" s="36"/>
      <c r="M174" s="179" t="s">
        <v>1</v>
      </c>
      <c r="N174" s="180" t="s">
        <v>44</v>
      </c>
      <c r="O174" s="58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15" t="s">
        <v>157</v>
      </c>
      <c r="AT174" s="15" t="s">
        <v>132</v>
      </c>
      <c r="AU174" s="15" t="s">
        <v>138</v>
      </c>
      <c r="AY174" s="15" t="s">
        <v>129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138</v>
      </c>
      <c r="BK174" s="183">
        <f>ROUND(I174*H174,2)</f>
        <v>0</v>
      </c>
      <c r="BL174" s="15" t="s">
        <v>157</v>
      </c>
      <c r="BM174" s="15" t="s">
        <v>290</v>
      </c>
    </row>
    <row r="175" spans="2:65" s="12" customFormat="1" ht="11.25">
      <c r="B175" s="195"/>
      <c r="C175" s="196"/>
      <c r="D175" s="186" t="s">
        <v>140</v>
      </c>
      <c r="E175" s="197" t="s">
        <v>1</v>
      </c>
      <c r="F175" s="198" t="s">
        <v>291</v>
      </c>
      <c r="G175" s="196"/>
      <c r="H175" s="199">
        <v>6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140</v>
      </c>
      <c r="AU175" s="205" t="s">
        <v>138</v>
      </c>
      <c r="AV175" s="12" t="s">
        <v>138</v>
      </c>
      <c r="AW175" s="12" t="s">
        <v>34</v>
      </c>
      <c r="AX175" s="12" t="s">
        <v>20</v>
      </c>
      <c r="AY175" s="205" t="s">
        <v>129</v>
      </c>
    </row>
    <row r="176" spans="2:65" s="1" customFormat="1" ht="16.5" customHeight="1">
      <c r="B176" s="32"/>
      <c r="C176" s="206" t="s">
        <v>292</v>
      </c>
      <c r="D176" s="206" t="s">
        <v>180</v>
      </c>
      <c r="E176" s="207" t="s">
        <v>293</v>
      </c>
      <c r="F176" s="208" t="s">
        <v>294</v>
      </c>
      <c r="G176" s="209" t="s">
        <v>152</v>
      </c>
      <c r="H176" s="210">
        <v>6</v>
      </c>
      <c r="I176" s="211"/>
      <c r="J176" s="210">
        <f>ROUND(I176*H176,2)</f>
        <v>0</v>
      </c>
      <c r="K176" s="208" t="s">
        <v>1</v>
      </c>
      <c r="L176" s="212"/>
      <c r="M176" s="213" t="s">
        <v>1</v>
      </c>
      <c r="N176" s="214" t="s">
        <v>44</v>
      </c>
      <c r="O176" s="58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15" t="s">
        <v>295</v>
      </c>
      <c r="AT176" s="15" t="s">
        <v>180</v>
      </c>
      <c r="AU176" s="15" t="s">
        <v>138</v>
      </c>
      <c r="AY176" s="15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138</v>
      </c>
      <c r="BK176" s="183">
        <f>ROUND(I176*H176,2)</f>
        <v>0</v>
      </c>
      <c r="BL176" s="15" t="s">
        <v>157</v>
      </c>
      <c r="BM176" s="15" t="s">
        <v>296</v>
      </c>
    </row>
    <row r="177" spans="2:65" s="1" customFormat="1" ht="16.5" customHeight="1">
      <c r="B177" s="32"/>
      <c r="C177" s="206" t="s">
        <v>297</v>
      </c>
      <c r="D177" s="206" t="s">
        <v>180</v>
      </c>
      <c r="E177" s="207" t="s">
        <v>298</v>
      </c>
      <c r="F177" s="208" t="s">
        <v>299</v>
      </c>
      <c r="G177" s="209" t="s">
        <v>152</v>
      </c>
      <c r="H177" s="210">
        <v>6</v>
      </c>
      <c r="I177" s="211"/>
      <c r="J177" s="210">
        <f>ROUND(I177*H177,2)</f>
        <v>0</v>
      </c>
      <c r="K177" s="208" t="s">
        <v>1</v>
      </c>
      <c r="L177" s="212"/>
      <c r="M177" s="213" t="s">
        <v>1</v>
      </c>
      <c r="N177" s="214" t="s">
        <v>44</v>
      </c>
      <c r="O177" s="58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AR177" s="15" t="s">
        <v>295</v>
      </c>
      <c r="AT177" s="15" t="s">
        <v>180</v>
      </c>
      <c r="AU177" s="15" t="s">
        <v>138</v>
      </c>
      <c r="AY177" s="15" t="s">
        <v>129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138</v>
      </c>
      <c r="BK177" s="183">
        <f>ROUND(I177*H177,2)</f>
        <v>0</v>
      </c>
      <c r="BL177" s="15" t="s">
        <v>157</v>
      </c>
      <c r="BM177" s="15" t="s">
        <v>300</v>
      </c>
    </row>
    <row r="178" spans="2:65" s="1" customFormat="1" ht="16.5" customHeight="1">
      <c r="B178" s="32"/>
      <c r="C178" s="173" t="s">
        <v>301</v>
      </c>
      <c r="D178" s="173" t="s">
        <v>132</v>
      </c>
      <c r="E178" s="174" t="s">
        <v>302</v>
      </c>
      <c r="F178" s="175" t="s">
        <v>303</v>
      </c>
      <c r="G178" s="176" t="s">
        <v>200</v>
      </c>
      <c r="H178" s="177">
        <v>5</v>
      </c>
      <c r="I178" s="178"/>
      <c r="J178" s="177">
        <f>ROUND(I178*H178,2)</f>
        <v>0</v>
      </c>
      <c r="K178" s="175" t="s">
        <v>1</v>
      </c>
      <c r="L178" s="36"/>
      <c r="M178" s="179" t="s">
        <v>1</v>
      </c>
      <c r="N178" s="180" t="s">
        <v>44</v>
      </c>
      <c r="O178" s="58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15" t="s">
        <v>157</v>
      </c>
      <c r="AT178" s="15" t="s">
        <v>132</v>
      </c>
      <c r="AU178" s="15" t="s">
        <v>138</v>
      </c>
      <c r="AY178" s="15" t="s">
        <v>129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138</v>
      </c>
      <c r="BK178" s="183">
        <f>ROUND(I178*H178,2)</f>
        <v>0</v>
      </c>
      <c r="BL178" s="15" t="s">
        <v>157</v>
      </c>
      <c r="BM178" s="15" t="s">
        <v>304</v>
      </c>
    </row>
    <row r="179" spans="2:65" s="10" customFormat="1" ht="22.9" customHeight="1">
      <c r="B179" s="157"/>
      <c r="C179" s="158"/>
      <c r="D179" s="159" t="s">
        <v>71</v>
      </c>
      <c r="E179" s="171" t="s">
        <v>305</v>
      </c>
      <c r="F179" s="171" t="s">
        <v>306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SUM(P180:P182)</f>
        <v>0</v>
      </c>
      <c r="Q179" s="165"/>
      <c r="R179" s="166">
        <f>SUM(R180:R182)</f>
        <v>0</v>
      </c>
      <c r="S179" s="165"/>
      <c r="T179" s="167">
        <f>SUM(T180:T182)</f>
        <v>0</v>
      </c>
      <c r="AR179" s="168" t="s">
        <v>138</v>
      </c>
      <c r="AT179" s="169" t="s">
        <v>71</v>
      </c>
      <c r="AU179" s="169" t="s">
        <v>20</v>
      </c>
      <c r="AY179" s="168" t="s">
        <v>129</v>
      </c>
      <c r="BK179" s="170">
        <f>SUM(BK180:BK182)</f>
        <v>0</v>
      </c>
    </row>
    <row r="180" spans="2:65" s="1" customFormat="1" ht="16.5" customHeight="1">
      <c r="B180" s="32"/>
      <c r="C180" s="173" t="s">
        <v>307</v>
      </c>
      <c r="D180" s="173" t="s">
        <v>132</v>
      </c>
      <c r="E180" s="174" t="s">
        <v>308</v>
      </c>
      <c r="F180" s="175" t="s">
        <v>309</v>
      </c>
      <c r="G180" s="176" t="s">
        <v>187</v>
      </c>
      <c r="H180" s="177">
        <v>2</v>
      </c>
      <c r="I180" s="178"/>
      <c r="J180" s="177">
        <f>ROUND(I180*H180,2)</f>
        <v>0</v>
      </c>
      <c r="K180" s="175" t="s">
        <v>1</v>
      </c>
      <c r="L180" s="36"/>
      <c r="M180" s="179" t="s">
        <v>1</v>
      </c>
      <c r="N180" s="180" t="s">
        <v>44</v>
      </c>
      <c r="O180" s="58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15" t="s">
        <v>157</v>
      </c>
      <c r="AT180" s="15" t="s">
        <v>132</v>
      </c>
      <c r="AU180" s="15" t="s">
        <v>138</v>
      </c>
      <c r="AY180" s="15" t="s">
        <v>129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138</v>
      </c>
      <c r="BK180" s="183">
        <f>ROUND(I180*H180,2)</f>
        <v>0</v>
      </c>
      <c r="BL180" s="15" t="s">
        <v>157</v>
      </c>
      <c r="BM180" s="15" t="s">
        <v>310</v>
      </c>
    </row>
    <row r="181" spans="2:65" s="1" customFormat="1" ht="16.5" customHeight="1">
      <c r="B181" s="32"/>
      <c r="C181" s="173" t="s">
        <v>295</v>
      </c>
      <c r="D181" s="173" t="s">
        <v>132</v>
      </c>
      <c r="E181" s="174" t="s">
        <v>311</v>
      </c>
      <c r="F181" s="175" t="s">
        <v>312</v>
      </c>
      <c r="G181" s="176" t="s">
        <v>187</v>
      </c>
      <c r="H181" s="177">
        <v>1</v>
      </c>
      <c r="I181" s="178"/>
      <c r="J181" s="177">
        <f>ROUND(I181*H181,2)</f>
        <v>0</v>
      </c>
      <c r="K181" s="175" t="s">
        <v>1</v>
      </c>
      <c r="L181" s="36"/>
      <c r="M181" s="179" t="s">
        <v>1</v>
      </c>
      <c r="N181" s="180" t="s">
        <v>44</v>
      </c>
      <c r="O181" s="58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AR181" s="15" t="s">
        <v>157</v>
      </c>
      <c r="AT181" s="15" t="s">
        <v>132</v>
      </c>
      <c r="AU181" s="15" t="s">
        <v>138</v>
      </c>
      <c r="AY181" s="15" t="s">
        <v>129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138</v>
      </c>
      <c r="BK181" s="183">
        <f>ROUND(I181*H181,2)</f>
        <v>0</v>
      </c>
      <c r="BL181" s="15" t="s">
        <v>157</v>
      </c>
      <c r="BM181" s="15" t="s">
        <v>313</v>
      </c>
    </row>
    <row r="182" spans="2:65" s="1" customFormat="1" ht="16.5" customHeight="1">
      <c r="B182" s="32"/>
      <c r="C182" s="173" t="s">
        <v>314</v>
      </c>
      <c r="D182" s="173" t="s">
        <v>132</v>
      </c>
      <c r="E182" s="174" t="s">
        <v>315</v>
      </c>
      <c r="F182" s="175" t="s">
        <v>316</v>
      </c>
      <c r="G182" s="176" t="s">
        <v>187</v>
      </c>
      <c r="H182" s="177">
        <v>1</v>
      </c>
      <c r="I182" s="178"/>
      <c r="J182" s="177">
        <f>ROUND(I182*H182,2)</f>
        <v>0</v>
      </c>
      <c r="K182" s="175" t="s">
        <v>1</v>
      </c>
      <c r="L182" s="36"/>
      <c r="M182" s="179" t="s">
        <v>1</v>
      </c>
      <c r="N182" s="180" t="s">
        <v>44</v>
      </c>
      <c r="O182" s="58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AR182" s="15" t="s">
        <v>157</v>
      </c>
      <c r="AT182" s="15" t="s">
        <v>132</v>
      </c>
      <c r="AU182" s="15" t="s">
        <v>138</v>
      </c>
      <c r="AY182" s="15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138</v>
      </c>
      <c r="BK182" s="183">
        <f>ROUND(I182*H182,2)</f>
        <v>0</v>
      </c>
      <c r="BL182" s="15" t="s">
        <v>157</v>
      </c>
      <c r="BM182" s="15" t="s">
        <v>317</v>
      </c>
    </row>
    <row r="183" spans="2:65" s="10" customFormat="1" ht="22.9" customHeight="1">
      <c r="B183" s="157"/>
      <c r="C183" s="158"/>
      <c r="D183" s="159" t="s">
        <v>71</v>
      </c>
      <c r="E183" s="171" t="s">
        <v>318</v>
      </c>
      <c r="F183" s="171" t="s">
        <v>319</v>
      </c>
      <c r="G183" s="158"/>
      <c r="H183" s="158"/>
      <c r="I183" s="161"/>
      <c r="J183" s="172">
        <f>BK183</f>
        <v>0</v>
      </c>
      <c r="K183" s="158"/>
      <c r="L183" s="163"/>
      <c r="M183" s="164"/>
      <c r="N183" s="165"/>
      <c r="O183" s="165"/>
      <c r="P183" s="166">
        <f>SUM(P184:P203)</f>
        <v>0</v>
      </c>
      <c r="Q183" s="165"/>
      <c r="R183" s="166">
        <f>SUM(R184:R203)</f>
        <v>0.11231099999999999</v>
      </c>
      <c r="S183" s="165"/>
      <c r="T183" s="167">
        <f>SUM(T184:T203)</f>
        <v>0</v>
      </c>
      <c r="AR183" s="168" t="s">
        <v>138</v>
      </c>
      <c r="AT183" s="169" t="s">
        <v>71</v>
      </c>
      <c r="AU183" s="169" t="s">
        <v>20</v>
      </c>
      <c r="AY183" s="168" t="s">
        <v>129</v>
      </c>
      <c r="BK183" s="170">
        <f>SUM(BK184:BK203)</f>
        <v>0</v>
      </c>
    </row>
    <row r="184" spans="2:65" s="1" customFormat="1" ht="16.5" customHeight="1">
      <c r="B184" s="32"/>
      <c r="C184" s="173" t="s">
        <v>320</v>
      </c>
      <c r="D184" s="173" t="s">
        <v>132</v>
      </c>
      <c r="E184" s="174" t="s">
        <v>321</v>
      </c>
      <c r="F184" s="175" t="s">
        <v>322</v>
      </c>
      <c r="G184" s="176" t="s">
        <v>152</v>
      </c>
      <c r="H184" s="177">
        <v>4.7</v>
      </c>
      <c r="I184" s="178"/>
      <c r="J184" s="177">
        <f>ROUND(I184*H184,2)</f>
        <v>0</v>
      </c>
      <c r="K184" s="175" t="s">
        <v>136</v>
      </c>
      <c r="L184" s="36"/>
      <c r="M184" s="179" t="s">
        <v>1</v>
      </c>
      <c r="N184" s="180" t="s">
        <v>44</v>
      </c>
      <c r="O184" s="58"/>
      <c r="P184" s="181">
        <f>O184*H184</f>
        <v>0</v>
      </c>
      <c r="Q184" s="181">
        <v>7.9000000000000001E-4</v>
      </c>
      <c r="R184" s="181">
        <f>Q184*H184</f>
        <v>3.7130000000000002E-3</v>
      </c>
      <c r="S184" s="181">
        <v>0</v>
      </c>
      <c r="T184" s="182">
        <f>S184*H184</f>
        <v>0</v>
      </c>
      <c r="AR184" s="15" t="s">
        <v>157</v>
      </c>
      <c r="AT184" s="15" t="s">
        <v>132</v>
      </c>
      <c r="AU184" s="15" t="s">
        <v>138</v>
      </c>
      <c r="AY184" s="15" t="s">
        <v>129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138</v>
      </c>
      <c r="BK184" s="183">
        <f>ROUND(I184*H184,2)</f>
        <v>0</v>
      </c>
      <c r="BL184" s="15" t="s">
        <v>157</v>
      </c>
      <c r="BM184" s="15" t="s">
        <v>323</v>
      </c>
    </row>
    <row r="185" spans="2:65" s="12" customFormat="1" ht="11.25">
      <c r="B185" s="195"/>
      <c r="C185" s="196"/>
      <c r="D185" s="186" t="s">
        <v>140</v>
      </c>
      <c r="E185" s="197" t="s">
        <v>1</v>
      </c>
      <c r="F185" s="198" t="s">
        <v>324</v>
      </c>
      <c r="G185" s="196"/>
      <c r="H185" s="199">
        <v>4.7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140</v>
      </c>
      <c r="AU185" s="205" t="s">
        <v>138</v>
      </c>
      <c r="AV185" s="12" t="s">
        <v>138</v>
      </c>
      <c r="AW185" s="12" t="s">
        <v>34</v>
      </c>
      <c r="AX185" s="12" t="s">
        <v>20</v>
      </c>
      <c r="AY185" s="205" t="s">
        <v>129</v>
      </c>
    </row>
    <row r="186" spans="2:65" s="1" customFormat="1" ht="22.5" customHeight="1">
      <c r="B186" s="32"/>
      <c r="C186" s="173" t="s">
        <v>325</v>
      </c>
      <c r="D186" s="173" t="s">
        <v>132</v>
      </c>
      <c r="E186" s="174" t="s">
        <v>326</v>
      </c>
      <c r="F186" s="175" t="s">
        <v>327</v>
      </c>
      <c r="G186" s="176" t="s">
        <v>135</v>
      </c>
      <c r="H186" s="177">
        <v>4</v>
      </c>
      <c r="I186" s="178"/>
      <c r="J186" s="177">
        <f>ROUND(I186*H186,2)</f>
        <v>0</v>
      </c>
      <c r="K186" s="175" t="s">
        <v>1</v>
      </c>
      <c r="L186" s="36"/>
      <c r="M186" s="179" t="s">
        <v>1</v>
      </c>
      <c r="N186" s="180" t="s">
        <v>44</v>
      </c>
      <c r="O186" s="58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15" t="s">
        <v>157</v>
      </c>
      <c r="AT186" s="15" t="s">
        <v>132</v>
      </c>
      <c r="AU186" s="15" t="s">
        <v>138</v>
      </c>
      <c r="AY186" s="15" t="s">
        <v>129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138</v>
      </c>
      <c r="BK186" s="183">
        <f>ROUND(I186*H186,2)</f>
        <v>0</v>
      </c>
      <c r="BL186" s="15" t="s">
        <v>157</v>
      </c>
      <c r="BM186" s="15" t="s">
        <v>328</v>
      </c>
    </row>
    <row r="187" spans="2:65" s="12" customFormat="1" ht="11.25">
      <c r="B187" s="195"/>
      <c r="C187" s="196"/>
      <c r="D187" s="186" t="s">
        <v>140</v>
      </c>
      <c r="E187" s="197" t="s">
        <v>1</v>
      </c>
      <c r="F187" s="198" t="s">
        <v>329</v>
      </c>
      <c r="G187" s="196"/>
      <c r="H187" s="199">
        <v>4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140</v>
      </c>
      <c r="AU187" s="205" t="s">
        <v>138</v>
      </c>
      <c r="AV187" s="12" t="s">
        <v>138</v>
      </c>
      <c r="AW187" s="12" t="s">
        <v>34</v>
      </c>
      <c r="AX187" s="12" t="s">
        <v>20</v>
      </c>
      <c r="AY187" s="205" t="s">
        <v>129</v>
      </c>
    </row>
    <row r="188" spans="2:65" s="1" customFormat="1" ht="16.5" customHeight="1">
      <c r="B188" s="32"/>
      <c r="C188" s="206" t="s">
        <v>330</v>
      </c>
      <c r="D188" s="206" t="s">
        <v>180</v>
      </c>
      <c r="E188" s="207" t="s">
        <v>331</v>
      </c>
      <c r="F188" s="208" t="s">
        <v>332</v>
      </c>
      <c r="G188" s="209" t="s">
        <v>135</v>
      </c>
      <c r="H188" s="210">
        <v>5.88</v>
      </c>
      <c r="I188" s="211"/>
      <c r="J188" s="210">
        <f>ROUND(I188*H188,2)</f>
        <v>0</v>
      </c>
      <c r="K188" s="208" t="s">
        <v>1</v>
      </c>
      <c r="L188" s="212"/>
      <c r="M188" s="213" t="s">
        <v>1</v>
      </c>
      <c r="N188" s="214" t="s">
        <v>44</v>
      </c>
      <c r="O188" s="58"/>
      <c r="P188" s="181">
        <f>O188*H188</f>
        <v>0</v>
      </c>
      <c r="Q188" s="181">
        <v>1.7000000000000001E-2</v>
      </c>
      <c r="R188" s="181">
        <f>Q188*H188</f>
        <v>9.9960000000000007E-2</v>
      </c>
      <c r="S188" s="181">
        <v>0</v>
      </c>
      <c r="T188" s="182">
        <f>S188*H188</f>
        <v>0</v>
      </c>
      <c r="AR188" s="15" t="s">
        <v>295</v>
      </c>
      <c r="AT188" s="15" t="s">
        <v>180</v>
      </c>
      <c r="AU188" s="15" t="s">
        <v>138</v>
      </c>
      <c r="AY188" s="15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138</v>
      </c>
      <c r="BK188" s="183">
        <f>ROUND(I188*H188,2)</f>
        <v>0</v>
      </c>
      <c r="BL188" s="15" t="s">
        <v>157</v>
      </c>
      <c r="BM188" s="15" t="s">
        <v>333</v>
      </c>
    </row>
    <row r="189" spans="2:65" s="12" customFormat="1" ht="11.25">
      <c r="B189" s="195"/>
      <c r="C189" s="196"/>
      <c r="D189" s="186" t="s">
        <v>140</v>
      </c>
      <c r="E189" s="197" t="s">
        <v>1</v>
      </c>
      <c r="F189" s="198" t="s">
        <v>334</v>
      </c>
      <c r="G189" s="196"/>
      <c r="H189" s="199">
        <v>5.88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140</v>
      </c>
      <c r="AU189" s="205" t="s">
        <v>138</v>
      </c>
      <c r="AV189" s="12" t="s">
        <v>138</v>
      </c>
      <c r="AW189" s="12" t="s">
        <v>34</v>
      </c>
      <c r="AX189" s="12" t="s">
        <v>20</v>
      </c>
      <c r="AY189" s="205" t="s">
        <v>129</v>
      </c>
    </row>
    <row r="190" spans="2:65" s="11" customFormat="1" ht="11.25">
      <c r="B190" s="184"/>
      <c r="C190" s="185"/>
      <c r="D190" s="186" t="s">
        <v>140</v>
      </c>
      <c r="E190" s="187" t="s">
        <v>1</v>
      </c>
      <c r="F190" s="188" t="s">
        <v>335</v>
      </c>
      <c r="G190" s="185"/>
      <c r="H190" s="187" t="s">
        <v>1</v>
      </c>
      <c r="I190" s="189"/>
      <c r="J190" s="185"/>
      <c r="K190" s="185"/>
      <c r="L190" s="190"/>
      <c r="M190" s="191"/>
      <c r="N190" s="192"/>
      <c r="O190" s="192"/>
      <c r="P190" s="192"/>
      <c r="Q190" s="192"/>
      <c r="R190" s="192"/>
      <c r="S190" s="192"/>
      <c r="T190" s="193"/>
      <c r="AT190" s="194" t="s">
        <v>140</v>
      </c>
      <c r="AU190" s="194" t="s">
        <v>138</v>
      </c>
      <c r="AV190" s="11" t="s">
        <v>20</v>
      </c>
      <c r="AW190" s="11" t="s">
        <v>34</v>
      </c>
      <c r="AX190" s="11" t="s">
        <v>72</v>
      </c>
      <c r="AY190" s="194" t="s">
        <v>129</v>
      </c>
    </row>
    <row r="191" spans="2:65" s="1" customFormat="1" ht="16.5" customHeight="1">
      <c r="B191" s="32"/>
      <c r="C191" s="173" t="s">
        <v>336</v>
      </c>
      <c r="D191" s="173" t="s">
        <v>132</v>
      </c>
      <c r="E191" s="174" t="s">
        <v>337</v>
      </c>
      <c r="F191" s="175" t="s">
        <v>338</v>
      </c>
      <c r="G191" s="176" t="s">
        <v>135</v>
      </c>
      <c r="H191" s="177">
        <v>8</v>
      </c>
      <c r="I191" s="178"/>
      <c r="J191" s="177">
        <f>ROUND(I191*H191,2)</f>
        <v>0</v>
      </c>
      <c r="K191" s="175" t="s">
        <v>1</v>
      </c>
      <c r="L191" s="36"/>
      <c r="M191" s="179" t="s">
        <v>1</v>
      </c>
      <c r="N191" s="180" t="s">
        <v>44</v>
      </c>
      <c r="O191" s="58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AR191" s="15" t="s">
        <v>157</v>
      </c>
      <c r="AT191" s="15" t="s">
        <v>132</v>
      </c>
      <c r="AU191" s="15" t="s">
        <v>138</v>
      </c>
      <c r="AY191" s="15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5" t="s">
        <v>138</v>
      </c>
      <c r="BK191" s="183">
        <f>ROUND(I191*H191,2)</f>
        <v>0</v>
      </c>
      <c r="BL191" s="15" t="s">
        <v>157</v>
      </c>
      <c r="BM191" s="15" t="s">
        <v>339</v>
      </c>
    </row>
    <row r="192" spans="2:65" s="11" customFormat="1" ht="11.25">
      <c r="B192" s="184"/>
      <c r="C192" s="185"/>
      <c r="D192" s="186" t="s">
        <v>140</v>
      </c>
      <c r="E192" s="187" t="s">
        <v>1</v>
      </c>
      <c r="F192" s="188" t="s">
        <v>340</v>
      </c>
      <c r="G192" s="185"/>
      <c r="H192" s="187" t="s">
        <v>1</v>
      </c>
      <c r="I192" s="189"/>
      <c r="J192" s="185"/>
      <c r="K192" s="185"/>
      <c r="L192" s="190"/>
      <c r="M192" s="191"/>
      <c r="N192" s="192"/>
      <c r="O192" s="192"/>
      <c r="P192" s="192"/>
      <c r="Q192" s="192"/>
      <c r="R192" s="192"/>
      <c r="S192" s="192"/>
      <c r="T192" s="193"/>
      <c r="AT192" s="194" t="s">
        <v>140</v>
      </c>
      <c r="AU192" s="194" t="s">
        <v>138</v>
      </c>
      <c r="AV192" s="11" t="s">
        <v>20</v>
      </c>
      <c r="AW192" s="11" t="s">
        <v>34</v>
      </c>
      <c r="AX192" s="11" t="s">
        <v>72</v>
      </c>
      <c r="AY192" s="194" t="s">
        <v>129</v>
      </c>
    </row>
    <row r="193" spans="2:65" s="12" customFormat="1" ht="11.25">
      <c r="B193" s="195"/>
      <c r="C193" s="196"/>
      <c r="D193" s="186" t="s">
        <v>140</v>
      </c>
      <c r="E193" s="197" t="s">
        <v>1</v>
      </c>
      <c r="F193" s="198" t="s">
        <v>159</v>
      </c>
      <c r="G193" s="196"/>
      <c r="H193" s="199">
        <v>4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140</v>
      </c>
      <c r="AU193" s="205" t="s">
        <v>138</v>
      </c>
      <c r="AV193" s="12" t="s">
        <v>138</v>
      </c>
      <c r="AW193" s="12" t="s">
        <v>34</v>
      </c>
      <c r="AX193" s="12" t="s">
        <v>72</v>
      </c>
      <c r="AY193" s="205" t="s">
        <v>129</v>
      </c>
    </row>
    <row r="194" spans="2:65" s="11" customFormat="1" ht="11.25">
      <c r="B194" s="184"/>
      <c r="C194" s="185"/>
      <c r="D194" s="186" t="s">
        <v>140</v>
      </c>
      <c r="E194" s="187" t="s">
        <v>1</v>
      </c>
      <c r="F194" s="188" t="s">
        <v>341</v>
      </c>
      <c r="G194" s="185"/>
      <c r="H194" s="187" t="s">
        <v>1</v>
      </c>
      <c r="I194" s="189"/>
      <c r="J194" s="185"/>
      <c r="K194" s="185"/>
      <c r="L194" s="190"/>
      <c r="M194" s="191"/>
      <c r="N194" s="192"/>
      <c r="O194" s="192"/>
      <c r="P194" s="192"/>
      <c r="Q194" s="192"/>
      <c r="R194" s="192"/>
      <c r="S194" s="192"/>
      <c r="T194" s="193"/>
      <c r="AT194" s="194" t="s">
        <v>140</v>
      </c>
      <c r="AU194" s="194" t="s">
        <v>138</v>
      </c>
      <c r="AV194" s="11" t="s">
        <v>20</v>
      </c>
      <c r="AW194" s="11" t="s">
        <v>34</v>
      </c>
      <c r="AX194" s="11" t="s">
        <v>72</v>
      </c>
      <c r="AY194" s="194" t="s">
        <v>129</v>
      </c>
    </row>
    <row r="195" spans="2:65" s="12" customFormat="1" ht="11.25">
      <c r="B195" s="195"/>
      <c r="C195" s="196"/>
      <c r="D195" s="186" t="s">
        <v>140</v>
      </c>
      <c r="E195" s="197" t="s">
        <v>1</v>
      </c>
      <c r="F195" s="198" t="s">
        <v>159</v>
      </c>
      <c r="G195" s="196"/>
      <c r="H195" s="199">
        <v>4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140</v>
      </c>
      <c r="AU195" s="205" t="s">
        <v>138</v>
      </c>
      <c r="AV195" s="12" t="s">
        <v>138</v>
      </c>
      <c r="AW195" s="12" t="s">
        <v>34</v>
      </c>
      <c r="AX195" s="12" t="s">
        <v>72</v>
      </c>
      <c r="AY195" s="205" t="s">
        <v>129</v>
      </c>
    </row>
    <row r="196" spans="2:65" s="13" customFormat="1" ht="11.25">
      <c r="B196" s="215"/>
      <c r="C196" s="216"/>
      <c r="D196" s="186" t="s">
        <v>140</v>
      </c>
      <c r="E196" s="217" t="s">
        <v>1</v>
      </c>
      <c r="F196" s="218" t="s">
        <v>284</v>
      </c>
      <c r="G196" s="216"/>
      <c r="H196" s="219">
        <v>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140</v>
      </c>
      <c r="AU196" s="225" t="s">
        <v>138</v>
      </c>
      <c r="AV196" s="13" t="s">
        <v>137</v>
      </c>
      <c r="AW196" s="13" t="s">
        <v>34</v>
      </c>
      <c r="AX196" s="13" t="s">
        <v>20</v>
      </c>
      <c r="AY196" s="225" t="s">
        <v>129</v>
      </c>
    </row>
    <row r="197" spans="2:65" s="1" customFormat="1" ht="16.5" customHeight="1">
      <c r="B197" s="32"/>
      <c r="C197" s="173" t="s">
        <v>342</v>
      </c>
      <c r="D197" s="173" t="s">
        <v>132</v>
      </c>
      <c r="E197" s="174" t="s">
        <v>343</v>
      </c>
      <c r="F197" s="175" t="s">
        <v>344</v>
      </c>
      <c r="G197" s="176" t="s">
        <v>152</v>
      </c>
      <c r="H197" s="177">
        <v>7.5</v>
      </c>
      <c r="I197" s="178"/>
      <c r="J197" s="177">
        <f>ROUND(I197*H197,2)</f>
        <v>0</v>
      </c>
      <c r="K197" s="175" t="s">
        <v>136</v>
      </c>
      <c r="L197" s="36"/>
      <c r="M197" s="179" t="s">
        <v>1</v>
      </c>
      <c r="N197" s="180" t="s">
        <v>44</v>
      </c>
      <c r="O197" s="58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AR197" s="15" t="s">
        <v>157</v>
      </c>
      <c r="AT197" s="15" t="s">
        <v>132</v>
      </c>
      <c r="AU197" s="15" t="s">
        <v>138</v>
      </c>
      <c r="AY197" s="15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138</v>
      </c>
      <c r="BK197" s="183">
        <f>ROUND(I197*H197,2)</f>
        <v>0</v>
      </c>
      <c r="BL197" s="15" t="s">
        <v>157</v>
      </c>
      <c r="BM197" s="15" t="s">
        <v>345</v>
      </c>
    </row>
    <row r="198" spans="2:65" s="12" customFormat="1" ht="11.25">
      <c r="B198" s="195"/>
      <c r="C198" s="196"/>
      <c r="D198" s="186" t="s">
        <v>140</v>
      </c>
      <c r="E198" s="197" t="s">
        <v>1</v>
      </c>
      <c r="F198" s="198" t="s">
        <v>346</v>
      </c>
      <c r="G198" s="196"/>
      <c r="H198" s="199">
        <v>7.5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140</v>
      </c>
      <c r="AU198" s="205" t="s">
        <v>138</v>
      </c>
      <c r="AV198" s="12" t="s">
        <v>138</v>
      </c>
      <c r="AW198" s="12" t="s">
        <v>34</v>
      </c>
      <c r="AX198" s="12" t="s">
        <v>20</v>
      </c>
      <c r="AY198" s="205" t="s">
        <v>129</v>
      </c>
    </row>
    <row r="199" spans="2:65" s="1" customFormat="1" ht="16.5" customHeight="1">
      <c r="B199" s="32"/>
      <c r="C199" s="206" t="s">
        <v>347</v>
      </c>
      <c r="D199" s="206" t="s">
        <v>180</v>
      </c>
      <c r="E199" s="207" t="s">
        <v>348</v>
      </c>
      <c r="F199" s="208" t="s">
        <v>349</v>
      </c>
      <c r="G199" s="209" t="s">
        <v>152</v>
      </c>
      <c r="H199" s="210">
        <v>8</v>
      </c>
      <c r="I199" s="211"/>
      <c r="J199" s="210">
        <f>ROUND(I199*H199,2)</f>
        <v>0</v>
      </c>
      <c r="K199" s="208" t="s">
        <v>1</v>
      </c>
      <c r="L199" s="212"/>
      <c r="M199" s="213" t="s">
        <v>1</v>
      </c>
      <c r="N199" s="214" t="s">
        <v>44</v>
      </c>
      <c r="O199" s="58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15" t="s">
        <v>295</v>
      </c>
      <c r="AT199" s="15" t="s">
        <v>180</v>
      </c>
      <c r="AU199" s="15" t="s">
        <v>138</v>
      </c>
      <c r="AY199" s="15" t="s">
        <v>129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138</v>
      </c>
      <c r="BK199" s="183">
        <f>ROUND(I199*H199,2)</f>
        <v>0</v>
      </c>
      <c r="BL199" s="15" t="s">
        <v>157</v>
      </c>
      <c r="BM199" s="15" t="s">
        <v>350</v>
      </c>
    </row>
    <row r="200" spans="2:65" s="1" customFormat="1" ht="16.5" customHeight="1">
      <c r="B200" s="32"/>
      <c r="C200" s="173" t="s">
        <v>351</v>
      </c>
      <c r="D200" s="173" t="s">
        <v>132</v>
      </c>
      <c r="E200" s="174" t="s">
        <v>352</v>
      </c>
      <c r="F200" s="175" t="s">
        <v>353</v>
      </c>
      <c r="G200" s="176" t="s">
        <v>152</v>
      </c>
      <c r="H200" s="177">
        <v>1.4</v>
      </c>
      <c r="I200" s="178"/>
      <c r="J200" s="177">
        <f>ROUND(I200*H200,2)</f>
        <v>0</v>
      </c>
      <c r="K200" s="175" t="s">
        <v>136</v>
      </c>
      <c r="L200" s="36"/>
      <c r="M200" s="179" t="s">
        <v>1</v>
      </c>
      <c r="N200" s="180" t="s">
        <v>44</v>
      </c>
      <c r="O200" s="58"/>
      <c r="P200" s="181">
        <f>O200*H200</f>
        <v>0</v>
      </c>
      <c r="Q200" s="181">
        <v>6.1700000000000001E-3</v>
      </c>
      <c r="R200" s="181">
        <f>Q200*H200</f>
        <v>8.6379999999999998E-3</v>
      </c>
      <c r="S200" s="181">
        <v>0</v>
      </c>
      <c r="T200" s="182">
        <f>S200*H200</f>
        <v>0</v>
      </c>
      <c r="AR200" s="15" t="s">
        <v>157</v>
      </c>
      <c r="AT200" s="15" t="s">
        <v>132</v>
      </c>
      <c r="AU200" s="15" t="s">
        <v>138</v>
      </c>
      <c r="AY200" s="15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138</v>
      </c>
      <c r="BK200" s="183">
        <f>ROUND(I200*H200,2)</f>
        <v>0</v>
      </c>
      <c r="BL200" s="15" t="s">
        <v>157</v>
      </c>
      <c r="BM200" s="15" t="s">
        <v>354</v>
      </c>
    </row>
    <row r="201" spans="2:65" s="11" customFormat="1" ht="11.25">
      <c r="B201" s="184"/>
      <c r="C201" s="185"/>
      <c r="D201" s="186" t="s">
        <v>140</v>
      </c>
      <c r="E201" s="187" t="s">
        <v>1</v>
      </c>
      <c r="F201" s="188" t="s">
        <v>355</v>
      </c>
      <c r="G201" s="185"/>
      <c r="H201" s="187" t="s">
        <v>1</v>
      </c>
      <c r="I201" s="189"/>
      <c r="J201" s="185"/>
      <c r="K201" s="185"/>
      <c r="L201" s="190"/>
      <c r="M201" s="191"/>
      <c r="N201" s="192"/>
      <c r="O201" s="192"/>
      <c r="P201" s="192"/>
      <c r="Q201" s="192"/>
      <c r="R201" s="192"/>
      <c r="S201" s="192"/>
      <c r="T201" s="193"/>
      <c r="AT201" s="194" t="s">
        <v>140</v>
      </c>
      <c r="AU201" s="194" t="s">
        <v>138</v>
      </c>
      <c r="AV201" s="11" t="s">
        <v>20</v>
      </c>
      <c r="AW201" s="11" t="s">
        <v>34</v>
      </c>
      <c r="AX201" s="11" t="s">
        <v>72</v>
      </c>
      <c r="AY201" s="194" t="s">
        <v>129</v>
      </c>
    </row>
    <row r="202" spans="2:65" s="12" customFormat="1" ht="11.25">
      <c r="B202" s="195"/>
      <c r="C202" s="196"/>
      <c r="D202" s="186" t="s">
        <v>140</v>
      </c>
      <c r="E202" s="197" t="s">
        <v>1</v>
      </c>
      <c r="F202" s="198" t="s">
        <v>356</v>
      </c>
      <c r="G202" s="196"/>
      <c r="H202" s="199">
        <v>1.4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140</v>
      </c>
      <c r="AU202" s="205" t="s">
        <v>138</v>
      </c>
      <c r="AV202" s="12" t="s">
        <v>138</v>
      </c>
      <c r="AW202" s="12" t="s">
        <v>34</v>
      </c>
      <c r="AX202" s="12" t="s">
        <v>20</v>
      </c>
      <c r="AY202" s="205" t="s">
        <v>129</v>
      </c>
    </row>
    <row r="203" spans="2:65" s="1" customFormat="1" ht="16.5" customHeight="1">
      <c r="B203" s="32"/>
      <c r="C203" s="173" t="s">
        <v>357</v>
      </c>
      <c r="D203" s="173" t="s">
        <v>132</v>
      </c>
      <c r="E203" s="174" t="s">
        <v>358</v>
      </c>
      <c r="F203" s="175" t="s">
        <v>359</v>
      </c>
      <c r="G203" s="176" t="s">
        <v>253</v>
      </c>
      <c r="H203" s="177">
        <v>0.11</v>
      </c>
      <c r="I203" s="178"/>
      <c r="J203" s="177">
        <f>ROUND(I203*H203,2)</f>
        <v>0</v>
      </c>
      <c r="K203" s="175" t="s">
        <v>136</v>
      </c>
      <c r="L203" s="36"/>
      <c r="M203" s="179" t="s">
        <v>1</v>
      </c>
      <c r="N203" s="180" t="s">
        <v>44</v>
      </c>
      <c r="O203" s="58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AR203" s="15" t="s">
        <v>157</v>
      </c>
      <c r="AT203" s="15" t="s">
        <v>132</v>
      </c>
      <c r="AU203" s="15" t="s">
        <v>138</v>
      </c>
      <c r="AY203" s="15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5" t="s">
        <v>138</v>
      </c>
      <c r="BK203" s="183">
        <f>ROUND(I203*H203,2)</f>
        <v>0</v>
      </c>
      <c r="BL203" s="15" t="s">
        <v>157</v>
      </c>
      <c r="BM203" s="15" t="s">
        <v>360</v>
      </c>
    </row>
    <row r="204" spans="2:65" s="10" customFormat="1" ht="22.9" customHeight="1">
      <c r="B204" s="157"/>
      <c r="C204" s="158"/>
      <c r="D204" s="159" t="s">
        <v>71</v>
      </c>
      <c r="E204" s="171" t="s">
        <v>361</v>
      </c>
      <c r="F204" s="171" t="s">
        <v>362</v>
      </c>
      <c r="G204" s="158"/>
      <c r="H204" s="158"/>
      <c r="I204" s="161"/>
      <c r="J204" s="172">
        <f>BK204</f>
        <v>0</v>
      </c>
      <c r="K204" s="158"/>
      <c r="L204" s="163"/>
      <c r="M204" s="164"/>
      <c r="N204" s="165"/>
      <c r="O204" s="165"/>
      <c r="P204" s="166">
        <f>SUM(P205:P210)</f>
        <v>0</v>
      </c>
      <c r="Q204" s="165"/>
      <c r="R204" s="166">
        <f>SUM(R205:R210)</f>
        <v>3.0600000000000002E-3</v>
      </c>
      <c r="S204" s="165"/>
      <c r="T204" s="167">
        <f>SUM(T205:T210)</f>
        <v>0</v>
      </c>
      <c r="AR204" s="168" t="s">
        <v>138</v>
      </c>
      <c r="AT204" s="169" t="s">
        <v>71</v>
      </c>
      <c r="AU204" s="169" t="s">
        <v>20</v>
      </c>
      <c r="AY204" s="168" t="s">
        <v>129</v>
      </c>
      <c r="BK204" s="170">
        <f>SUM(BK205:BK210)</f>
        <v>0</v>
      </c>
    </row>
    <row r="205" spans="2:65" s="1" customFormat="1" ht="16.5" customHeight="1">
      <c r="B205" s="32"/>
      <c r="C205" s="173" t="s">
        <v>363</v>
      </c>
      <c r="D205" s="173" t="s">
        <v>132</v>
      </c>
      <c r="E205" s="174" t="s">
        <v>364</v>
      </c>
      <c r="F205" s="175" t="s">
        <v>365</v>
      </c>
      <c r="G205" s="176" t="s">
        <v>135</v>
      </c>
      <c r="H205" s="177">
        <v>6</v>
      </c>
      <c r="I205" s="178"/>
      <c r="J205" s="177">
        <f>ROUND(I205*H205,2)</f>
        <v>0</v>
      </c>
      <c r="K205" s="175" t="s">
        <v>136</v>
      </c>
      <c r="L205" s="36"/>
      <c r="M205" s="179" t="s">
        <v>1</v>
      </c>
      <c r="N205" s="180" t="s">
        <v>44</v>
      </c>
      <c r="O205" s="58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AR205" s="15" t="s">
        <v>157</v>
      </c>
      <c r="AT205" s="15" t="s">
        <v>132</v>
      </c>
      <c r="AU205" s="15" t="s">
        <v>138</v>
      </c>
      <c r="AY205" s="15" t="s">
        <v>129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138</v>
      </c>
      <c r="BK205" s="183">
        <f>ROUND(I205*H205,2)</f>
        <v>0</v>
      </c>
      <c r="BL205" s="15" t="s">
        <v>157</v>
      </c>
      <c r="BM205" s="15" t="s">
        <v>366</v>
      </c>
    </row>
    <row r="206" spans="2:65" s="11" customFormat="1" ht="11.25">
      <c r="B206" s="184"/>
      <c r="C206" s="185"/>
      <c r="D206" s="186" t="s">
        <v>140</v>
      </c>
      <c r="E206" s="187" t="s">
        <v>1</v>
      </c>
      <c r="F206" s="188" t="s">
        <v>367</v>
      </c>
      <c r="G206" s="185"/>
      <c r="H206" s="187" t="s">
        <v>1</v>
      </c>
      <c r="I206" s="189"/>
      <c r="J206" s="185"/>
      <c r="K206" s="185"/>
      <c r="L206" s="190"/>
      <c r="M206" s="191"/>
      <c r="N206" s="192"/>
      <c r="O206" s="192"/>
      <c r="P206" s="192"/>
      <c r="Q206" s="192"/>
      <c r="R206" s="192"/>
      <c r="S206" s="192"/>
      <c r="T206" s="193"/>
      <c r="AT206" s="194" t="s">
        <v>140</v>
      </c>
      <c r="AU206" s="194" t="s">
        <v>138</v>
      </c>
      <c r="AV206" s="11" t="s">
        <v>20</v>
      </c>
      <c r="AW206" s="11" t="s">
        <v>34</v>
      </c>
      <c r="AX206" s="11" t="s">
        <v>72</v>
      </c>
      <c r="AY206" s="194" t="s">
        <v>129</v>
      </c>
    </row>
    <row r="207" spans="2:65" s="12" customFormat="1" ht="11.25">
      <c r="B207" s="195"/>
      <c r="C207" s="196"/>
      <c r="D207" s="186" t="s">
        <v>140</v>
      </c>
      <c r="E207" s="197" t="s">
        <v>1</v>
      </c>
      <c r="F207" s="198" t="s">
        <v>368</v>
      </c>
      <c r="G207" s="196"/>
      <c r="H207" s="199">
        <v>6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140</v>
      </c>
      <c r="AU207" s="205" t="s">
        <v>138</v>
      </c>
      <c r="AV207" s="12" t="s">
        <v>138</v>
      </c>
      <c r="AW207" s="12" t="s">
        <v>34</v>
      </c>
      <c r="AX207" s="12" t="s">
        <v>20</v>
      </c>
      <c r="AY207" s="205" t="s">
        <v>129</v>
      </c>
    </row>
    <row r="208" spans="2:65" s="1" customFormat="1" ht="16.5" customHeight="1">
      <c r="B208" s="32"/>
      <c r="C208" s="173" t="s">
        <v>369</v>
      </c>
      <c r="D208" s="173" t="s">
        <v>132</v>
      </c>
      <c r="E208" s="174" t="s">
        <v>370</v>
      </c>
      <c r="F208" s="175" t="s">
        <v>371</v>
      </c>
      <c r="G208" s="176" t="s">
        <v>135</v>
      </c>
      <c r="H208" s="177">
        <v>6</v>
      </c>
      <c r="I208" s="178"/>
      <c r="J208" s="177">
        <f>ROUND(I208*H208,2)</f>
        <v>0</v>
      </c>
      <c r="K208" s="175" t="s">
        <v>136</v>
      </c>
      <c r="L208" s="36"/>
      <c r="M208" s="179" t="s">
        <v>1</v>
      </c>
      <c r="N208" s="180" t="s">
        <v>44</v>
      </c>
      <c r="O208" s="58"/>
      <c r="P208" s="181">
        <f>O208*H208</f>
        <v>0</v>
      </c>
      <c r="Q208" s="181">
        <v>5.1000000000000004E-4</v>
      </c>
      <c r="R208" s="181">
        <f>Q208*H208</f>
        <v>3.0600000000000002E-3</v>
      </c>
      <c r="S208" s="181">
        <v>0</v>
      </c>
      <c r="T208" s="182">
        <f>S208*H208</f>
        <v>0</v>
      </c>
      <c r="AR208" s="15" t="s">
        <v>157</v>
      </c>
      <c r="AT208" s="15" t="s">
        <v>132</v>
      </c>
      <c r="AU208" s="15" t="s">
        <v>138</v>
      </c>
      <c r="AY208" s="15" t="s">
        <v>129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138</v>
      </c>
      <c r="BK208" s="183">
        <f>ROUND(I208*H208,2)</f>
        <v>0</v>
      </c>
      <c r="BL208" s="15" t="s">
        <v>157</v>
      </c>
      <c r="BM208" s="15" t="s">
        <v>372</v>
      </c>
    </row>
    <row r="209" spans="2:65" s="11" customFormat="1" ht="11.25">
      <c r="B209" s="184"/>
      <c r="C209" s="185"/>
      <c r="D209" s="186" t="s">
        <v>140</v>
      </c>
      <c r="E209" s="187" t="s">
        <v>1</v>
      </c>
      <c r="F209" s="188" t="s">
        <v>367</v>
      </c>
      <c r="G209" s="185"/>
      <c r="H209" s="187" t="s">
        <v>1</v>
      </c>
      <c r="I209" s="189"/>
      <c r="J209" s="185"/>
      <c r="K209" s="185"/>
      <c r="L209" s="190"/>
      <c r="M209" s="191"/>
      <c r="N209" s="192"/>
      <c r="O209" s="192"/>
      <c r="P209" s="192"/>
      <c r="Q209" s="192"/>
      <c r="R209" s="192"/>
      <c r="S209" s="192"/>
      <c r="T209" s="193"/>
      <c r="AT209" s="194" t="s">
        <v>140</v>
      </c>
      <c r="AU209" s="194" t="s">
        <v>138</v>
      </c>
      <c r="AV209" s="11" t="s">
        <v>20</v>
      </c>
      <c r="AW209" s="11" t="s">
        <v>34</v>
      </c>
      <c r="AX209" s="11" t="s">
        <v>72</v>
      </c>
      <c r="AY209" s="194" t="s">
        <v>129</v>
      </c>
    </row>
    <row r="210" spans="2:65" s="12" customFormat="1" ht="11.25">
      <c r="B210" s="195"/>
      <c r="C210" s="196"/>
      <c r="D210" s="186" t="s">
        <v>140</v>
      </c>
      <c r="E210" s="197" t="s">
        <v>1</v>
      </c>
      <c r="F210" s="198" t="s">
        <v>143</v>
      </c>
      <c r="G210" s="196"/>
      <c r="H210" s="199">
        <v>6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140</v>
      </c>
      <c r="AU210" s="205" t="s">
        <v>138</v>
      </c>
      <c r="AV210" s="12" t="s">
        <v>138</v>
      </c>
      <c r="AW210" s="12" t="s">
        <v>34</v>
      </c>
      <c r="AX210" s="12" t="s">
        <v>20</v>
      </c>
      <c r="AY210" s="205" t="s">
        <v>129</v>
      </c>
    </row>
    <row r="211" spans="2:65" s="10" customFormat="1" ht="22.9" customHeight="1">
      <c r="B211" s="157"/>
      <c r="C211" s="158"/>
      <c r="D211" s="159" t="s">
        <v>71</v>
      </c>
      <c r="E211" s="171" t="s">
        <v>373</v>
      </c>
      <c r="F211" s="171" t="s">
        <v>374</v>
      </c>
      <c r="G211" s="158"/>
      <c r="H211" s="158"/>
      <c r="I211" s="161"/>
      <c r="J211" s="172">
        <f>BK211</f>
        <v>0</v>
      </c>
      <c r="K211" s="158"/>
      <c r="L211" s="163"/>
      <c r="M211" s="164"/>
      <c r="N211" s="165"/>
      <c r="O211" s="165"/>
      <c r="P211" s="166">
        <f>P212</f>
        <v>0</v>
      </c>
      <c r="Q211" s="165"/>
      <c r="R211" s="166">
        <f>R212</f>
        <v>0</v>
      </c>
      <c r="S211" s="165"/>
      <c r="T211" s="167">
        <f>T212</f>
        <v>0</v>
      </c>
      <c r="AR211" s="168" t="s">
        <v>138</v>
      </c>
      <c r="AT211" s="169" t="s">
        <v>71</v>
      </c>
      <c r="AU211" s="169" t="s">
        <v>20</v>
      </c>
      <c r="AY211" s="168" t="s">
        <v>129</v>
      </c>
      <c r="BK211" s="170">
        <f>BK212</f>
        <v>0</v>
      </c>
    </row>
    <row r="212" spans="2:65" s="1" customFormat="1" ht="16.5" customHeight="1">
      <c r="B212" s="32"/>
      <c r="C212" s="173" t="s">
        <v>375</v>
      </c>
      <c r="D212" s="173" t="s">
        <v>132</v>
      </c>
      <c r="E212" s="174" t="s">
        <v>376</v>
      </c>
      <c r="F212" s="175" t="s">
        <v>377</v>
      </c>
      <c r="G212" s="176" t="s">
        <v>187</v>
      </c>
      <c r="H212" s="177">
        <v>2</v>
      </c>
      <c r="I212" s="178"/>
      <c r="J212" s="177">
        <f>ROUND(I212*H212,2)</f>
        <v>0</v>
      </c>
      <c r="K212" s="175" t="s">
        <v>1</v>
      </c>
      <c r="L212" s="36"/>
      <c r="M212" s="179" t="s">
        <v>1</v>
      </c>
      <c r="N212" s="180" t="s">
        <v>44</v>
      </c>
      <c r="O212" s="58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AR212" s="15" t="s">
        <v>157</v>
      </c>
      <c r="AT212" s="15" t="s">
        <v>132</v>
      </c>
      <c r="AU212" s="15" t="s">
        <v>138</v>
      </c>
      <c r="AY212" s="15" t="s">
        <v>129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5" t="s">
        <v>138</v>
      </c>
      <c r="BK212" s="183">
        <f>ROUND(I212*H212,2)</f>
        <v>0</v>
      </c>
      <c r="BL212" s="15" t="s">
        <v>157</v>
      </c>
      <c r="BM212" s="15" t="s">
        <v>378</v>
      </c>
    </row>
    <row r="213" spans="2:65" s="10" customFormat="1" ht="22.9" customHeight="1">
      <c r="B213" s="157"/>
      <c r="C213" s="158"/>
      <c r="D213" s="159" t="s">
        <v>71</v>
      </c>
      <c r="E213" s="171" t="s">
        <v>379</v>
      </c>
      <c r="F213" s="171" t="s">
        <v>380</v>
      </c>
      <c r="G213" s="158"/>
      <c r="H213" s="158"/>
      <c r="I213" s="161"/>
      <c r="J213" s="172">
        <f>BK213</f>
        <v>0</v>
      </c>
      <c r="K213" s="158"/>
      <c r="L213" s="163"/>
      <c r="M213" s="164"/>
      <c r="N213" s="165"/>
      <c r="O213" s="165"/>
      <c r="P213" s="166">
        <f>SUM(P214:P221)</f>
        <v>0</v>
      </c>
      <c r="Q213" s="165"/>
      <c r="R213" s="166">
        <f>SUM(R214:R221)</f>
        <v>0</v>
      </c>
      <c r="S213" s="165"/>
      <c r="T213" s="167">
        <f>SUM(T214:T221)</f>
        <v>0.417238</v>
      </c>
      <c r="AR213" s="168" t="s">
        <v>138</v>
      </c>
      <c r="AT213" s="169" t="s">
        <v>71</v>
      </c>
      <c r="AU213" s="169" t="s">
        <v>20</v>
      </c>
      <c r="AY213" s="168" t="s">
        <v>129</v>
      </c>
      <c r="BK213" s="170">
        <f>SUM(BK214:BK221)</f>
        <v>0</v>
      </c>
    </row>
    <row r="214" spans="2:65" s="1" customFormat="1" ht="16.5" customHeight="1">
      <c r="B214" s="32"/>
      <c r="C214" s="173" t="s">
        <v>381</v>
      </c>
      <c r="D214" s="173" t="s">
        <v>132</v>
      </c>
      <c r="E214" s="174" t="s">
        <v>382</v>
      </c>
      <c r="F214" s="175" t="s">
        <v>383</v>
      </c>
      <c r="G214" s="176" t="s">
        <v>152</v>
      </c>
      <c r="H214" s="177">
        <v>4.7</v>
      </c>
      <c r="I214" s="178"/>
      <c r="J214" s="177">
        <f>ROUND(I214*H214,2)</f>
        <v>0</v>
      </c>
      <c r="K214" s="175" t="s">
        <v>136</v>
      </c>
      <c r="L214" s="36"/>
      <c r="M214" s="179" t="s">
        <v>1</v>
      </c>
      <c r="N214" s="180" t="s">
        <v>44</v>
      </c>
      <c r="O214" s="58"/>
      <c r="P214" s="181">
        <f>O214*H214</f>
        <v>0</v>
      </c>
      <c r="Q214" s="181">
        <v>0</v>
      </c>
      <c r="R214" s="181">
        <f>Q214*H214</f>
        <v>0</v>
      </c>
      <c r="S214" s="181">
        <v>1.174E-2</v>
      </c>
      <c r="T214" s="182">
        <f>S214*H214</f>
        <v>5.5178000000000005E-2</v>
      </c>
      <c r="AR214" s="15" t="s">
        <v>157</v>
      </c>
      <c r="AT214" s="15" t="s">
        <v>132</v>
      </c>
      <c r="AU214" s="15" t="s">
        <v>138</v>
      </c>
      <c r="AY214" s="15" t="s">
        <v>129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138</v>
      </c>
      <c r="BK214" s="183">
        <f>ROUND(I214*H214,2)</f>
        <v>0</v>
      </c>
      <c r="BL214" s="15" t="s">
        <v>157</v>
      </c>
      <c r="BM214" s="15" t="s">
        <v>384</v>
      </c>
    </row>
    <row r="215" spans="2:65" s="12" customFormat="1" ht="11.25">
      <c r="B215" s="195"/>
      <c r="C215" s="196"/>
      <c r="D215" s="186" t="s">
        <v>140</v>
      </c>
      <c r="E215" s="197" t="s">
        <v>1</v>
      </c>
      <c r="F215" s="198" t="s">
        <v>385</v>
      </c>
      <c r="G215" s="196"/>
      <c r="H215" s="199">
        <v>4.7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140</v>
      </c>
      <c r="AU215" s="205" t="s">
        <v>138</v>
      </c>
      <c r="AV215" s="12" t="s">
        <v>138</v>
      </c>
      <c r="AW215" s="12" t="s">
        <v>34</v>
      </c>
      <c r="AX215" s="12" t="s">
        <v>20</v>
      </c>
      <c r="AY215" s="205" t="s">
        <v>129</v>
      </c>
    </row>
    <row r="216" spans="2:65" s="1" customFormat="1" ht="16.5" customHeight="1">
      <c r="B216" s="32"/>
      <c r="C216" s="173" t="s">
        <v>386</v>
      </c>
      <c r="D216" s="173" t="s">
        <v>132</v>
      </c>
      <c r="E216" s="174" t="s">
        <v>387</v>
      </c>
      <c r="F216" s="175" t="s">
        <v>388</v>
      </c>
      <c r="G216" s="176" t="s">
        <v>135</v>
      </c>
      <c r="H216" s="177">
        <v>4</v>
      </c>
      <c r="I216" s="178"/>
      <c r="J216" s="177">
        <f>ROUND(I216*H216,2)</f>
        <v>0</v>
      </c>
      <c r="K216" s="175" t="s">
        <v>136</v>
      </c>
      <c r="L216" s="36"/>
      <c r="M216" s="179" t="s">
        <v>1</v>
      </c>
      <c r="N216" s="180" t="s">
        <v>44</v>
      </c>
      <c r="O216" s="58"/>
      <c r="P216" s="181">
        <f>O216*H216</f>
        <v>0</v>
      </c>
      <c r="Q216" s="181">
        <v>0</v>
      </c>
      <c r="R216" s="181">
        <f>Q216*H216</f>
        <v>0</v>
      </c>
      <c r="S216" s="181">
        <v>8.3169999999999994E-2</v>
      </c>
      <c r="T216" s="182">
        <f>S216*H216</f>
        <v>0.33267999999999998</v>
      </c>
      <c r="AR216" s="15" t="s">
        <v>157</v>
      </c>
      <c r="AT216" s="15" t="s">
        <v>132</v>
      </c>
      <c r="AU216" s="15" t="s">
        <v>138</v>
      </c>
      <c r="AY216" s="15" t="s">
        <v>129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5" t="s">
        <v>138</v>
      </c>
      <c r="BK216" s="183">
        <f>ROUND(I216*H216,2)</f>
        <v>0</v>
      </c>
      <c r="BL216" s="15" t="s">
        <v>157</v>
      </c>
      <c r="BM216" s="15" t="s">
        <v>389</v>
      </c>
    </row>
    <row r="217" spans="2:65" s="12" customFormat="1" ht="11.25">
      <c r="B217" s="195"/>
      <c r="C217" s="196"/>
      <c r="D217" s="186" t="s">
        <v>140</v>
      </c>
      <c r="E217" s="197" t="s">
        <v>1</v>
      </c>
      <c r="F217" s="198" t="s">
        <v>390</v>
      </c>
      <c r="G217" s="196"/>
      <c r="H217" s="199">
        <v>4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140</v>
      </c>
      <c r="AU217" s="205" t="s">
        <v>138</v>
      </c>
      <c r="AV217" s="12" t="s">
        <v>138</v>
      </c>
      <c r="AW217" s="12" t="s">
        <v>34</v>
      </c>
      <c r="AX217" s="12" t="s">
        <v>20</v>
      </c>
      <c r="AY217" s="205" t="s">
        <v>129</v>
      </c>
    </row>
    <row r="218" spans="2:65" s="1" customFormat="1" ht="16.5" customHeight="1">
      <c r="B218" s="32"/>
      <c r="C218" s="173" t="s">
        <v>391</v>
      </c>
      <c r="D218" s="173" t="s">
        <v>132</v>
      </c>
      <c r="E218" s="174" t="s">
        <v>392</v>
      </c>
      <c r="F218" s="175" t="s">
        <v>393</v>
      </c>
      <c r="G218" s="176" t="s">
        <v>135</v>
      </c>
      <c r="H218" s="177">
        <v>4</v>
      </c>
      <c r="I218" s="178"/>
      <c r="J218" s="177">
        <f>ROUND(I218*H218,2)</f>
        <v>0</v>
      </c>
      <c r="K218" s="175" t="s">
        <v>136</v>
      </c>
      <c r="L218" s="36"/>
      <c r="M218" s="179" t="s">
        <v>1</v>
      </c>
      <c r="N218" s="180" t="s">
        <v>44</v>
      </c>
      <c r="O218" s="58"/>
      <c r="P218" s="181">
        <f>O218*H218</f>
        <v>0</v>
      </c>
      <c r="Q218" s="181">
        <v>0</v>
      </c>
      <c r="R218" s="181">
        <f>Q218*H218</f>
        <v>0</v>
      </c>
      <c r="S218" s="181">
        <v>4.0000000000000001E-3</v>
      </c>
      <c r="T218" s="182">
        <f>S218*H218</f>
        <v>1.6E-2</v>
      </c>
      <c r="AR218" s="15" t="s">
        <v>157</v>
      </c>
      <c r="AT218" s="15" t="s">
        <v>132</v>
      </c>
      <c r="AU218" s="15" t="s">
        <v>138</v>
      </c>
      <c r="AY218" s="15" t="s">
        <v>129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138</v>
      </c>
      <c r="BK218" s="183">
        <f>ROUND(I218*H218,2)</f>
        <v>0</v>
      </c>
      <c r="BL218" s="15" t="s">
        <v>157</v>
      </c>
      <c r="BM218" s="15" t="s">
        <v>394</v>
      </c>
    </row>
    <row r="219" spans="2:65" s="1" customFormat="1" ht="16.5" customHeight="1">
      <c r="B219" s="32"/>
      <c r="C219" s="173" t="s">
        <v>395</v>
      </c>
      <c r="D219" s="173" t="s">
        <v>132</v>
      </c>
      <c r="E219" s="174" t="s">
        <v>396</v>
      </c>
      <c r="F219" s="175" t="s">
        <v>397</v>
      </c>
      <c r="G219" s="176" t="s">
        <v>152</v>
      </c>
      <c r="H219" s="177">
        <v>6</v>
      </c>
      <c r="I219" s="178"/>
      <c r="J219" s="177">
        <f>ROUND(I219*H219,2)</f>
        <v>0</v>
      </c>
      <c r="K219" s="175" t="s">
        <v>136</v>
      </c>
      <c r="L219" s="36"/>
      <c r="M219" s="179" t="s">
        <v>1</v>
      </c>
      <c r="N219" s="180" t="s">
        <v>44</v>
      </c>
      <c r="O219" s="58"/>
      <c r="P219" s="181">
        <f>O219*H219</f>
        <v>0</v>
      </c>
      <c r="Q219" s="181">
        <v>0</v>
      </c>
      <c r="R219" s="181">
        <f>Q219*H219</f>
        <v>0</v>
      </c>
      <c r="S219" s="181">
        <v>2.2300000000000002E-3</v>
      </c>
      <c r="T219" s="182">
        <f>S219*H219</f>
        <v>1.3380000000000001E-2</v>
      </c>
      <c r="AR219" s="15" t="s">
        <v>157</v>
      </c>
      <c r="AT219" s="15" t="s">
        <v>132</v>
      </c>
      <c r="AU219" s="15" t="s">
        <v>138</v>
      </c>
      <c r="AY219" s="15" t="s">
        <v>129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5" t="s">
        <v>138</v>
      </c>
      <c r="BK219" s="183">
        <f>ROUND(I219*H219,2)</f>
        <v>0</v>
      </c>
      <c r="BL219" s="15" t="s">
        <v>157</v>
      </c>
      <c r="BM219" s="15" t="s">
        <v>398</v>
      </c>
    </row>
    <row r="220" spans="2:65" s="11" customFormat="1" ht="11.25">
      <c r="B220" s="184"/>
      <c r="C220" s="185"/>
      <c r="D220" s="186" t="s">
        <v>140</v>
      </c>
      <c r="E220" s="187" t="s">
        <v>1</v>
      </c>
      <c r="F220" s="188" t="s">
        <v>399</v>
      </c>
      <c r="G220" s="185"/>
      <c r="H220" s="187" t="s">
        <v>1</v>
      </c>
      <c r="I220" s="189"/>
      <c r="J220" s="185"/>
      <c r="K220" s="185"/>
      <c r="L220" s="190"/>
      <c r="M220" s="191"/>
      <c r="N220" s="192"/>
      <c r="O220" s="192"/>
      <c r="P220" s="192"/>
      <c r="Q220" s="192"/>
      <c r="R220" s="192"/>
      <c r="S220" s="192"/>
      <c r="T220" s="193"/>
      <c r="AT220" s="194" t="s">
        <v>140</v>
      </c>
      <c r="AU220" s="194" t="s">
        <v>138</v>
      </c>
      <c r="AV220" s="11" t="s">
        <v>20</v>
      </c>
      <c r="AW220" s="11" t="s">
        <v>34</v>
      </c>
      <c r="AX220" s="11" t="s">
        <v>72</v>
      </c>
      <c r="AY220" s="194" t="s">
        <v>129</v>
      </c>
    </row>
    <row r="221" spans="2:65" s="12" customFormat="1" ht="11.25">
      <c r="B221" s="195"/>
      <c r="C221" s="196"/>
      <c r="D221" s="186" t="s">
        <v>140</v>
      </c>
      <c r="E221" s="197" t="s">
        <v>1</v>
      </c>
      <c r="F221" s="198" t="s">
        <v>400</v>
      </c>
      <c r="G221" s="196"/>
      <c r="H221" s="199">
        <v>6</v>
      </c>
      <c r="I221" s="200"/>
      <c r="J221" s="196"/>
      <c r="K221" s="196"/>
      <c r="L221" s="201"/>
      <c r="M221" s="226"/>
      <c r="N221" s="227"/>
      <c r="O221" s="227"/>
      <c r="P221" s="227"/>
      <c r="Q221" s="227"/>
      <c r="R221" s="227"/>
      <c r="S221" s="227"/>
      <c r="T221" s="228"/>
      <c r="AT221" s="205" t="s">
        <v>140</v>
      </c>
      <c r="AU221" s="205" t="s">
        <v>138</v>
      </c>
      <c r="AV221" s="12" t="s">
        <v>138</v>
      </c>
      <c r="AW221" s="12" t="s">
        <v>34</v>
      </c>
      <c r="AX221" s="12" t="s">
        <v>20</v>
      </c>
      <c r="AY221" s="205" t="s">
        <v>129</v>
      </c>
    </row>
    <row r="222" spans="2:65" s="1" customFormat="1" ht="6.95" customHeight="1">
      <c r="B222" s="44"/>
      <c r="C222" s="45"/>
      <c r="D222" s="45"/>
      <c r="E222" s="45"/>
      <c r="F222" s="45"/>
      <c r="G222" s="45"/>
      <c r="H222" s="45"/>
      <c r="I222" s="123"/>
      <c r="J222" s="45"/>
      <c r="K222" s="45"/>
      <c r="L222" s="36"/>
    </row>
  </sheetData>
  <sheetProtection password="CC35" sheet="1" objects="1" scenarios="1" formatColumns="0" formatRows="0" autoFilter="0"/>
  <autoFilter ref="C94:K221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83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20</v>
      </c>
    </row>
    <row r="4" spans="2:46" ht="24.95" customHeight="1">
      <c r="B4" s="18"/>
      <c r="D4" s="99" t="s">
        <v>90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15</v>
      </c>
      <c r="L6" s="18"/>
    </row>
    <row r="7" spans="2:46" ht="16.5" customHeight="1">
      <c r="B7" s="18"/>
      <c r="E7" s="274" t="str">
        <f>'Rekapitulace stavby'!K6</f>
        <v>Ostrov, vzorová oprava 3ks balkonů</v>
      </c>
      <c r="F7" s="275"/>
      <c r="G7" s="275"/>
      <c r="H7" s="275"/>
      <c r="L7" s="18"/>
    </row>
    <row r="8" spans="2:46" s="1" customFormat="1" ht="12" customHeight="1">
      <c r="B8" s="36"/>
      <c r="D8" s="100" t="s">
        <v>91</v>
      </c>
      <c r="I8" s="101"/>
      <c r="L8" s="36"/>
    </row>
    <row r="9" spans="2:46" s="1" customFormat="1" ht="36.950000000000003" customHeight="1">
      <c r="B9" s="36"/>
      <c r="E9" s="276" t="s">
        <v>401</v>
      </c>
      <c r="F9" s="277"/>
      <c r="G9" s="277"/>
      <c r="H9" s="277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21</v>
      </c>
      <c r="F12" s="15" t="s">
        <v>22</v>
      </c>
      <c r="I12" s="102" t="s">
        <v>23</v>
      </c>
      <c r="J12" s="103" t="str">
        <f>'Rekapitulace stavby'!AN8</f>
        <v>1. 10. 2015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27</v>
      </c>
      <c r="I14" s="102" t="s">
        <v>28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29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30</v>
      </c>
      <c r="I17" s="102" t="s">
        <v>28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8" t="str">
        <f>'Rekapitulace stavby'!E14</f>
        <v>Vyplň údaj</v>
      </c>
      <c r="F18" s="279"/>
      <c r="G18" s="279"/>
      <c r="H18" s="279"/>
      <c r="I18" s="102" t="s">
        <v>29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32</v>
      </c>
      <c r="I20" s="102" t="s">
        <v>28</v>
      </c>
      <c r="J20" s="15" t="s">
        <v>1</v>
      </c>
      <c r="L20" s="36"/>
    </row>
    <row r="21" spans="2:12" s="1" customFormat="1" ht="18" customHeight="1">
      <c r="B21" s="36"/>
      <c r="E21" s="15" t="s">
        <v>33</v>
      </c>
      <c r="I21" s="102" t="s">
        <v>29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28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29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0" t="s">
        <v>1</v>
      </c>
      <c r="F27" s="280"/>
      <c r="G27" s="280"/>
      <c r="H27" s="280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ROUND(J95,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5" customHeight="1">
      <c r="B33" s="36"/>
      <c r="D33" s="100" t="s">
        <v>42</v>
      </c>
      <c r="E33" s="100" t="s">
        <v>43</v>
      </c>
      <c r="F33" s="111">
        <f>ROUND((SUM(BE95:BE221)),  2)</f>
        <v>0</v>
      </c>
      <c r="I33" s="112">
        <v>0.21</v>
      </c>
      <c r="J33" s="111">
        <f>ROUND(((SUM(BE95:BE221))*I33),  2)</f>
        <v>0</v>
      </c>
      <c r="L33" s="36"/>
    </row>
    <row r="34" spans="2:12" s="1" customFormat="1" ht="14.45" customHeight="1">
      <c r="B34" s="36"/>
      <c r="E34" s="100" t="s">
        <v>44</v>
      </c>
      <c r="F34" s="111">
        <f>ROUND((SUM(BF95:BF221)),  2)</f>
        <v>0</v>
      </c>
      <c r="I34" s="112">
        <v>0.15</v>
      </c>
      <c r="J34" s="111">
        <f>ROUND(((SUM(BF95:BF221))*I34),  2)</f>
        <v>0</v>
      </c>
      <c r="L34" s="36"/>
    </row>
    <row r="35" spans="2:12" s="1" customFormat="1" ht="14.45" hidden="1" customHeight="1">
      <c r="B35" s="36"/>
      <c r="E35" s="100" t="s">
        <v>45</v>
      </c>
      <c r="F35" s="111">
        <f>ROUND((SUM(BG95:BG221)),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46</v>
      </c>
      <c r="F36" s="111">
        <f>ROUND((SUM(BH95:BH221)),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47</v>
      </c>
      <c r="F37" s="111">
        <f>ROUND((SUM(BI95:BI221)),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93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15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1" t="str">
        <f>E7</f>
        <v>Ostrov, vzorová oprava 3ks balkonů</v>
      </c>
      <c r="F48" s="282"/>
      <c r="G48" s="282"/>
      <c r="H48" s="282"/>
      <c r="I48" s="101"/>
      <c r="J48" s="33"/>
      <c r="K48" s="33"/>
      <c r="L48" s="36"/>
    </row>
    <row r="49" spans="2:47" s="1" customFormat="1" ht="12" customHeight="1">
      <c r="B49" s="32"/>
      <c r="C49" s="27" t="s">
        <v>91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3" t="str">
        <f>E9</f>
        <v>S5769-2 - Oprava prostředního balkonu</v>
      </c>
      <c r="F50" s="252"/>
      <c r="G50" s="252"/>
      <c r="H50" s="252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 xml:space="preserve"> </v>
      </c>
      <c r="G52" s="33"/>
      <c r="H52" s="33"/>
      <c r="I52" s="102" t="s">
        <v>23</v>
      </c>
      <c r="J52" s="53" t="str">
        <f>IF(J12="","",J12)</f>
        <v>1. 10. 2015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24.95" customHeight="1">
      <c r="B54" s="32"/>
      <c r="C54" s="27" t="s">
        <v>27</v>
      </c>
      <c r="D54" s="33"/>
      <c r="E54" s="33"/>
      <c r="F54" s="25" t="str">
        <f>E15</f>
        <v xml:space="preserve"> </v>
      </c>
      <c r="G54" s="33"/>
      <c r="H54" s="33"/>
      <c r="I54" s="102" t="s">
        <v>32</v>
      </c>
      <c r="J54" s="30" t="str">
        <f>E21</f>
        <v>Ing.Vladislav Skoček, Ostrov</v>
      </c>
      <c r="K54" s="33"/>
      <c r="L54" s="36"/>
    </row>
    <row r="55" spans="2:47" s="1" customFormat="1" ht="24.95" customHeight="1">
      <c r="B55" s="32"/>
      <c r="C55" s="27" t="s">
        <v>30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Neubauerová Soňa, SK-Projekt Ostrov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94</v>
      </c>
      <c r="D57" s="128"/>
      <c r="E57" s="128"/>
      <c r="F57" s="128"/>
      <c r="G57" s="128"/>
      <c r="H57" s="128"/>
      <c r="I57" s="129"/>
      <c r="J57" s="130" t="s">
        <v>95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96</v>
      </c>
      <c r="D59" s="33"/>
      <c r="E59" s="33"/>
      <c r="F59" s="33"/>
      <c r="G59" s="33"/>
      <c r="H59" s="33"/>
      <c r="I59" s="101"/>
      <c r="J59" s="71">
        <f>J95</f>
        <v>0</v>
      </c>
      <c r="K59" s="33"/>
      <c r="L59" s="36"/>
      <c r="AU59" s="15" t="s">
        <v>97</v>
      </c>
    </row>
    <row r="60" spans="2:47" s="7" customFormat="1" ht="24.95" customHeight="1">
      <c r="B60" s="132"/>
      <c r="C60" s="133"/>
      <c r="D60" s="134" t="s">
        <v>98</v>
      </c>
      <c r="E60" s="135"/>
      <c r="F60" s="135"/>
      <c r="G60" s="135"/>
      <c r="H60" s="135"/>
      <c r="I60" s="136"/>
      <c r="J60" s="137">
        <f>J96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99</v>
      </c>
      <c r="E61" s="142"/>
      <c r="F61" s="142"/>
      <c r="G61" s="142"/>
      <c r="H61" s="142"/>
      <c r="I61" s="143"/>
      <c r="J61" s="144">
        <f>J97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100</v>
      </c>
      <c r="E62" s="142"/>
      <c r="F62" s="142"/>
      <c r="G62" s="142"/>
      <c r="H62" s="142"/>
      <c r="I62" s="143"/>
      <c r="J62" s="144">
        <f>J101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101</v>
      </c>
      <c r="E63" s="142"/>
      <c r="F63" s="142"/>
      <c r="G63" s="142"/>
      <c r="H63" s="142"/>
      <c r="I63" s="143"/>
      <c r="J63" s="144">
        <f>J127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102</v>
      </c>
      <c r="E64" s="142"/>
      <c r="F64" s="142"/>
      <c r="G64" s="142"/>
      <c r="H64" s="142"/>
      <c r="I64" s="143"/>
      <c r="J64" s="144">
        <f>J129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103</v>
      </c>
      <c r="E65" s="142"/>
      <c r="F65" s="142"/>
      <c r="G65" s="142"/>
      <c r="H65" s="142"/>
      <c r="I65" s="143"/>
      <c r="J65" s="144">
        <f>J135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104</v>
      </c>
      <c r="E66" s="142"/>
      <c r="F66" s="142"/>
      <c r="G66" s="142"/>
      <c r="H66" s="142"/>
      <c r="I66" s="143"/>
      <c r="J66" s="144">
        <f>J139</f>
        <v>0</v>
      </c>
      <c r="K66" s="140"/>
      <c r="L66" s="145"/>
    </row>
    <row r="67" spans="2:12" s="8" customFormat="1" ht="19.899999999999999" customHeight="1">
      <c r="B67" s="139"/>
      <c r="C67" s="140"/>
      <c r="D67" s="141" t="s">
        <v>105</v>
      </c>
      <c r="E67" s="142"/>
      <c r="F67" s="142"/>
      <c r="G67" s="142"/>
      <c r="H67" s="142"/>
      <c r="I67" s="143"/>
      <c r="J67" s="144">
        <f>J157</f>
        <v>0</v>
      </c>
      <c r="K67" s="140"/>
      <c r="L67" s="145"/>
    </row>
    <row r="68" spans="2:12" s="7" customFormat="1" ht="24.95" customHeight="1">
      <c r="B68" s="132"/>
      <c r="C68" s="133"/>
      <c r="D68" s="134" t="s">
        <v>106</v>
      </c>
      <c r="E68" s="135"/>
      <c r="F68" s="135"/>
      <c r="G68" s="135"/>
      <c r="H68" s="135"/>
      <c r="I68" s="136"/>
      <c r="J68" s="137">
        <f>J164</f>
        <v>0</v>
      </c>
      <c r="K68" s="133"/>
      <c r="L68" s="138"/>
    </row>
    <row r="69" spans="2:12" s="8" customFormat="1" ht="19.899999999999999" customHeight="1">
      <c r="B69" s="139"/>
      <c r="C69" s="140"/>
      <c r="D69" s="141" t="s">
        <v>107</v>
      </c>
      <c r="E69" s="142"/>
      <c r="F69" s="142"/>
      <c r="G69" s="142"/>
      <c r="H69" s="142"/>
      <c r="I69" s="143"/>
      <c r="J69" s="144">
        <f>J165</f>
        <v>0</v>
      </c>
      <c r="K69" s="140"/>
      <c r="L69" s="145"/>
    </row>
    <row r="70" spans="2:12" s="8" customFormat="1" ht="19.899999999999999" customHeight="1">
      <c r="B70" s="139"/>
      <c r="C70" s="140"/>
      <c r="D70" s="141" t="s">
        <v>108</v>
      </c>
      <c r="E70" s="142"/>
      <c r="F70" s="142"/>
      <c r="G70" s="142"/>
      <c r="H70" s="142"/>
      <c r="I70" s="143"/>
      <c r="J70" s="144">
        <f>J173</f>
        <v>0</v>
      </c>
      <c r="K70" s="140"/>
      <c r="L70" s="145"/>
    </row>
    <row r="71" spans="2:12" s="8" customFormat="1" ht="19.899999999999999" customHeight="1">
      <c r="B71" s="139"/>
      <c r="C71" s="140"/>
      <c r="D71" s="141" t="s">
        <v>109</v>
      </c>
      <c r="E71" s="142"/>
      <c r="F71" s="142"/>
      <c r="G71" s="142"/>
      <c r="H71" s="142"/>
      <c r="I71" s="143"/>
      <c r="J71" s="144">
        <f>J179</f>
        <v>0</v>
      </c>
      <c r="K71" s="140"/>
      <c r="L71" s="145"/>
    </row>
    <row r="72" spans="2:12" s="8" customFormat="1" ht="19.899999999999999" customHeight="1">
      <c r="B72" s="139"/>
      <c r="C72" s="140"/>
      <c r="D72" s="141" t="s">
        <v>110</v>
      </c>
      <c r="E72" s="142"/>
      <c r="F72" s="142"/>
      <c r="G72" s="142"/>
      <c r="H72" s="142"/>
      <c r="I72" s="143"/>
      <c r="J72" s="144">
        <f>J183</f>
        <v>0</v>
      </c>
      <c r="K72" s="140"/>
      <c r="L72" s="145"/>
    </row>
    <row r="73" spans="2:12" s="8" customFormat="1" ht="19.899999999999999" customHeight="1">
      <c r="B73" s="139"/>
      <c r="C73" s="140"/>
      <c r="D73" s="141" t="s">
        <v>111</v>
      </c>
      <c r="E73" s="142"/>
      <c r="F73" s="142"/>
      <c r="G73" s="142"/>
      <c r="H73" s="142"/>
      <c r="I73" s="143"/>
      <c r="J73" s="144">
        <f>J204</f>
        <v>0</v>
      </c>
      <c r="K73" s="140"/>
      <c r="L73" s="145"/>
    </row>
    <row r="74" spans="2:12" s="8" customFormat="1" ht="19.899999999999999" customHeight="1">
      <c r="B74" s="139"/>
      <c r="C74" s="140"/>
      <c r="D74" s="141" t="s">
        <v>112</v>
      </c>
      <c r="E74" s="142"/>
      <c r="F74" s="142"/>
      <c r="G74" s="142"/>
      <c r="H74" s="142"/>
      <c r="I74" s="143"/>
      <c r="J74" s="144">
        <f>J211</f>
        <v>0</v>
      </c>
      <c r="K74" s="140"/>
      <c r="L74" s="145"/>
    </row>
    <row r="75" spans="2:12" s="8" customFormat="1" ht="19.899999999999999" customHeight="1">
      <c r="B75" s="139"/>
      <c r="C75" s="140"/>
      <c r="D75" s="141" t="s">
        <v>113</v>
      </c>
      <c r="E75" s="142"/>
      <c r="F75" s="142"/>
      <c r="G75" s="142"/>
      <c r="H75" s="142"/>
      <c r="I75" s="143"/>
      <c r="J75" s="144">
        <f>J213</f>
        <v>0</v>
      </c>
      <c r="K75" s="140"/>
      <c r="L75" s="145"/>
    </row>
    <row r="76" spans="2:12" s="1" customFormat="1" ht="21.7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123"/>
      <c r="J77" s="45"/>
      <c r="K77" s="45"/>
      <c r="L77" s="36"/>
    </row>
    <row r="81" spans="2:63" s="1" customFormat="1" ht="6.95" customHeight="1">
      <c r="B81" s="46"/>
      <c r="C81" s="47"/>
      <c r="D81" s="47"/>
      <c r="E81" s="47"/>
      <c r="F81" s="47"/>
      <c r="G81" s="47"/>
      <c r="H81" s="47"/>
      <c r="I81" s="126"/>
      <c r="J81" s="47"/>
      <c r="K81" s="47"/>
      <c r="L81" s="36"/>
    </row>
    <row r="82" spans="2:63" s="1" customFormat="1" ht="24.95" customHeight="1">
      <c r="B82" s="32"/>
      <c r="C82" s="21" t="s">
        <v>114</v>
      </c>
      <c r="D82" s="33"/>
      <c r="E82" s="33"/>
      <c r="F82" s="33"/>
      <c r="G82" s="33"/>
      <c r="H82" s="33"/>
      <c r="I82" s="101"/>
      <c r="J82" s="33"/>
      <c r="K82" s="33"/>
      <c r="L82" s="36"/>
    </row>
    <row r="83" spans="2:63" s="1" customFormat="1" ht="6.9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3" s="1" customFormat="1" ht="12" customHeight="1">
      <c r="B84" s="32"/>
      <c r="C84" s="27" t="s">
        <v>15</v>
      </c>
      <c r="D84" s="33"/>
      <c r="E84" s="33"/>
      <c r="F84" s="33"/>
      <c r="G84" s="33"/>
      <c r="H84" s="33"/>
      <c r="I84" s="101"/>
      <c r="J84" s="33"/>
      <c r="K84" s="33"/>
      <c r="L84" s="36"/>
    </row>
    <row r="85" spans="2:63" s="1" customFormat="1" ht="16.5" customHeight="1">
      <c r="B85" s="32"/>
      <c r="C85" s="33"/>
      <c r="D85" s="33"/>
      <c r="E85" s="281" t="str">
        <f>E7</f>
        <v>Ostrov, vzorová oprava 3ks balkonů</v>
      </c>
      <c r="F85" s="282"/>
      <c r="G85" s="282"/>
      <c r="H85" s="282"/>
      <c r="I85" s="101"/>
      <c r="J85" s="33"/>
      <c r="K85" s="33"/>
      <c r="L85" s="36"/>
    </row>
    <row r="86" spans="2:63" s="1" customFormat="1" ht="12" customHeight="1">
      <c r="B86" s="32"/>
      <c r="C86" s="27" t="s">
        <v>91</v>
      </c>
      <c r="D86" s="33"/>
      <c r="E86" s="33"/>
      <c r="F86" s="33"/>
      <c r="G86" s="33"/>
      <c r="H86" s="33"/>
      <c r="I86" s="101"/>
      <c r="J86" s="33"/>
      <c r="K86" s="33"/>
      <c r="L86" s="36"/>
    </row>
    <row r="87" spans="2:63" s="1" customFormat="1" ht="16.5" customHeight="1">
      <c r="B87" s="32"/>
      <c r="C87" s="33"/>
      <c r="D87" s="33"/>
      <c r="E87" s="253" t="str">
        <f>E9</f>
        <v>S5769-2 - Oprava prostředního balkonu</v>
      </c>
      <c r="F87" s="252"/>
      <c r="G87" s="252"/>
      <c r="H87" s="252"/>
      <c r="I87" s="101"/>
      <c r="J87" s="33"/>
      <c r="K87" s="33"/>
      <c r="L87" s="36"/>
    </row>
    <row r="88" spans="2:63" s="1" customFormat="1" ht="6.95" customHeight="1">
      <c r="B88" s="32"/>
      <c r="C88" s="33"/>
      <c r="D88" s="33"/>
      <c r="E88" s="33"/>
      <c r="F88" s="33"/>
      <c r="G88" s="33"/>
      <c r="H88" s="33"/>
      <c r="I88" s="101"/>
      <c r="J88" s="33"/>
      <c r="K88" s="33"/>
      <c r="L88" s="36"/>
    </row>
    <row r="89" spans="2:63" s="1" customFormat="1" ht="12" customHeight="1"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02" t="s">
        <v>23</v>
      </c>
      <c r="J89" s="53" t="str">
        <f>IF(J12="","",J12)</f>
        <v>1. 10. 2015</v>
      </c>
      <c r="K89" s="33"/>
      <c r="L89" s="36"/>
    </row>
    <row r="90" spans="2:63" s="1" customFormat="1" ht="6.95" customHeight="1">
      <c r="B90" s="32"/>
      <c r="C90" s="33"/>
      <c r="D90" s="33"/>
      <c r="E90" s="33"/>
      <c r="F90" s="33"/>
      <c r="G90" s="33"/>
      <c r="H90" s="33"/>
      <c r="I90" s="101"/>
      <c r="J90" s="33"/>
      <c r="K90" s="33"/>
      <c r="L90" s="36"/>
    </row>
    <row r="91" spans="2:63" s="1" customFormat="1" ht="24.95" customHeight="1">
      <c r="B91" s="32"/>
      <c r="C91" s="27" t="s">
        <v>27</v>
      </c>
      <c r="D91" s="33"/>
      <c r="E91" s="33"/>
      <c r="F91" s="25" t="str">
        <f>E15</f>
        <v xml:space="preserve"> </v>
      </c>
      <c r="G91" s="33"/>
      <c r="H91" s="33"/>
      <c r="I91" s="102" t="s">
        <v>32</v>
      </c>
      <c r="J91" s="30" t="str">
        <f>E21</f>
        <v>Ing.Vladislav Skoček, Ostrov</v>
      </c>
      <c r="K91" s="33"/>
      <c r="L91" s="36"/>
    </row>
    <row r="92" spans="2:63" s="1" customFormat="1" ht="24.95" customHeight="1">
      <c r="B92" s="32"/>
      <c r="C92" s="27" t="s">
        <v>30</v>
      </c>
      <c r="D92" s="33"/>
      <c r="E92" s="33"/>
      <c r="F92" s="25" t="str">
        <f>IF(E18="","",E18)</f>
        <v>Vyplň údaj</v>
      </c>
      <c r="G92" s="33"/>
      <c r="H92" s="33"/>
      <c r="I92" s="102" t="s">
        <v>35</v>
      </c>
      <c r="J92" s="30" t="str">
        <f>E24</f>
        <v>Neubauerová Soňa, SK-Projekt Ostrov</v>
      </c>
      <c r="K92" s="33"/>
      <c r="L92" s="36"/>
    </row>
    <row r="93" spans="2:63" s="1" customFormat="1" ht="10.35" customHeight="1">
      <c r="B93" s="32"/>
      <c r="C93" s="33"/>
      <c r="D93" s="33"/>
      <c r="E93" s="33"/>
      <c r="F93" s="33"/>
      <c r="G93" s="33"/>
      <c r="H93" s="33"/>
      <c r="I93" s="101"/>
      <c r="J93" s="33"/>
      <c r="K93" s="33"/>
      <c r="L93" s="36"/>
    </row>
    <row r="94" spans="2:63" s="9" customFormat="1" ht="29.25" customHeight="1">
      <c r="B94" s="146"/>
      <c r="C94" s="147" t="s">
        <v>115</v>
      </c>
      <c r="D94" s="148" t="s">
        <v>57</v>
      </c>
      <c r="E94" s="148" t="s">
        <v>53</v>
      </c>
      <c r="F94" s="148" t="s">
        <v>54</v>
      </c>
      <c r="G94" s="148" t="s">
        <v>116</v>
      </c>
      <c r="H94" s="148" t="s">
        <v>117</v>
      </c>
      <c r="I94" s="149" t="s">
        <v>118</v>
      </c>
      <c r="J94" s="150" t="s">
        <v>95</v>
      </c>
      <c r="K94" s="151" t="s">
        <v>119</v>
      </c>
      <c r="L94" s="152"/>
      <c r="M94" s="62" t="s">
        <v>1</v>
      </c>
      <c r="N94" s="63" t="s">
        <v>42</v>
      </c>
      <c r="O94" s="63" t="s">
        <v>120</v>
      </c>
      <c r="P94" s="63" t="s">
        <v>121</v>
      </c>
      <c r="Q94" s="63" t="s">
        <v>122</v>
      </c>
      <c r="R94" s="63" t="s">
        <v>123</v>
      </c>
      <c r="S94" s="63" t="s">
        <v>124</v>
      </c>
      <c r="T94" s="64" t="s">
        <v>125</v>
      </c>
    </row>
    <row r="95" spans="2:63" s="1" customFormat="1" ht="22.9" customHeight="1">
      <c r="B95" s="32"/>
      <c r="C95" s="69" t="s">
        <v>126</v>
      </c>
      <c r="D95" s="33"/>
      <c r="E95" s="33"/>
      <c r="F95" s="33"/>
      <c r="G95" s="33"/>
      <c r="H95" s="33"/>
      <c r="I95" s="101"/>
      <c r="J95" s="153">
        <f>BK95</f>
        <v>0</v>
      </c>
      <c r="K95" s="33"/>
      <c r="L95" s="36"/>
      <c r="M95" s="65"/>
      <c r="N95" s="66"/>
      <c r="O95" s="66"/>
      <c r="P95" s="154">
        <f>P96+P164</f>
        <v>0</v>
      </c>
      <c r="Q95" s="66"/>
      <c r="R95" s="154">
        <f>R96+R164</f>
        <v>0.54325370000000006</v>
      </c>
      <c r="S95" s="66"/>
      <c r="T95" s="155">
        <f>T96+T164</f>
        <v>1.3237380000000001</v>
      </c>
      <c r="AT95" s="15" t="s">
        <v>71</v>
      </c>
      <c r="AU95" s="15" t="s">
        <v>97</v>
      </c>
      <c r="BK95" s="156">
        <f>BK96+BK164</f>
        <v>0</v>
      </c>
    </row>
    <row r="96" spans="2:63" s="10" customFormat="1" ht="25.9" customHeight="1">
      <c r="B96" s="157"/>
      <c r="C96" s="158"/>
      <c r="D96" s="159" t="s">
        <v>71</v>
      </c>
      <c r="E96" s="160" t="s">
        <v>127</v>
      </c>
      <c r="F96" s="160" t="s">
        <v>128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P97+P101+P127+P129+P135+P139+P157</f>
        <v>0</v>
      </c>
      <c r="Q96" s="165"/>
      <c r="R96" s="166">
        <f>R97+R101+R127+R129+R135+R139+R157</f>
        <v>0.40908270000000002</v>
      </c>
      <c r="S96" s="165"/>
      <c r="T96" s="167">
        <f>T97+T101+T127+T129+T135+T139+T157</f>
        <v>0.90650000000000008</v>
      </c>
      <c r="AR96" s="168" t="s">
        <v>20</v>
      </c>
      <c r="AT96" s="169" t="s">
        <v>71</v>
      </c>
      <c r="AU96" s="169" t="s">
        <v>72</v>
      </c>
      <c r="AY96" s="168" t="s">
        <v>129</v>
      </c>
      <c r="BK96" s="170">
        <f>BK97+BK101+BK127+BK129+BK135+BK139+BK157</f>
        <v>0</v>
      </c>
    </row>
    <row r="97" spans="2:65" s="10" customFormat="1" ht="22.9" customHeight="1">
      <c r="B97" s="157"/>
      <c r="C97" s="158"/>
      <c r="D97" s="159" t="s">
        <v>71</v>
      </c>
      <c r="E97" s="171" t="s">
        <v>130</v>
      </c>
      <c r="F97" s="171" t="s">
        <v>131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SUM(P98:P100)</f>
        <v>0</v>
      </c>
      <c r="Q97" s="165"/>
      <c r="R97" s="166">
        <f>SUM(R98:R100)</f>
        <v>2.0284699999999999E-2</v>
      </c>
      <c r="S97" s="165"/>
      <c r="T97" s="167">
        <f>SUM(T98:T100)</f>
        <v>0</v>
      </c>
      <c r="AR97" s="168" t="s">
        <v>20</v>
      </c>
      <c r="AT97" s="169" t="s">
        <v>71</v>
      </c>
      <c r="AU97" s="169" t="s">
        <v>20</v>
      </c>
      <c r="AY97" s="168" t="s">
        <v>129</v>
      </c>
      <c r="BK97" s="170">
        <f>SUM(BK98:BK100)</f>
        <v>0</v>
      </c>
    </row>
    <row r="98" spans="2:65" s="1" customFormat="1" ht="16.5" customHeight="1">
      <c r="B98" s="32"/>
      <c r="C98" s="173" t="s">
        <v>20</v>
      </c>
      <c r="D98" s="173" t="s">
        <v>132</v>
      </c>
      <c r="E98" s="174" t="s">
        <v>133</v>
      </c>
      <c r="F98" s="175" t="s">
        <v>134</v>
      </c>
      <c r="G98" s="176" t="s">
        <v>135</v>
      </c>
      <c r="H98" s="177">
        <v>0.71</v>
      </c>
      <c r="I98" s="178"/>
      <c r="J98" s="177">
        <f>ROUND(I98*H98,2)</f>
        <v>0</v>
      </c>
      <c r="K98" s="175" t="s">
        <v>136</v>
      </c>
      <c r="L98" s="36"/>
      <c r="M98" s="179" t="s">
        <v>1</v>
      </c>
      <c r="N98" s="180" t="s">
        <v>44</v>
      </c>
      <c r="O98" s="58"/>
      <c r="P98" s="181">
        <f>O98*H98</f>
        <v>0</v>
      </c>
      <c r="Q98" s="181">
        <v>2.8570000000000002E-2</v>
      </c>
      <c r="R98" s="181">
        <f>Q98*H98</f>
        <v>2.0284699999999999E-2</v>
      </c>
      <c r="S98" s="181">
        <v>0</v>
      </c>
      <c r="T98" s="182">
        <f>S98*H98</f>
        <v>0</v>
      </c>
      <c r="AR98" s="15" t="s">
        <v>137</v>
      </c>
      <c r="AT98" s="15" t="s">
        <v>132</v>
      </c>
      <c r="AU98" s="15" t="s">
        <v>138</v>
      </c>
      <c r="AY98" s="15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138</v>
      </c>
      <c r="BK98" s="183">
        <f>ROUND(I98*H98,2)</f>
        <v>0</v>
      </c>
      <c r="BL98" s="15" t="s">
        <v>137</v>
      </c>
      <c r="BM98" s="15" t="s">
        <v>139</v>
      </c>
    </row>
    <row r="99" spans="2:65" s="11" customFormat="1" ht="11.25">
      <c r="B99" s="184"/>
      <c r="C99" s="185"/>
      <c r="D99" s="186" t="s">
        <v>140</v>
      </c>
      <c r="E99" s="187" t="s">
        <v>1</v>
      </c>
      <c r="F99" s="188" t="s">
        <v>141</v>
      </c>
      <c r="G99" s="185"/>
      <c r="H99" s="187" t="s">
        <v>1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140</v>
      </c>
      <c r="AU99" s="194" t="s">
        <v>138</v>
      </c>
      <c r="AV99" s="11" t="s">
        <v>20</v>
      </c>
      <c r="AW99" s="11" t="s">
        <v>34</v>
      </c>
      <c r="AX99" s="11" t="s">
        <v>72</v>
      </c>
      <c r="AY99" s="194" t="s">
        <v>129</v>
      </c>
    </row>
    <row r="100" spans="2:65" s="12" customFormat="1" ht="11.25">
      <c r="B100" s="195"/>
      <c r="C100" s="196"/>
      <c r="D100" s="186" t="s">
        <v>140</v>
      </c>
      <c r="E100" s="197" t="s">
        <v>1</v>
      </c>
      <c r="F100" s="198" t="s">
        <v>142</v>
      </c>
      <c r="G100" s="196"/>
      <c r="H100" s="199">
        <v>0.71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140</v>
      </c>
      <c r="AU100" s="205" t="s">
        <v>138</v>
      </c>
      <c r="AV100" s="12" t="s">
        <v>138</v>
      </c>
      <c r="AW100" s="12" t="s">
        <v>34</v>
      </c>
      <c r="AX100" s="12" t="s">
        <v>20</v>
      </c>
      <c r="AY100" s="205" t="s">
        <v>129</v>
      </c>
    </row>
    <row r="101" spans="2:65" s="10" customFormat="1" ht="22.9" customHeight="1">
      <c r="B101" s="157"/>
      <c r="C101" s="158"/>
      <c r="D101" s="159" t="s">
        <v>71</v>
      </c>
      <c r="E101" s="171" t="s">
        <v>143</v>
      </c>
      <c r="F101" s="171" t="s">
        <v>144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SUM(P102:P126)</f>
        <v>0</v>
      </c>
      <c r="Q101" s="165"/>
      <c r="R101" s="166">
        <f>SUM(R102:R126)</f>
        <v>0.21279800000000001</v>
      </c>
      <c r="S101" s="165"/>
      <c r="T101" s="167">
        <f>SUM(T102:T126)</f>
        <v>0</v>
      </c>
      <c r="AR101" s="168" t="s">
        <v>20</v>
      </c>
      <c r="AT101" s="169" t="s">
        <v>71</v>
      </c>
      <c r="AU101" s="169" t="s">
        <v>20</v>
      </c>
      <c r="AY101" s="168" t="s">
        <v>129</v>
      </c>
      <c r="BK101" s="170">
        <f>SUM(BK102:BK126)</f>
        <v>0</v>
      </c>
    </row>
    <row r="102" spans="2:65" s="1" customFormat="1" ht="16.5" customHeight="1">
      <c r="B102" s="32"/>
      <c r="C102" s="173" t="s">
        <v>138</v>
      </c>
      <c r="D102" s="173" t="s">
        <v>132</v>
      </c>
      <c r="E102" s="174" t="s">
        <v>145</v>
      </c>
      <c r="F102" s="175" t="s">
        <v>146</v>
      </c>
      <c r="G102" s="176" t="s">
        <v>135</v>
      </c>
      <c r="H102" s="177">
        <v>7.4</v>
      </c>
      <c r="I102" s="178"/>
      <c r="J102" s="177">
        <f>ROUND(I102*H102,2)</f>
        <v>0</v>
      </c>
      <c r="K102" s="175" t="s">
        <v>136</v>
      </c>
      <c r="L102" s="36"/>
      <c r="M102" s="179" t="s">
        <v>1</v>
      </c>
      <c r="N102" s="180" t="s">
        <v>44</v>
      </c>
      <c r="O102" s="58"/>
      <c r="P102" s="181">
        <f>O102*H102</f>
        <v>0</v>
      </c>
      <c r="Q102" s="181">
        <v>1.2E-4</v>
      </c>
      <c r="R102" s="181">
        <f>Q102*H102</f>
        <v>8.8800000000000012E-4</v>
      </c>
      <c r="S102" s="181">
        <v>0</v>
      </c>
      <c r="T102" s="182">
        <f>S102*H102</f>
        <v>0</v>
      </c>
      <c r="AR102" s="15" t="s">
        <v>137</v>
      </c>
      <c r="AT102" s="15" t="s">
        <v>132</v>
      </c>
      <c r="AU102" s="15" t="s">
        <v>138</v>
      </c>
      <c r="AY102" s="15" t="s">
        <v>129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138</v>
      </c>
      <c r="BK102" s="183">
        <f>ROUND(I102*H102,2)</f>
        <v>0</v>
      </c>
      <c r="BL102" s="15" t="s">
        <v>137</v>
      </c>
      <c r="BM102" s="15" t="s">
        <v>147</v>
      </c>
    </row>
    <row r="103" spans="2:65" s="11" customFormat="1" ht="11.25">
      <c r="B103" s="184"/>
      <c r="C103" s="185"/>
      <c r="D103" s="186" t="s">
        <v>140</v>
      </c>
      <c r="E103" s="187" t="s">
        <v>1</v>
      </c>
      <c r="F103" s="188" t="s">
        <v>148</v>
      </c>
      <c r="G103" s="185"/>
      <c r="H103" s="187" t="s">
        <v>1</v>
      </c>
      <c r="I103" s="189"/>
      <c r="J103" s="185"/>
      <c r="K103" s="185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140</v>
      </c>
      <c r="AU103" s="194" t="s">
        <v>138</v>
      </c>
      <c r="AV103" s="11" t="s">
        <v>20</v>
      </c>
      <c r="AW103" s="11" t="s">
        <v>34</v>
      </c>
      <c r="AX103" s="11" t="s">
        <v>72</v>
      </c>
      <c r="AY103" s="194" t="s">
        <v>129</v>
      </c>
    </row>
    <row r="104" spans="2:65" s="12" customFormat="1" ht="11.25">
      <c r="B104" s="195"/>
      <c r="C104" s="196"/>
      <c r="D104" s="186" t="s">
        <v>140</v>
      </c>
      <c r="E104" s="197" t="s">
        <v>1</v>
      </c>
      <c r="F104" s="198" t="s">
        <v>149</v>
      </c>
      <c r="G104" s="196"/>
      <c r="H104" s="199">
        <v>7.4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140</v>
      </c>
      <c r="AU104" s="205" t="s">
        <v>138</v>
      </c>
      <c r="AV104" s="12" t="s">
        <v>138</v>
      </c>
      <c r="AW104" s="12" t="s">
        <v>34</v>
      </c>
      <c r="AX104" s="12" t="s">
        <v>20</v>
      </c>
      <c r="AY104" s="205" t="s">
        <v>129</v>
      </c>
    </row>
    <row r="105" spans="2:65" s="1" customFormat="1" ht="16.5" customHeight="1">
      <c r="B105" s="32"/>
      <c r="C105" s="173" t="s">
        <v>130</v>
      </c>
      <c r="D105" s="173" t="s">
        <v>132</v>
      </c>
      <c r="E105" s="174" t="s">
        <v>150</v>
      </c>
      <c r="F105" s="175" t="s">
        <v>151</v>
      </c>
      <c r="G105" s="176" t="s">
        <v>152</v>
      </c>
      <c r="H105" s="177">
        <v>10.7</v>
      </c>
      <c r="I105" s="178"/>
      <c r="J105" s="177">
        <f>ROUND(I105*H105,2)</f>
        <v>0</v>
      </c>
      <c r="K105" s="175" t="s">
        <v>1</v>
      </c>
      <c r="L105" s="36"/>
      <c r="M105" s="179" t="s">
        <v>1</v>
      </c>
      <c r="N105" s="180" t="s">
        <v>44</v>
      </c>
      <c r="O105" s="58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5" t="s">
        <v>137</v>
      </c>
      <c r="AT105" s="15" t="s">
        <v>132</v>
      </c>
      <c r="AU105" s="15" t="s">
        <v>138</v>
      </c>
      <c r="AY105" s="15" t="s">
        <v>129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138</v>
      </c>
      <c r="BK105" s="183">
        <f>ROUND(I105*H105,2)</f>
        <v>0</v>
      </c>
      <c r="BL105" s="15" t="s">
        <v>137</v>
      </c>
      <c r="BM105" s="15" t="s">
        <v>153</v>
      </c>
    </row>
    <row r="106" spans="2:65" s="12" customFormat="1" ht="11.25">
      <c r="B106" s="195"/>
      <c r="C106" s="196"/>
      <c r="D106" s="186" t="s">
        <v>140</v>
      </c>
      <c r="E106" s="197" t="s">
        <v>1</v>
      </c>
      <c r="F106" s="198" t="s">
        <v>154</v>
      </c>
      <c r="G106" s="196"/>
      <c r="H106" s="199">
        <v>10.7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140</v>
      </c>
      <c r="AU106" s="205" t="s">
        <v>138</v>
      </c>
      <c r="AV106" s="12" t="s">
        <v>138</v>
      </c>
      <c r="AW106" s="12" t="s">
        <v>34</v>
      </c>
      <c r="AX106" s="12" t="s">
        <v>20</v>
      </c>
      <c r="AY106" s="205" t="s">
        <v>129</v>
      </c>
    </row>
    <row r="107" spans="2:65" s="1" customFormat="1" ht="16.5" customHeight="1">
      <c r="B107" s="32"/>
      <c r="C107" s="173" t="s">
        <v>137</v>
      </c>
      <c r="D107" s="173" t="s">
        <v>132</v>
      </c>
      <c r="E107" s="174" t="s">
        <v>155</v>
      </c>
      <c r="F107" s="175" t="s">
        <v>402</v>
      </c>
      <c r="G107" s="176" t="s">
        <v>152</v>
      </c>
      <c r="H107" s="177">
        <v>4</v>
      </c>
      <c r="I107" s="178"/>
      <c r="J107" s="177">
        <f>ROUND(I107*H107,2)</f>
        <v>0</v>
      </c>
      <c r="K107" s="175" t="s">
        <v>136</v>
      </c>
      <c r="L107" s="36"/>
      <c r="M107" s="179" t="s">
        <v>1</v>
      </c>
      <c r="N107" s="180" t="s">
        <v>44</v>
      </c>
      <c r="O107" s="58"/>
      <c r="P107" s="181">
        <f>O107*H107</f>
        <v>0</v>
      </c>
      <c r="Q107" s="181">
        <v>3.3E-4</v>
      </c>
      <c r="R107" s="181">
        <f>Q107*H107</f>
        <v>1.32E-3</v>
      </c>
      <c r="S107" s="181">
        <v>0</v>
      </c>
      <c r="T107" s="182">
        <f>S107*H107</f>
        <v>0</v>
      </c>
      <c r="AR107" s="15" t="s">
        <v>157</v>
      </c>
      <c r="AT107" s="15" t="s">
        <v>132</v>
      </c>
      <c r="AU107" s="15" t="s">
        <v>138</v>
      </c>
      <c r="AY107" s="15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138</v>
      </c>
      <c r="BK107" s="183">
        <f>ROUND(I107*H107,2)</f>
        <v>0</v>
      </c>
      <c r="BL107" s="15" t="s">
        <v>157</v>
      </c>
      <c r="BM107" s="15" t="s">
        <v>158</v>
      </c>
    </row>
    <row r="108" spans="2:65" s="12" customFormat="1" ht="11.25">
      <c r="B108" s="195"/>
      <c r="C108" s="196"/>
      <c r="D108" s="186" t="s">
        <v>140</v>
      </c>
      <c r="E108" s="197" t="s">
        <v>1</v>
      </c>
      <c r="F108" s="198" t="s">
        <v>159</v>
      </c>
      <c r="G108" s="196"/>
      <c r="H108" s="199">
        <v>4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140</v>
      </c>
      <c r="AU108" s="205" t="s">
        <v>138</v>
      </c>
      <c r="AV108" s="12" t="s">
        <v>138</v>
      </c>
      <c r="AW108" s="12" t="s">
        <v>34</v>
      </c>
      <c r="AX108" s="12" t="s">
        <v>20</v>
      </c>
      <c r="AY108" s="205" t="s">
        <v>129</v>
      </c>
    </row>
    <row r="109" spans="2:65" s="1" customFormat="1" ht="16.5" customHeight="1">
      <c r="B109" s="32"/>
      <c r="C109" s="173" t="s">
        <v>160</v>
      </c>
      <c r="D109" s="173" t="s">
        <v>132</v>
      </c>
      <c r="E109" s="174" t="s">
        <v>161</v>
      </c>
      <c r="F109" s="175" t="s">
        <v>162</v>
      </c>
      <c r="G109" s="176" t="s">
        <v>135</v>
      </c>
      <c r="H109" s="177">
        <v>5.5</v>
      </c>
      <c r="I109" s="178"/>
      <c r="J109" s="177">
        <f>ROUND(I109*H109,2)</f>
        <v>0</v>
      </c>
      <c r="K109" s="175" t="s">
        <v>1</v>
      </c>
      <c r="L109" s="36"/>
      <c r="M109" s="179" t="s">
        <v>1</v>
      </c>
      <c r="N109" s="180" t="s">
        <v>44</v>
      </c>
      <c r="O109" s="58"/>
      <c r="P109" s="181">
        <f>O109*H109</f>
        <v>0</v>
      </c>
      <c r="Q109" s="181">
        <v>4.0000000000000002E-4</v>
      </c>
      <c r="R109" s="181">
        <f>Q109*H109</f>
        <v>2.2000000000000001E-3</v>
      </c>
      <c r="S109" s="181">
        <v>0</v>
      </c>
      <c r="T109" s="182">
        <f>S109*H109</f>
        <v>0</v>
      </c>
      <c r="AR109" s="15" t="s">
        <v>137</v>
      </c>
      <c r="AT109" s="15" t="s">
        <v>132</v>
      </c>
      <c r="AU109" s="15" t="s">
        <v>138</v>
      </c>
      <c r="AY109" s="15" t="s">
        <v>129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138</v>
      </c>
      <c r="BK109" s="183">
        <f>ROUND(I109*H109,2)</f>
        <v>0</v>
      </c>
      <c r="BL109" s="15" t="s">
        <v>137</v>
      </c>
      <c r="BM109" s="15" t="s">
        <v>163</v>
      </c>
    </row>
    <row r="110" spans="2:65" s="11" customFormat="1" ht="11.25">
      <c r="B110" s="184"/>
      <c r="C110" s="185"/>
      <c r="D110" s="186" t="s">
        <v>140</v>
      </c>
      <c r="E110" s="187" t="s">
        <v>1</v>
      </c>
      <c r="F110" s="188" t="s">
        <v>164</v>
      </c>
      <c r="G110" s="185"/>
      <c r="H110" s="187" t="s">
        <v>1</v>
      </c>
      <c r="I110" s="189"/>
      <c r="J110" s="185"/>
      <c r="K110" s="185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140</v>
      </c>
      <c r="AU110" s="194" t="s">
        <v>138</v>
      </c>
      <c r="AV110" s="11" t="s">
        <v>20</v>
      </c>
      <c r="AW110" s="11" t="s">
        <v>34</v>
      </c>
      <c r="AX110" s="11" t="s">
        <v>72</v>
      </c>
      <c r="AY110" s="194" t="s">
        <v>129</v>
      </c>
    </row>
    <row r="111" spans="2:65" s="12" customFormat="1" ht="11.25">
      <c r="B111" s="195"/>
      <c r="C111" s="196"/>
      <c r="D111" s="186" t="s">
        <v>140</v>
      </c>
      <c r="E111" s="197" t="s">
        <v>1</v>
      </c>
      <c r="F111" s="198" t="s">
        <v>165</v>
      </c>
      <c r="G111" s="196"/>
      <c r="H111" s="199">
        <v>5.5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140</v>
      </c>
      <c r="AU111" s="205" t="s">
        <v>138</v>
      </c>
      <c r="AV111" s="12" t="s">
        <v>138</v>
      </c>
      <c r="AW111" s="12" t="s">
        <v>34</v>
      </c>
      <c r="AX111" s="12" t="s">
        <v>20</v>
      </c>
      <c r="AY111" s="205" t="s">
        <v>129</v>
      </c>
    </row>
    <row r="112" spans="2:65" s="1" customFormat="1" ht="16.5" customHeight="1">
      <c r="B112" s="32"/>
      <c r="C112" s="173" t="s">
        <v>143</v>
      </c>
      <c r="D112" s="173" t="s">
        <v>132</v>
      </c>
      <c r="E112" s="174" t="s">
        <v>166</v>
      </c>
      <c r="F112" s="175" t="s">
        <v>167</v>
      </c>
      <c r="G112" s="176" t="s">
        <v>135</v>
      </c>
      <c r="H112" s="177">
        <v>5.5</v>
      </c>
      <c r="I112" s="178"/>
      <c r="J112" s="177">
        <f>ROUND(I112*H112,2)</f>
        <v>0</v>
      </c>
      <c r="K112" s="175" t="s">
        <v>1</v>
      </c>
      <c r="L112" s="36"/>
      <c r="M112" s="179" t="s">
        <v>1</v>
      </c>
      <c r="N112" s="180" t="s">
        <v>44</v>
      </c>
      <c r="O112" s="58"/>
      <c r="P112" s="181">
        <f>O112*H112</f>
        <v>0</v>
      </c>
      <c r="Q112" s="181">
        <v>4.4999999999999997E-3</v>
      </c>
      <c r="R112" s="181">
        <f>Q112*H112</f>
        <v>2.4749999999999998E-2</v>
      </c>
      <c r="S112" s="181">
        <v>0</v>
      </c>
      <c r="T112" s="182">
        <f>S112*H112</f>
        <v>0</v>
      </c>
      <c r="AR112" s="15" t="s">
        <v>137</v>
      </c>
      <c r="AT112" s="15" t="s">
        <v>132</v>
      </c>
      <c r="AU112" s="15" t="s">
        <v>138</v>
      </c>
      <c r="AY112" s="15" t="s">
        <v>129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138</v>
      </c>
      <c r="BK112" s="183">
        <f>ROUND(I112*H112,2)</f>
        <v>0</v>
      </c>
      <c r="BL112" s="15" t="s">
        <v>137</v>
      </c>
      <c r="BM112" s="15" t="s">
        <v>168</v>
      </c>
    </row>
    <row r="113" spans="2:65" s="11" customFormat="1" ht="11.25">
      <c r="B113" s="184"/>
      <c r="C113" s="185"/>
      <c r="D113" s="186" t="s">
        <v>140</v>
      </c>
      <c r="E113" s="187" t="s">
        <v>1</v>
      </c>
      <c r="F113" s="188" t="s">
        <v>164</v>
      </c>
      <c r="G113" s="185"/>
      <c r="H113" s="187" t="s">
        <v>1</v>
      </c>
      <c r="I113" s="189"/>
      <c r="J113" s="185"/>
      <c r="K113" s="185"/>
      <c r="L113" s="190"/>
      <c r="M113" s="191"/>
      <c r="N113" s="192"/>
      <c r="O113" s="192"/>
      <c r="P113" s="192"/>
      <c r="Q113" s="192"/>
      <c r="R113" s="192"/>
      <c r="S113" s="192"/>
      <c r="T113" s="193"/>
      <c r="AT113" s="194" t="s">
        <v>140</v>
      </c>
      <c r="AU113" s="194" t="s">
        <v>138</v>
      </c>
      <c r="AV113" s="11" t="s">
        <v>20</v>
      </c>
      <c r="AW113" s="11" t="s">
        <v>34</v>
      </c>
      <c r="AX113" s="11" t="s">
        <v>72</v>
      </c>
      <c r="AY113" s="194" t="s">
        <v>129</v>
      </c>
    </row>
    <row r="114" spans="2:65" s="12" customFormat="1" ht="11.25">
      <c r="B114" s="195"/>
      <c r="C114" s="196"/>
      <c r="D114" s="186" t="s">
        <v>140</v>
      </c>
      <c r="E114" s="197" t="s">
        <v>1</v>
      </c>
      <c r="F114" s="198" t="s">
        <v>165</v>
      </c>
      <c r="G114" s="196"/>
      <c r="H114" s="199">
        <v>5.5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140</v>
      </c>
      <c r="AU114" s="205" t="s">
        <v>138</v>
      </c>
      <c r="AV114" s="12" t="s">
        <v>138</v>
      </c>
      <c r="AW114" s="12" t="s">
        <v>34</v>
      </c>
      <c r="AX114" s="12" t="s">
        <v>20</v>
      </c>
      <c r="AY114" s="205" t="s">
        <v>129</v>
      </c>
    </row>
    <row r="115" spans="2:65" s="1" customFormat="1" ht="16.5" customHeight="1">
      <c r="B115" s="32"/>
      <c r="C115" s="173" t="s">
        <v>169</v>
      </c>
      <c r="D115" s="173" t="s">
        <v>132</v>
      </c>
      <c r="E115" s="174" t="s">
        <v>170</v>
      </c>
      <c r="F115" s="175" t="s">
        <v>171</v>
      </c>
      <c r="G115" s="176" t="s">
        <v>135</v>
      </c>
      <c r="H115" s="177">
        <v>5.5</v>
      </c>
      <c r="I115" s="178"/>
      <c r="J115" s="177">
        <f>ROUND(I115*H115,2)</f>
        <v>0</v>
      </c>
      <c r="K115" s="175" t="s">
        <v>1</v>
      </c>
      <c r="L115" s="36"/>
      <c r="M115" s="179" t="s">
        <v>1</v>
      </c>
      <c r="N115" s="180" t="s">
        <v>44</v>
      </c>
      <c r="O115" s="58"/>
      <c r="P115" s="181">
        <f>O115*H115</f>
        <v>0</v>
      </c>
      <c r="Q115" s="181">
        <v>2.5000000000000001E-3</v>
      </c>
      <c r="R115" s="181">
        <f>Q115*H115</f>
        <v>1.375E-2</v>
      </c>
      <c r="S115" s="181">
        <v>0</v>
      </c>
      <c r="T115" s="182">
        <f>S115*H115</f>
        <v>0</v>
      </c>
      <c r="AR115" s="15" t="s">
        <v>137</v>
      </c>
      <c r="AT115" s="15" t="s">
        <v>132</v>
      </c>
      <c r="AU115" s="15" t="s">
        <v>138</v>
      </c>
      <c r="AY115" s="15" t="s">
        <v>129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138</v>
      </c>
      <c r="BK115" s="183">
        <f>ROUND(I115*H115,2)</f>
        <v>0</v>
      </c>
      <c r="BL115" s="15" t="s">
        <v>137</v>
      </c>
      <c r="BM115" s="15" t="s">
        <v>172</v>
      </c>
    </row>
    <row r="116" spans="2:65" s="11" customFormat="1" ht="11.25">
      <c r="B116" s="184"/>
      <c r="C116" s="185"/>
      <c r="D116" s="186" t="s">
        <v>140</v>
      </c>
      <c r="E116" s="187" t="s">
        <v>1</v>
      </c>
      <c r="F116" s="188" t="s">
        <v>164</v>
      </c>
      <c r="G116" s="185"/>
      <c r="H116" s="187" t="s">
        <v>1</v>
      </c>
      <c r="I116" s="189"/>
      <c r="J116" s="185"/>
      <c r="K116" s="185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140</v>
      </c>
      <c r="AU116" s="194" t="s">
        <v>138</v>
      </c>
      <c r="AV116" s="11" t="s">
        <v>20</v>
      </c>
      <c r="AW116" s="11" t="s">
        <v>34</v>
      </c>
      <c r="AX116" s="11" t="s">
        <v>72</v>
      </c>
      <c r="AY116" s="194" t="s">
        <v>129</v>
      </c>
    </row>
    <row r="117" spans="2:65" s="12" customFormat="1" ht="11.25">
      <c r="B117" s="195"/>
      <c r="C117" s="196"/>
      <c r="D117" s="186" t="s">
        <v>140</v>
      </c>
      <c r="E117" s="197" t="s">
        <v>1</v>
      </c>
      <c r="F117" s="198" t="s">
        <v>165</v>
      </c>
      <c r="G117" s="196"/>
      <c r="H117" s="199">
        <v>5.5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140</v>
      </c>
      <c r="AU117" s="205" t="s">
        <v>138</v>
      </c>
      <c r="AV117" s="12" t="s">
        <v>138</v>
      </c>
      <c r="AW117" s="12" t="s">
        <v>34</v>
      </c>
      <c r="AX117" s="12" t="s">
        <v>20</v>
      </c>
      <c r="AY117" s="205" t="s">
        <v>129</v>
      </c>
    </row>
    <row r="118" spans="2:65" s="1" customFormat="1" ht="16.5" customHeight="1">
      <c r="B118" s="32"/>
      <c r="C118" s="173" t="s">
        <v>173</v>
      </c>
      <c r="D118" s="173" t="s">
        <v>132</v>
      </c>
      <c r="E118" s="174" t="s">
        <v>174</v>
      </c>
      <c r="F118" s="175" t="s">
        <v>175</v>
      </c>
      <c r="G118" s="176" t="s">
        <v>152</v>
      </c>
      <c r="H118" s="177">
        <v>6</v>
      </c>
      <c r="I118" s="178"/>
      <c r="J118" s="177">
        <f>ROUND(I118*H118,2)</f>
        <v>0</v>
      </c>
      <c r="K118" s="175" t="s">
        <v>136</v>
      </c>
      <c r="L118" s="36"/>
      <c r="M118" s="179" t="s">
        <v>1</v>
      </c>
      <c r="N118" s="180" t="s">
        <v>44</v>
      </c>
      <c r="O118" s="58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5" t="s">
        <v>137</v>
      </c>
      <c r="AT118" s="15" t="s">
        <v>132</v>
      </c>
      <c r="AU118" s="15" t="s">
        <v>138</v>
      </c>
      <c r="AY118" s="15" t="s">
        <v>129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138</v>
      </c>
      <c r="BK118" s="183">
        <f>ROUND(I118*H118,2)</f>
        <v>0</v>
      </c>
      <c r="BL118" s="15" t="s">
        <v>137</v>
      </c>
      <c r="BM118" s="15" t="s">
        <v>176</v>
      </c>
    </row>
    <row r="119" spans="2:65" s="11" customFormat="1" ht="11.25">
      <c r="B119" s="184"/>
      <c r="C119" s="185"/>
      <c r="D119" s="186" t="s">
        <v>140</v>
      </c>
      <c r="E119" s="187" t="s">
        <v>1</v>
      </c>
      <c r="F119" s="188" t="s">
        <v>177</v>
      </c>
      <c r="G119" s="185"/>
      <c r="H119" s="187" t="s">
        <v>1</v>
      </c>
      <c r="I119" s="189"/>
      <c r="J119" s="185"/>
      <c r="K119" s="185"/>
      <c r="L119" s="190"/>
      <c r="M119" s="191"/>
      <c r="N119" s="192"/>
      <c r="O119" s="192"/>
      <c r="P119" s="192"/>
      <c r="Q119" s="192"/>
      <c r="R119" s="192"/>
      <c r="S119" s="192"/>
      <c r="T119" s="193"/>
      <c r="AT119" s="194" t="s">
        <v>140</v>
      </c>
      <c r="AU119" s="194" t="s">
        <v>138</v>
      </c>
      <c r="AV119" s="11" t="s">
        <v>20</v>
      </c>
      <c r="AW119" s="11" t="s">
        <v>34</v>
      </c>
      <c r="AX119" s="11" t="s">
        <v>72</v>
      </c>
      <c r="AY119" s="194" t="s">
        <v>129</v>
      </c>
    </row>
    <row r="120" spans="2:65" s="12" customFormat="1" ht="11.25">
      <c r="B120" s="195"/>
      <c r="C120" s="196"/>
      <c r="D120" s="186" t="s">
        <v>140</v>
      </c>
      <c r="E120" s="197" t="s">
        <v>1</v>
      </c>
      <c r="F120" s="198" t="s">
        <v>178</v>
      </c>
      <c r="G120" s="196"/>
      <c r="H120" s="199">
        <v>6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140</v>
      </c>
      <c r="AU120" s="205" t="s">
        <v>138</v>
      </c>
      <c r="AV120" s="12" t="s">
        <v>138</v>
      </c>
      <c r="AW120" s="12" t="s">
        <v>34</v>
      </c>
      <c r="AX120" s="12" t="s">
        <v>20</v>
      </c>
      <c r="AY120" s="205" t="s">
        <v>129</v>
      </c>
    </row>
    <row r="121" spans="2:65" s="1" customFormat="1" ht="16.5" customHeight="1">
      <c r="B121" s="32"/>
      <c r="C121" s="206" t="s">
        <v>179</v>
      </c>
      <c r="D121" s="206" t="s">
        <v>180</v>
      </c>
      <c r="E121" s="207" t="s">
        <v>181</v>
      </c>
      <c r="F121" s="208" t="s">
        <v>182</v>
      </c>
      <c r="G121" s="209" t="s">
        <v>152</v>
      </c>
      <c r="H121" s="210">
        <v>6.3</v>
      </c>
      <c r="I121" s="211"/>
      <c r="J121" s="210">
        <f>ROUND(I121*H121,2)</f>
        <v>0</v>
      </c>
      <c r="K121" s="208" t="s">
        <v>136</v>
      </c>
      <c r="L121" s="212"/>
      <c r="M121" s="213" t="s">
        <v>1</v>
      </c>
      <c r="N121" s="214" t="s">
        <v>44</v>
      </c>
      <c r="O121" s="58"/>
      <c r="P121" s="181">
        <f>O121*H121</f>
        <v>0</v>
      </c>
      <c r="Q121" s="181">
        <v>2.9999999999999997E-4</v>
      </c>
      <c r="R121" s="181">
        <f>Q121*H121</f>
        <v>1.8899999999999998E-3</v>
      </c>
      <c r="S121" s="181">
        <v>0</v>
      </c>
      <c r="T121" s="182">
        <f>S121*H121</f>
        <v>0</v>
      </c>
      <c r="AR121" s="15" t="s">
        <v>173</v>
      </c>
      <c r="AT121" s="15" t="s">
        <v>180</v>
      </c>
      <c r="AU121" s="15" t="s">
        <v>138</v>
      </c>
      <c r="AY121" s="15" t="s">
        <v>129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138</v>
      </c>
      <c r="BK121" s="183">
        <f>ROUND(I121*H121,2)</f>
        <v>0</v>
      </c>
      <c r="BL121" s="15" t="s">
        <v>137</v>
      </c>
      <c r="BM121" s="15" t="s">
        <v>183</v>
      </c>
    </row>
    <row r="122" spans="2:65" s="12" customFormat="1" ht="11.25">
      <c r="B122" s="195"/>
      <c r="C122" s="196"/>
      <c r="D122" s="186" t="s">
        <v>140</v>
      </c>
      <c r="E122" s="197" t="s">
        <v>1</v>
      </c>
      <c r="F122" s="198" t="s">
        <v>184</v>
      </c>
      <c r="G122" s="196"/>
      <c r="H122" s="199">
        <v>6.3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140</v>
      </c>
      <c r="AU122" s="205" t="s">
        <v>138</v>
      </c>
      <c r="AV122" s="12" t="s">
        <v>138</v>
      </c>
      <c r="AW122" s="12" t="s">
        <v>34</v>
      </c>
      <c r="AX122" s="12" t="s">
        <v>20</v>
      </c>
      <c r="AY122" s="205" t="s">
        <v>129</v>
      </c>
    </row>
    <row r="123" spans="2:65" s="1" customFormat="1" ht="16.5" customHeight="1">
      <c r="B123" s="32"/>
      <c r="C123" s="173" t="s">
        <v>25</v>
      </c>
      <c r="D123" s="173" t="s">
        <v>132</v>
      </c>
      <c r="E123" s="174" t="s">
        <v>185</v>
      </c>
      <c r="F123" s="175" t="s">
        <v>186</v>
      </c>
      <c r="G123" s="176" t="s">
        <v>187</v>
      </c>
      <c r="H123" s="177">
        <v>1</v>
      </c>
      <c r="I123" s="178"/>
      <c r="J123" s="177">
        <f>ROUND(I123*H123,2)</f>
        <v>0</v>
      </c>
      <c r="K123" s="175" t="s">
        <v>1</v>
      </c>
      <c r="L123" s="36"/>
      <c r="M123" s="179" t="s">
        <v>1</v>
      </c>
      <c r="N123" s="180" t="s">
        <v>44</v>
      </c>
      <c r="O123" s="58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15" t="s">
        <v>137</v>
      </c>
      <c r="AT123" s="15" t="s">
        <v>132</v>
      </c>
      <c r="AU123" s="15" t="s">
        <v>138</v>
      </c>
      <c r="AY123" s="15" t="s">
        <v>129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138</v>
      </c>
      <c r="BK123" s="183">
        <f>ROUND(I123*H123,2)</f>
        <v>0</v>
      </c>
      <c r="BL123" s="15" t="s">
        <v>137</v>
      </c>
      <c r="BM123" s="15" t="s">
        <v>188</v>
      </c>
    </row>
    <row r="124" spans="2:65" s="1" customFormat="1" ht="16.5" customHeight="1">
      <c r="B124" s="32"/>
      <c r="C124" s="173" t="s">
        <v>189</v>
      </c>
      <c r="D124" s="173" t="s">
        <v>132</v>
      </c>
      <c r="E124" s="174" t="s">
        <v>190</v>
      </c>
      <c r="F124" s="175" t="s">
        <v>191</v>
      </c>
      <c r="G124" s="176" t="s">
        <v>135</v>
      </c>
      <c r="H124" s="177">
        <v>4.8</v>
      </c>
      <c r="I124" s="178"/>
      <c r="J124" s="177">
        <f>ROUND(I124*H124,2)</f>
        <v>0</v>
      </c>
      <c r="K124" s="175" t="s">
        <v>1</v>
      </c>
      <c r="L124" s="36"/>
      <c r="M124" s="179" t="s">
        <v>1</v>
      </c>
      <c r="N124" s="180" t="s">
        <v>44</v>
      </c>
      <c r="O124" s="58"/>
      <c r="P124" s="181">
        <f>O124*H124</f>
        <v>0</v>
      </c>
      <c r="Q124" s="181">
        <v>3.5000000000000003E-2</v>
      </c>
      <c r="R124" s="181">
        <f>Q124*H124</f>
        <v>0.16800000000000001</v>
      </c>
      <c r="S124" s="181">
        <v>0</v>
      </c>
      <c r="T124" s="182">
        <f>S124*H124</f>
        <v>0</v>
      </c>
      <c r="AR124" s="15" t="s">
        <v>137</v>
      </c>
      <c r="AT124" s="15" t="s">
        <v>132</v>
      </c>
      <c r="AU124" s="15" t="s">
        <v>138</v>
      </c>
      <c r="AY124" s="15" t="s">
        <v>129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138</v>
      </c>
      <c r="BK124" s="183">
        <f>ROUND(I124*H124,2)</f>
        <v>0</v>
      </c>
      <c r="BL124" s="15" t="s">
        <v>137</v>
      </c>
      <c r="BM124" s="15" t="s">
        <v>192</v>
      </c>
    </row>
    <row r="125" spans="2:65" s="11" customFormat="1" ht="11.25">
      <c r="B125" s="184"/>
      <c r="C125" s="185"/>
      <c r="D125" s="186" t="s">
        <v>140</v>
      </c>
      <c r="E125" s="187" t="s">
        <v>1</v>
      </c>
      <c r="F125" s="188" t="s">
        <v>193</v>
      </c>
      <c r="G125" s="185"/>
      <c r="H125" s="187" t="s">
        <v>1</v>
      </c>
      <c r="I125" s="189"/>
      <c r="J125" s="185"/>
      <c r="K125" s="185"/>
      <c r="L125" s="190"/>
      <c r="M125" s="191"/>
      <c r="N125" s="192"/>
      <c r="O125" s="192"/>
      <c r="P125" s="192"/>
      <c r="Q125" s="192"/>
      <c r="R125" s="192"/>
      <c r="S125" s="192"/>
      <c r="T125" s="193"/>
      <c r="AT125" s="194" t="s">
        <v>140</v>
      </c>
      <c r="AU125" s="194" t="s">
        <v>138</v>
      </c>
      <c r="AV125" s="11" t="s">
        <v>20</v>
      </c>
      <c r="AW125" s="11" t="s">
        <v>34</v>
      </c>
      <c r="AX125" s="11" t="s">
        <v>72</v>
      </c>
      <c r="AY125" s="194" t="s">
        <v>129</v>
      </c>
    </row>
    <row r="126" spans="2:65" s="12" customFormat="1" ht="11.25">
      <c r="B126" s="195"/>
      <c r="C126" s="196"/>
      <c r="D126" s="186" t="s">
        <v>140</v>
      </c>
      <c r="E126" s="197" t="s">
        <v>1</v>
      </c>
      <c r="F126" s="198" t="s">
        <v>194</v>
      </c>
      <c r="G126" s="196"/>
      <c r="H126" s="199">
        <v>4.8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140</v>
      </c>
      <c r="AU126" s="205" t="s">
        <v>138</v>
      </c>
      <c r="AV126" s="12" t="s">
        <v>138</v>
      </c>
      <c r="AW126" s="12" t="s">
        <v>34</v>
      </c>
      <c r="AX126" s="12" t="s">
        <v>20</v>
      </c>
      <c r="AY126" s="205" t="s">
        <v>129</v>
      </c>
    </row>
    <row r="127" spans="2:65" s="10" customFormat="1" ht="22.9" customHeight="1">
      <c r="B127" s="157"/>
      <c r="C127" s="158"/>
      <c r="D127" s="159" t="s">
        <v>71</v>
      </c>
      <c r="E127" s="171" t="s">
        <v>195</v>
      </c>
      <c r="F127" s="171" t="s">
        <v>196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AR127" s="168" t="s">
        <v>20</v>
      </c>
      <c r="AT127" s="169" t="s">
        <v>71</v>
      </c>
      <c r="AU127" s="169" t="s">
        <v>20</v>
      </c>
      <c r="AY127" s="168" t="s">
        <v>129</v>
      </c>
      <c r="BK127" s="170">
        <f>BK128</f>
        <v>0</v>
      </c>
    </row>
    <row r="128" spans="2:65" s="1" customFormat="1" ht="22.5" customHeight="1">
      <c r="B128" s="32"/>
      <c r="C128" s="173" t="s">
        <v>197</v>
      </c>
      <c r="D128" s="173" t="s">
        <v>132</v>
      </c>
      <c r="E128" s="174" t="s">
        <v>198</v>
      </c>
      <c r="F128" s="175" t="s">
        <v>199</v>
      </c>
      <c r="G128" s="176" t="s">
        <v>200</v>
      </c>
      <c r="H128" s="177">
        <v>4</v>
      </c>
      <c r="I128" s="178"/>
      <c r="J128" s="177">
        <f>ROUND(I128*H128,2)</f>
        <v>0</v>
      </c>
      <c r="K128" s="175" t="s">
        <v>1</v>
      </c>
      <c r="L128" s="36"/>
      <c r="M128" s="179" t="s">
        <v>1</v>
      </c>
      <c r="N128" s="180" t="s">
        <v>44</v>
      </c>
      <c r="O128" s="58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15" t="s">
        <v>137</v>
      </c>
      <c r="AT128" s="15" t="s">
        <v>132</v>
      </c>
      <c r="AU128" s="15" t="s">
        <v>138</v>
      </c>
      <c r="AY128" s="15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138</v>
      </c>
      <c r="BK128" s="183">
        <f>ROUND(I128*H128,2)</f>
        <v>0</v>
      </c>
      <c r="BL128" s="15" t="s">
        <v>137</v>
      </c>
      <c r="BM128" s="15" t="s">
        <v>201</v>
      </c>
    </row>
    <row r="129" spans="2:65" s="10" customFormat="1" ht="22.9" customHeight="1">
      <c r="B129" s="157"/>
      <c r="C129" s="158"/>
      <c r="D129" s="159" t="s">
        <v>71</v>
      </c>
      <c r="E129" s="171" t="s">
        <v>202</v>
      </c>
      <c r="F129" s="171" t="s">
        <v>203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SUM(P130:P134)</f>
        <v>0</v>
      </c>
      <c r="Q129" s="165"/>
      <c r="R129" s="166">
        <f>SUM(R130:R134)</f>
        <v>0</v>
      </c>
      <c r="S129" s="165"/>
      <c r="T129" s="167">
        <f>SUM(T130:T134)</f>
        <v>0.58200000000000007</v>
      </c>
      <c r="AR129" s="168" t="s">
        <v>20</v>
      </c>
      <c r="AT129" s="169" t="s">
        <v>71</v>
      </c>
      <c r="AU129" s="169" t="s">
        <v>20</v>
      </c>
      <c r="AY129" s="168" t="s">
        <v>129</v>
      </c>
      <c r="BK129" s="170">
        <f>SUM(BK130:BK134)</f>
        <v>0</v>
      </c>
    </row>
    <row r="130" spans="2:65" s="1" customFormat="1" ht="16.5" customHeight="1">
      <c r="B130" s="32"/>
      <c r="C130" s="173" t="s">
        <v>204</v>
      </c>
      <c r="D130" s="173" t="s">
        <v>132</v>
      </c>
      <c r="E130" s="174" t="s">
        <v>205</v>
      </c>
      <c r="F130" s="175" t="s">
        <v>206</v>
      </c>
      <c r="G130" s="176" t="s">
        <v>200</v>
      </c>
      <c r="H130" s="177">
        <v>9</v>
      </c>
      <c r="I130" s="178"/>
      <c r="J130" s="177">
        <f>ROUND(I130*H130,2)</f>
        <v>0</v>
      </c>
      <c r="K130" s="175" t="s">
        <v>136</v>
      </c>
      <c r="L130" s="36"/>
      <c r="M130" s="179" t="s">
        <v>1</v>
      </c>
      <c r="N130" s="180" t="s">
        <v>44</v>
      </c>
      <c r="O130" s="58"/>
      <c r="P130" s="181">
        <f>O130*H130</f>
        <v>0</v>
      </c>
      <c r="Q130" s="181">
        <v>0</v>
      </c>
      <c r="R130" s="181">
        <f>Q130*H130</f>
        <v>0</v>
      </c>
      <c r="S130" s="181">
        <v>6.0000000000000001E-3</v>
      </c>
      <c r="T130" s="182">
        <f>S130*H130</f>
        <v>5.3999999999999999E-2</v>
      </c>
      <c r="AR130" s="15" t="s">
        <v>137</v>
      </c>
      <c r="AT130" s="15" t="s">
        <v>132</v>
      </c>
      <c r="AU130" s="15" t="s">
        <v>138</v>
      </c>
      <c r="AY130" s="15" t="s">
        <v>129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138</v>
      </c>
      <c r="BK130" s="183">
        <f>ROUND(I130*H130,2)</f>
        <v>0</v>
      </c>
      <c r="BL130" s="15" t="s">
        <v>137</v>
      </c>
      <c r="BM130" s="15" t="s">
        <v>207</v>
      </c>
    </row>
    <row r="131" spans="2:65" s="12" customFormat="1" ht="11.25">
      <c r="B131" s="195"/>
      <c r="C131" s="196"/>
      <c r="D131" s="186" t="s">
        <v>140</v>
      </c>
      <c r="E131" s="197" t="s">
        <v>1</v>
      </c>
      <c r="F131" s="198" t="s">
        <v>208</v>
      </c>
      <c r="G131" s="196"/>
      <c r="H131" s="199">
        <v>9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140</v>
      </c>
      <c r="AU131" s="205" t="s">
        <v>138</v>
      </c>
      <c r="AV131" s="12" t="s">
        <v>138</v>
      </c>
      <c r="AW131" s="12" t="s">
        <v>34</v>
      </c>
      <c r="AX131" s="12" t="s">
        <v>20</v>
      </c>
      <c r="AY131" s="205" t="s">
        <v>129</v>
      </c>
    </row>
    <row r="132" spans="2:65" s="1" customFormat="1" ht="16.5" customHeight="1">
      <c r="B132" s="32"/>
      <c r="C132" s="173" t="s">
        <v>209</v>
      </c>
      <c r="D132" s="173" t="s">
        <v>132</v>
      </c>
      <c r="E132" s="174" t="s">
        <v>210</v>
      </c>
      <c r="F132" s="175" t="s">
        <v>211</v>
      </c>
      <c r="G132" s="176" t="s">
        <v>212</v>
      </c>
      <c r="H132" s="177">
        <v>0.24</v>
      </c>
      <c r="I132" s="178"/>
      <c r="J132" s="177">
        <f>ROUND(I132*H132,2)</f>
        <v>0</v>
      </c>
      <c r="K132" s="175" t="s">
        <v>136</v>
      </c>
      <c r="L132" s="36"/>
      <c r="M132" s="179" t="s">
        <v>1</v>
      </c>
      <c r="N132" s="180" t="s">
        <v>44</v>
      </c>
      <c r="O132" s="58"/>
      <c r="P132" s="181">
        <f>O132*H132</f>
        <v>0</v>
      </c>
      <c r="Q132" s="181">
        <v>0</v>
      </c>
      <c r="R132" s="181">
        <f>Q132*H132</f>
        <v>0</v>
      </c>
      <c r="S132" s="181">
        <v>2.2000000000000002</v>
      </c>
      <c r="T132" s="182">
        <f>S132*H132</f>
        <v>0.52800000000000002</v>
      </c>
      <c r="AR132" s="15" t="s">
        <v>137</v>
      </c>
      <c r="AT132" s="15" t="s">
        <v>132</v>
      </c>
      <c r="AU132" s="15" t="s">
        <v>138</v>
      </c>
      <c r="AY132" s="15" t="s">
        <v>129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138</v>
      </c>
      <c r="BK132" s="183">
        <f>ROUND(I132*H132,2)</f>
        <v>0</v>
      </c>
      <c r="BL132" s="15" t="s">
        <v>137</v>
      </c>
      <c r="BM132" s="15" t="s">
        <v>213</v>
      </c>
    </row>
    <row r="133" spans="2:65" s="11" customFormat="1" ht="11.25">
      <c r="B133" s="184"/>
      <c r="C133" s="185"/>
      <c r="D133" s="186" t="s">
        <v>140</v>
      </c>
      <c r="E133" s="187" t="s">
        <v>1</v>
      </c>
      <c r="F133" s="188" t="s">
        <v>214</v>
      </c>
      <c r="G133" s="185"/>
      <c r="H133" s="187" t="s">
        <v>1</v>
      </c>
      <c r="I133" s="189"/>
      <c r="J133" s="185"/>
      <c r="K133" s="185"/>
      <c r="L133" s="190"/>
      <c r="M133" s="191"/>
      <c r="N133" s="192"/>
      <c r="O133" s="192"/>
      <c r="P133" s="192"/>
      <c r="Q133" s="192"/>
      <c r="R133" s="192"/>
      <c r="S133" s="192"/>
      <c r="T133" s="193"/>
      <c r="AT133" s="194" t="s">
        <v>140</v>
      </c>
      <c r="AU133" s="194" t="s">
        <v>138</v>
      </c>
      <c r="AV133" s="11" t="s">
        <v>20</v>
      </c>
      <c r="AW133" s="11" t="s">
        <v>34</v>
      </c>
      <c r="AX133" s="11" t="s">
        <v>72</v>
      </c>
      <c r="AY133" s="194" t="s">
        <v>129</v>
      </c>
    </row>
    <row r="134" spans="2:65" s="12" customFormat="1" ht="11.25">
      <c r="B134" s="195"/>
      <c r="C134" s="196"/>
      <c r="D134" s="186" t="s">
        <v>140</v>
      </c>
      <c r="E134" s="197" t="s">
        <v>1</v>
      </c>
      <c r="F134" s="198" t="s">
        <v>215</v>
      </c>
      <c r="G134" s="196"/>
      <c r="H134" s="199">
        <v>0.24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140</v>
      </c>
      <c r="AU134" s="205" t="s">
        <v>138</v>
      </c>
      <c r="AV134" s="12" t="s">
        <v>138</v>
      </c>
      <c r="AW134" s="12" t="s">
        <v>34</v>
      </c>
      <c r="AX134" s="12" t="s">
        <v>20</v>
      </c>
      <c r="AY134" s="205" t="s">
        <v>129</v>
      </c>
    </row>
    <row r="135" spans="2:65" s="10" customFormat="1" ht="22.9" customHeight="1">
      <c r="B135" s="157"/>
      <c r="C135" s="158"/>
      <c r="D135" s="159" t="s">
        <v>71</v>
      </c>
      <c r="E135" s="171" t="s">
        <v>216</v>
      </c>
      <c r="F135" s="171" t="s">
        <v>217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SUM(P136:P138)</f>
        <v>0</v>
      </c>
      <c r="Q135" s="165"/>
      <c r="R135" s="166">
        <f>SUM(R136:R138)</f>
        <v>0</v>
      </c>
      <c r="S135" s="165"/>
      <c r="T135" s="167">
        <f>SUM(T136:T138)</f>
        <v>0.32450000000000001</v>
      </c>
      <c r="AR135" s="168" t="s">
        <v>20</v>
      </c>
      <c r="AT135" s="169" t="s">
        <v>71</v>
      </c>
      <c r="AU135" s="169" t="s">
        <v>20</v>
      </c>
      <c r="AY135" s="168" t="s">
        <v>129</v>
      </c>
      <c r="BK135" s="170">
        <f>SUM(BK136:BK138)</f>
        <v>0</v>
      </c>
    </row>
    <row r="136" spans="2:65" s="1" customFormat="1" ht="16.5" customHeight="1">
      <c r="B136" s="32"/>
      <c r="C136" s="173" t="s">
        <v>8</v>
      </c>
      <c r="D136" s="173" t="s">
        <v>132</v>
      </c>
      <c r="E136" s="174" t="s">
        <v>218</v>
      </c>
      <c r="F136" s="175" t="s">
        <v>219</v>
      </c>
      <c r="G136" s="176" t="s">
        <v>135</v>
      </c>
      <c r="H136" s="177">
        <v>5.5</v>
      </c>
      <c r="I136" s="178"/>
      <c r="J136" s="177">
        <f>ROUND(I136*H136,2)</f>
        <v>0</v>
      </c>
      <c r="K136" s="175" t="s">
        <v>136</v>
      </c>
      <c r="L136" s="36"/>
      <c r="M136" s="179" t="s">
        <v>1</v>
      </c>
      <c r="N136" s="180" t="s">
        <v>44</v>
      </c>
      <c r="O136" s="58"/>
      <c r="P136" s="181">
        <f>O136*H136</f>
        <v>0</v>
      </c>
      <c r="Q136" s="181">
        <v>0</v>
      </c>
      <c r="R136" s="181">
        <f>Q136*H136</f>
        <v>0</v>
      </c>
      <c r="S136" s="181">
        <v>5.8999999999999997E-2</v>
      </c>
      <c r="T136" s="182">
        <f>S136*H136</f>
        <v>0.32450000000000001</v>
      </c>
      <c r="AR136" s="15" t="s">
        <v>137</v>
      </c>
      <c r="AT136" s="15" t="s">
        <v>132</v>
      </c>
      <c r="AU136" s="15" t="s">
        <v>138</v>
      </c>
      <c r="AY136" s="15" t="s">
        <v>129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138</v>
      </c>
      <c r="BK136" s="183">
        <f>ROUND(I136*H136,2)</f>
        <v>0</v>
      </c>
      <c r="BL136" s="15" t="s">
        <v>137</v>
      </c>
      <c r="BM136" s="15" t="s">
        <v>220</v>
      </c>
    </row>
    <row r="137" spans="2:65" s="11" customFormat="1" ht="11.25">
      <c r="B137" s="184"/>
      <c r="C137" s="185"/>
      <c r="D137" s="186" t="s">
        <v>140</v>
      </c>
      <c r="E137" s="187" t="s">
        <v>1</v>
      </c>
      <c r="F137" s="188" t="s">
        <v>164</v>
      </c>
      <c r="G137" s="185"/>
      <c r="H137" s="187" t="s">
        <v>1</v>
      </c>
      <c r="I137" s="189"/>
      <c r="J137" s="185"/>
      <c r="K137" s="185"/>
      <c r="L137" s="190"/>
      <c r="M137" s="191"/>
      <c r="N137" s="192"/>
      <c r="O137" s="192"/>
      <c r="P137" s="192"/>
      <c r="Q137" s="192"/>
      <c r="R137" s="192"/>
      <c r="S137" s="192"/>
      <c r="T137" s="193"/>
      <c r="AT137" s="194" t="s">
        <v>140</v>
      </c>
      <c r="AU137" s="194" t="s">
        <v>138</v>
      </c>
      <c r="AV137" s="11" t="s">
        <v>20</v>
      </c>
      <c r="AW137" s="11" t="s">
        <v>34</v>
      </c>
      <c r="AX137" s="11" t="s">
        <v>72</v>
      </c>
      <c r="AY137" s="194" t="s">
        <v>129</v>
      </c>
    </row>
    <row r="138" spans="2:65" s="12" customFormat="1" ht="11.25">
      <c r="B138" s="195"/>
      <c r="C138" s="196"/>
      <c r="D138" s="186" t="s">
        <v>140</v>
      </c>
      <c r="E138" s="197" t="s">
        <v>1</v>
      </c>
      <c r="F138" s="198" t="s">
        <v>221</v>
      </c>
      <c r="G138" s="196"/>
      <c r="H138" s="199">
        <v>5.5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140</v>
      </c>
      <c r="AU138" s="205" t="s">
        <v>138</v>
      </c>
      <c r="AV138" s="12" t="s">
        <v>138</v>
      </c>
      <c r="AW138" s="12" t="s">
        <v>34</v>
      </c>
      <c r="AX138" s="12" t="s">
        <v>20</v>
      </c>
      <c r="AY138" s="205" t="s">
        <v>129</v>
      </c>
    </row>
    <row r="139" spans="2:65" s="10" customFormat="1" ht="22.9" customHeight="1">
      <c r="B139" s="157"/>
      <c r="C139" s="158"/>
      <c r="D139" s="159" t="s">
        <v>71</v>
      </c>
      <c r="E139" s="171" t="s">
        <v>222</v>
      </c>
      <c r="F139" s="171" t="s">
        <v>223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SUM(P140:P156)</f>
        <v>0</v>
      </c>
      <c r="Q139" s="165"/>
      <c r="R139" s="166">
        <f>SUM(R140:R156)</f>
        <v>0.17599999999999999</v>
      </c>
      <c r="S139" s="165"/>
      <c r="T139" s="167">
        <f>SUM(T140:T156)</f>
        <v>0</v>
      </c>
      <c r="AR139" s="168" t="s">
        <v>20</v>
      </c>
      <c r="AT139" s="169" t="s">
        <v>71</v>
      </c>
      <c r="AU139" s="169" t="s">
        <v>20</v>
      </c>
      <c r="AY139" s="168" t="s">
        <v>129</v>
      </c>
      <c r="BK139" s="170">
        <f>SUM(BK140:BK156)</f>
        <v>0</v>
      </c>
    </row>
    <row r="140" spans="2:65" s="1" customFormat="1" ht="16.5" customHeight="1">
      <c r="B140" s="32"/>
      <c r="C140" s="173" t="s">
        <v>157</v>
      </c>
      <c r="D140" s="173" t="s">
        <v>132</v>
      </c>
      <c r="E140" s="174" t="s">
        <v>224</v>
      </c>
      <c r="F140" s="175" t="s">
        <v>225</v>
      </c>
      <c r="G140" s="176" t="s">
        <v>135</v>
      </c>
      <c r="H140" s="177">
        <v>4.7</v>
      </c>
      <c r="I140" s="178"/>
      <c r="J140" s="177">
        <f>ROUND(I140*H140,2)</f>
        <v>0</v>
      </c>
      <c r="K140" s="175" t="s">
        <v>136</v>
      </c>
      <c r="L140" s="36"/>
      <c r="M140" s="179" t="s">
        <v>1</v>
      </c>
      <c r="N140" s="180" t="s">
        <v>44</v>
      </c>
      <c r="O140" s="58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" t="s">
        <v>137</v>
      </c>
      <c r="AT140" s="15" t="s">
        <v>132</v>
      </c>
      <c r="AU140" s="15" t="s">
        <v>138</v>
      </c>
      <c r="AY140" s="15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138</v>
      </c>
      <c r="BK140" s="183">
        <f>ROUND(I140*H140,2)</f>
        <v>0</v>
      </c>
      <c r="BL140" s="15" t="s">
        <v>137</v>
      </c>
      <c r="BM140" s="15" t="s">
        <v>226</v>
      </c>
    </row>
    <row r="141" spans="2:65" s="11" customFormat="1" ht="11.25">
      <c r="B141" s="184"/>
      <c r="C141" s="185"/>
      <c r="D141" s="186" t="s">
        <v>140</v>
      </c>
      <c r="E141" s="187" t="s">
        <v>1</v>
      </c>
      <c r="F141" s="188" t="s">
        <v>227</v>
      </c>
      <c r="G141" s="185"/>
      <c r="H141" s="187" t="s">
        <v>1</v>
      </c>
      <c r="I141" s="189"/>
      <c r="J141" s="185"/>
      <c r="K141" s="185"/>
      <c r="L141" s="190"/>
      <c r="M141" s="191"/>
      <c r="N141" s="192"/>
      <c r="O141" s="192"/>
      <c r="P141" s="192"/>
      <c r="Q141" s="192"/>
      <c r="R141" s="192"/>
      <c r="S141" s="192"/>
      <c r="T141" s="193"/>
      <c r="AT141" s="194" t="s">
        <v>140</v>
      </c>
      <c r="AU141" s="194" t="s">
        <v>138</v>
      </c>
      <c r="AV141" s="11" t="s">
        <v>20</v>
      </c>
      <c r="AW141" s="11" t="s">
        <v>34</v>
      </c>
      <c r="AX141" s="11" t="s">
        <v>72</v>
      </c>
      <c r="AY141" s="194" t="s">
        <v>129</v>
      </c>
    </row>
    <row r="142" spans="2:65" s="12" customFormat="1" ht="11.25">
      <c r="B142" s="195"/>
      <c r="C142" s="196"/>
      <c r="D142" s="186" t="s">
        <v>140</v>
      </c>
      <c r="E142" s="197" t="s">
        <v>1</v>
      </c>
      <c r="F142" s="198" t="s">
        <v>228</v>
      </c>
      <c r="G142" s="196"/>
      <c r="H142" s="199">
        <v>4.7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140</v>
      </c>
      <c r="AU142" s="205" t="s">
        <v>138</v>
      </c>
      <c r="AV142" s="12" t="s">
        <v>138</v>
      </c>
      <c r="AW142" s="12" t="s">
        <v>34</v>
      </c>
      <c r="AX142" s="12" t="s">
        <v>20</v>
      </c>
      <c r="AY142" s="205" t="s">
        <v>129</v>
      </c>
    </row>
    <row r="143" spans="2:65" s="1" customFormat="1" ht="16.5" customHeight="1">
      <c r="B143" s="32"/>
      <c r="C143" s="173" t="s">
        <v>229</v>
      </c>
      <c r="D143" s="173" t="s">
        <v>132</v>
      </c>
      <c r="E143" s="174" t="s">
        <v>230</v>
      </c>
      <c r="F143" s="175" t="s">
        <v>231</v>
      </c>
      <c r="G143" s="176" t="s">
        <v>135</v>
      </c>
      <c r="H143" s="177">
        <v>5.5</v>
      </c>
      <c r="I143" s="178"/>
      <c r="J143" s="177">
        <f>ROUND(I143*H143,2)</f>
        <v>0</v>
      </c>
      <c r="K143" s="175" t="s">
        <v>136</v>
      </c>
      <c r="L143" s="36"/>
      <c r="M143" s="179" t="s">
        <v>1</v>
      </c>
      <c r="N143" s="180" t="s">
        <v>44</v>
      </c>
      <c r="O143" s="5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5" t="s">
        <v>137</v>
      </c>
      <c r="AT143" s="15" t="s">
        <v>132</v>
      </c>
      <c r="AU143" s="15" t="s">
        <v>138</v>
      </c>
      <c r="AY143" s="15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138</v>
      </c>
      <c r="BK143" s="183">
        <f>ROUND(I143*H143,2)</f>
        <v>0</v>
      </c>
      <c r="BL143" s="15" t="s">
        <v>137</v>
      </c>
      <c r="BM143" s="15" t="s">
        <v>232</v>
      </c>
    </row>
    <row r="144" spans="2:65" s="11" customFormat="1" ht="11.25">
      <c r="B144" s="184"/>
      <c r="C144" s="185"/>
      <c r="D144" s="186" t="s">
        <v>140</v>
      </c>
      <c r="E144" s="187" t="s">
        <v>1</v>
      </c>
      <c r="F144" s="188" t="s">
        <v>164</v>
      </c>
      <c r="G144" s="185"/>
      <c r="H144" s="187" t="s">
        <v>1</v>
      </c>
      <c r="I144" s="189"/>
      <c r="J144" s="185"/>
      <c r="K144" s="185"/>
      <c r="L144" s="190"/>
      <c r="M144" s="191"/>
      <c r="N144" s="192"/>
      <c r="O144" s="192"/>
      <c r="P144" s="192"/>
      <c r="Q144" s="192"/>
      <c r="R144" s="192"/>
      <c r="S144" s="192"/>
      <c r="T144" s="193"/>
      <c r="AT144" s="194" t="s">
        <v>140</v>
      </c>
      <c r="AU144" s="194" t="s">
        <v>138</v>
      </c>
      <c r="AV144" s="11" t="s">
        <v>20</v>
      </c>
      <c r="AW144" s="11" t="s">
        <v>34</v>
      </c>
      <c r="AX144" s="11" t="s">
        <v>72</v>
      </c>
      <c r="AY144" s="194" t="s">
        <v>129</v>
      </c>
    </row>
    <row r="145" spans="2:65" s="12" customFormat="1" ht="11.25">
      <c r="B145" s="195"/>
      <c r="C145" s="196"/>
      <c r="D145" s="186" t="s">
        <v>140</v>
      </c>
      <c r="E145" s="197" t="s">
        <v>1</v>
      </c>
      <c r="F145" s="198" t="s">
        <v>165</v>
      </c>
      <c r="G145" s="196"/>
      <c r="H145" s="199">
        <v>5.5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140</v>
      </c>
      <c r="AU145" s="205" t="s">
        <v>138</v>
      </c>
      <c r="AV145" s="12" t="s">
        <v>138</v>
      </c>
      <c r="AW145" s="12" t="s">
        <v>34</v>
      </c>
      <c r="AX145" s="12" t="s">
        <v>20</v>
      </c>
      <c r="AY145" s="205" t="s">
        <v>129</v>
      </c>
    </row>
    <row r="146" spans="2:65" s="1" customFormat="1" ht="16.5" customHeight="1">
      <c r="B146" s="32"/>
      <c r="C146" s="173" t="s">
        <v>233</v>
      </c>
      <c r="D146" s="173" t="s">
        <v>132</v>
      </c>
      <c r="E146" s="174" t="s">
        <v>234</v>
      </c>
      <c r="F146" s="175" t="s">
        <v>235</v>
      </c>
      <c r="G146" s="176" t="s">
        <v>135</v>
      </c>
      <c r="H146" s="177">
        <v>1.1000000000000001</v>
      </c>
      <c r="I146" s="178"/>
      <c r="J146" s="177">
        <f>ROUND(I146*H146,2)</f>
        <v>0</v>
      </c>
      <c r="K146" s="175" t="s">
        <v>1</v>
      </c>
      <c r="L146" s="36"/>
      <c r="M146" s="179" t="s">
        <v>1</v>
      </c>
      <c r="N146" s="180" t="s">
        <v>44</v>
      </c>
      <c r="O146" s="5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5" t="s">
        <v>137</v>
      </c>
      <c r="AT146" s="15" t="s">
        <v>132</v>
      </c>
      <c r="AU146" s="15" t="s">
        <v>138</v>
      </c>
      <c r="AY146" s="15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138</v>
      </c>
      <c r="BK146" s="183">
        <f>ROUND(I146*H146,2)</f>
        <v>0</v>
      </c>
      <c r="BL146" s="15" t="s">
        <v>137</v>
      </c>
      <c r="BM146" s="15" t="s">
        <v>236</v>
      </c>
    </row>
    <row r="147" spans="2:65" s="11" customFormat="1" ht="11.25">
      <c r="B147" s="184"/>
      <c r="C147" s="185"/>
      <c r="D147" s="186" t="s">
        <v>140</v>
      </c>
      <c r="E147" s="187" t="s">
        <v>1</v>
      </c>
      <c r="F147" s="188" t="s">
        <v>164</v>
      </c>
      <c r="G147" s="185"/>
      <c r="H147" s="187" t="s">
        <v>1</v>
      </c>
      <c r="I147" s="189"/>
      <c r="J147" s="185"/>
      <c r="K147" s="185"/>
      <c r="L147" s="190"/>
      <c r="M147" s="191"/>
      <c r="N147" s="192"/>
      <c r="O147" s="192"/>
      <c r="P147" s="192"/>
      <c r="Q147" s="192"/>
      <c r="R147" s="192"/>
      <c r="S147" s="192"/>
      <c r="T147" s="193"/>
      <c r="AT147" s="194" t="s">
        <v>140</v>
      </c>
      <c r="AU147" s="194" t="s">
        <v>138</v>
      </c>
      <c r="AV147" s="11" t="s">
        <v>20</v>
      </c>
      <c r="AW147" s="11" t="s">
        <v>34</v>
      </c>
      <c r="AX147" s="11" t="s">
        <v>72</v>
      </c>
      <c r="AY147" s="194" t="s">
        <v>129</v>
      </c>
    </row>
    <row r="148" spans="2:65" s="11" customFormat="1" ht="11.25">
      <c r="B148" s="184"/>
      <c r="C148" s="185"/>
      <c r="D148" s="186" t="s">
        <v>140</v>
      </c>
      <c r="E148" s="187" t="s">
        <v>1</v>
      </c>
      <c r="F148" s="188" t="s">
        <v>403</v>
      </c>
      <c r="G148" s="185"/>
      <c r="H148" s="187" t="s">
        <v>1</v>
      </c>
      <c r="I148" s="189"/>
      <c r="J148" s="185"/>
      <c r="K148" s="185"/>
      <c r="L148" s="190"/>
      <c r="M148" s="191"/>
      <c r="N148" s="192"/>
      <c r="O148" s="192"/>
      <c r="P148" s="192"/>
      <c r="Q148" s="192"/>
      <c r="R148" s="192"/>
      <c r="S148" s="192"/>
      <c r="T148" s="193"/>
      <c r="AT148" s="194" t="s">
        <v>140</v>
      </c>
      <c r="AU148" s="194" t="s">
        <v>138</v>
      </c>
      <c r="AV148" s="11" t="s">
        <v>20</v>
      </c>
      <c r="AW148" s="11" t="s">
        <v>34</v>
      </c>
      <c r="AX148" s="11" t="s">
        <v>72</v>
      </c>
      <c r="AY148" s="194" t="s">
        <v>129</v>
      </c>
    </row>
    <row r="149" spans="2:65" s="12" customFormat="1" ht="11.25">
      <c r="B149" s="195"/>
      <c r="C149" s="196"/>
      <c r="D149" s="186" t="s">
        <v>140</v>
      </c>
      <c r="E149" s="197" t="s">
        <v>1</v>
      </c>
      <c r="F149" s="198" t="s">
        <v>238</v>
      </c>
      <c r="G149" s="196"/>
      <c r="H149" s="199">
        <v>1.1000000000000001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140</v>
      </c>
      <c r="AU149" s="205" t="s">
        <v>138</v>
      </c>
      <c r="AV149" s="12" t="s">
        <v>138</v>
      </c>
      <c r="AW149" s="12" t="s">
        <v>34</v>
      </c>
      <c r="AX149" s="12" t="s">
        <v>20</v>
      </c>
      <c r="AY149" s="205" t="s">
        <v>129</v>
      </c>
    </row>
    <row r="150" spans="2:65" s="1" customFormat="1" ht="16.5" customHeight="1">
      <c r="B150" s="32"/>
      <c r="C150" s="173" t="s">
        <v>239</v>
      </c>
      <c r="D150" s="173" t="s">
        <v>132</v>
      </c>
      <c r="E150" s="174" t="s">
        <v>240</v>
      </c>
      <c r="F150" s="175" t="s">
        <v>241</v>
      </c>
      <c r="G150" s="176" t="s">
        <v>135</v>
      </c>
      <c r="H150" s="177">
        <v>5.5</v>
      </c>
      <c r="I150" s="178"/>
      <c r="J150" s="177">
        <f>ROUND(I150*H150,2)</f>
        <v>0</v>
      </c>
      <c r="K150" s="175" t="s">
        <v>1</v>
      </c>
      <c r="L150" s="36"/>
      <c r="M150" s="179" t="s">
        <v>1</v>
      </c>
      <c r="N150" s="180" t="s">
        <v>44</v>
      </c>
      <c r="O150" s="58"/>
      <c r="P150" s="181">
        <f>O150*H150</f>
        <v>0</v>
      </c>
      <c r="Q150" s="181">
        <v>2E-3</v>
      </c>
      <c r="R150" s="181">
        <f>Q150*H150</f>
        <v>1.0999999999999999E-2</v>
      </c>
      <c r="S150" s="181">
        <v>0</v>
      </c>
      <c r="T150" s="182">
        <f>S150*H150</f>
        <v>0</v>
      </c>
      <c r="AR150" s="15" t="s">
        <v>137</v>
      </c>
      <c r="AT150" s="15" t="s">
        <v>132</v>
      </c>
      <c r="AU150" s="15" t="s">
        <v>138</v>
      </c>
      <c r="AY150" s="15" t="s">
        <v>129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138</v>
      </c>
      <c r="BK150" s="183">
        <f>ROUND(I150*H150,2)</f>
        <v>0</v>
      </c>
      <c r="BL150" s="15" t="s">
        <v>137</v>
      </c>
      <c r="BM150" s="15" t="s">
        <v>242</v>
      </c>
    </row>
    <row r="151" spans="2:65" s="11" customFormat="1" ht="11.25">
      <c r="B151" s="184"/>
      <c r="C151" s="185"/>
      <c r="D151" s="186" t="s">
        <v>140</v>
      </c>
      <c r="E151" s="187" t="s">
        <v>1</v>
      </c>
      <c r="F151" s="188" t="s">
        <v>164</v>
      </c>
      <c r="G151" s="185"/>
      <c r="H151" s="187" t="s">
        <v>1</v>
      </c>
      <c r="I151" s="189"/>
      <c r="J151" s="185"/>
      <c r="K151" s="185"/>
      <c r="L151" s="190"/>
      <c r="M151" s="191"/>
      <c r="N151" s="192"/>
      <c r="O151" s="192"/>
      <c r="P151" s="192"/>
      <c r="Q151" s="192"/>
      <c r="R151" s="192"/>
      <c r="S151" s="192"/>
      <c r="T151" s="193"/>
      <c r="AT151" s="194" t="s">
        <v>140</v>
      </c>
      <c r="AU151" s="194" t="s">
        <v>138</v>
      </c>
      <c r="AV151" s="11" t="s">
        <v>20</v>
      </c>
      <c r="AW151" s="11" t="s">
        <v>34</v>
      </c>
      <c r="AX151" s="11" t="s">
        <v>72</v>
      </c>
      <c r="AY151" s="194" t="s">
        <v>129</v>
      </c>
    </row>
    <row r="152" spans="2:65" s="12" customFormat="1" ht="11.25">
      <c r="B152" s="195"/>
      <c r="C152" s="196"/>
      <c r="D152" s="186" t="s">
        <v>140</v>
      </c>
      <c r="E152" s="197" t="s">
        <v>1</v>
      </c>
      <c r="F152" s="198" t="s">
        <v>243</v>
      </c>
      <c r="G152" s="196"/>
      <c r="H152" s="199">
        <v>5.5</v>
      </c>
      <c r="I152" s="200"/>
      <c r="J152" s="196"/>
      <c r="K152" s="196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140</v>
      </c>
      <c r="AU152" s="205" t="s">
        <v>138</v>
      </c>
      <c r="AV152" s="12" t="s">
        <v>138</v>
      </c>
      <c r="AW152" s="12" t="s">
        <v>34</v>
      </c>
      <c r="AX152" s="12" t="s">
        <v>20</v>
      </c>
      <c r="AY152" s="205" t="s">
        <v>129</v>
      </c>
    </row>
    <row r="153" spans="2:65" s="1" customFormat="1" ht="16.5" customHeight="1">
      <c r="B153" s="32"/>
      <c r="C153" s="173" t="s">
        <v>244</v>
      </c>
      <c r="D153" s="173" t="s">
        <v>132</v>
      </c>
      <c r="E153" s="174" t="s">
        <v>245</v>
      </c>
      <c r="F153" s="175" t="s">
        <v>246</v>
      </c>
      <c r="G153" s="176" t="s">
        <v>135</v>
      </c>
      <c r="H153" s="177">
        <v>5.5</v>
      </c>
      <c r="I153" s="178"/>
      <c r="J153" s="177">
        <f>ROUND(I153*H153,2)</f>
        <v>0</v>
      </c>
      <c r="K153" s="175" t="s">
        <v>1</v>
      </c>
      <c r="L153" s="36"/>
      <c r="M153" s="179" t="s">
        <v>1</v>
      </c>
      <c r="N153" s="180" t="s">
        <v>44</v>
      </c>
      <c r="O153" s="58"/>
      <c r="P153" s="181">
        <f>O153*H153</f>
        <v>0</v>
      </c>
      <c r="Q153" s="181">
        <v>0.03</v>
      </c>
      <c r="R153" s="181">
        <f>Q153*H153</f>
        <v>0.16499999999999998</v>
      </c>
      <c r="S153" s="181">
        <v>0</v>
      </c>
      <c r="T153" s="182">
        <f>S153*H153</f>
        <v>0</v>
      </c>
      <c r="AR153" s="15" t="s">
        <v>137</v>
      </c>
      <c r="AT153" s="15" t="s">
        <v>132</v>
      </c>
      <c r="AU153" s="15" t="s">
        <v>138</v>
      </c>
      <c r="AY153" s="15" t="s">
        <v>129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138</v>
      </c>
      <c r="BK153" s="183">
        <f>ROUND(I153*H153,2)</f>
        <v>0</v>
      </c>
      <c r="BL153" s="15" t="s">
        <v>137</v>
      </c>
      <c r="BM153" s="15" t="s">
        <v>404</v>
      </c>
    </row>
    <row r="154" spans="2:65" s="11" customFormat="1" ht="11.25">
      <c r="B154" s="184"/>
      <c r="C154" s="185"/>
      <c r="D154" s="186" t="s">
        <v>140</v>
      </c>
      <c r="E154" s="187" t="s">
        <v>1</v>
      </c>
      <c r="F154" s="188" t="s">
        <v>164</v>
      </c>
      <c r="G154" s="185"/>
      <c r="H154" s="187" t="s">
        <v>1</v>
      </c>
      <c r="I154" s="189"/>
      <c r="J154" s="185"/>
      <c r="K154" s="185"/>
      <c r="L154" s="190"/>
      <c r="M154" s="191"/>
      <c r="N154" s="192"/>
      <c r="O154" s="192"/>
      <c r="P154" s="192"/>
      <c r="Q154" s="192"/>
      <c r="R154" s="192"/>
      <c r="S154" s="192"/>
      <c r="T154" s="193"/>
      <c r="AT154" s="194" t="s">
        <v>140</v>
      </c>
      <c r="AU154" s="194" t="s">
        <v>138</v>
      </c>
      <c r="AV154" s="11" t="s">
        <v>20</v>
      </c>
      <c r="AW154" s="11" t="s">
        <v>34</v>
      </c>
      <c r="AX154" s="11" t="s">
        <v>72</v>
      </c>
      <c r="AY154" s="194" t="s">
        <v>129</v>
      </c>
    </row>
    <row r="155" spans="2:65" s="11" customFormat="1" ht="11.25">
      <c r="B155" s="184"/>
      <c r="C155" s="185"/>
      <c r="D155" s="186" t="s">
        <v>140</v>
      </c>
      <c r="E155" s="187" t="s">
        <v>1</v>
      </c>
      <c r="F155" s="188" t="s">
        <v>248</v>
      </c>
      <c r="G155" s="185"/>
      <c r="H155" s="187" t="s">
        <v>1</v>
      </c>
      <c r="I155" s="189"/>
      <c r="J155" s="185"/>
      <c r="K155" s="185"/>
      <c r="L155" s="190"/>
      <c r="M155" s="191"/>
      <c r="N155" s="192"/>
      <c r="O155" s="192"/>
      <c r="P155" s="192"/>
      <c r="Q155" s="192"/>
      <c r="R155" s="192"/>
      <c r="S155" s="192"/>
      <c r="T155" s="193"/>
      <c r="AT155" s="194" t="s">
        <v>140</v>
      </c>
      <c r="AU155" s="194" t="s">
        <v>138</v>
      </c>
      <c r="AV155" s="11" t="s">
        <v>20</v>
      </c>
      <c r="AW155" s="11" t="s">
        <v>34</v>
      </c>
      <c r="AX155" s="11" t="s">
        <v>72</v>
      </c>
      <c r="AY155" s="194" t="s">
        <v>129</v>
      </c>
    </row>
    <row r="156" spans="2:65" s="12" customFormat="1" ht="11.25">
      <c r="B156" s="195"/>
      <c r="C156" s="196"/>
      <c r="D156" s="186" t="s">
        <v>140</v>
      </c>
      <c r="E156" s="197" t="s">
        <v>1</v>
      </c>
      <c r="F156" s="198" t="s">
        <v>165</v>
      </c>
      <c r="G156" s="196"/>
      <c r="H156" s="199">
        <v>5.5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140</v>
      </c>
      <c r="AU156" s="205" t="s">
        <v>138</v>
      </c>
      <c r="AV156" s="12" t="s">
        <v>138</v>
      </c>
      <c r="AW156" s="12" t="s">
        <v>34</v>
      </c>
      <c r="AX156" s="12" t="s">
        <v>20</v>
      </c>
      <c r="AY156" s="205" t="s">
        <v>129</v>
      </c>
    </row>
    <row r="157" spans="2:65" s="10" customFormat="1" ht="22.9" customHeight="1">
      <c r="B157" s="157"/>
      <c r="C157" s="158"/>
      <c r="D157" s="159" t="s">
        <v>71</v>
      </c>
      <c r="E157" s="171" t="s">
        <v>249</v>
      </c>
      <c r="F157" s="171" t="s">
        <v>250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SUM(P158:P163)</f>
        <v>0</v>
      </c>
      <c r="Q157" s="165"/>
      <c r="R157" s="166">
        <f>SUM(R158:R163)</f>
        <v>0</v>
      </c>
      <c r="S157" s="165"/>
      <c r="T157" s="167">
        <f>SUM(T158:T163)</f>
        <v>0</v>
      </c>
      <c r="AR157" s="168" t="s">
        <v>20</v>
      </c>
      <c r="AT157" s="169" t="s">
        <v>71</v>
      </c>
      <c r="AU157" s="169" t="s">
        <v>20</v>
      </c>
      <c r="AY157" s="168" t="s">
        <v>129</v>
      </c>
      <c r="BK157" s="170">
        <f>SUM(BK158:BK163)</f>
        <v>0</v>
      </c>
    </row>
    <row r="158" spans="2:65" s="1" customFormat="1" ht="16.5" customHeight="1">
      <c r="B158" s="32"/>
      <c r="C158" s="173" t="s">
        <v>7</v>
      </c>
      <c r="D158" s="173" t="s">
        <v>132</v>
      </c>
      <c r="E158" s="174" t="s">
        <v>251</v>
      </c>
      <c r="F158" s="175" t="s">
        <v>252</v>
      </c>
      <c r="G158" s="176" t="s">
        <v>253</v>
      </c>
      <c r="H158" s="177">
        <v>1.32</v>
      </c>
      <c r="I158" s="178"/>
      <c r="J158" s="177">
        <f>ROUND(I158*H158,2)</f>
        <v>0</v>
      </c>
      <c r="K158" s="175" t="s">
        <v>136</v>
      </c>
      <c r="L158" s="36"/>
      <c r="M158" s="179" t="s">
        <v>1</v>
      </c>
      <c r="N158" s="180" t="s">
        <v>44</v>
      </c>
      <c r="O158" s="58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15" t="s">
        <v>137</v>
      </c>
      <c r="AT158" s="15" t="s">
        <v>132</v>
      </c>
      <c r="AU158" s="15" t="s">
        <v>138</v>
      </c>
      <c r="AY158" s="15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138</v>
      </c>
      <c r="BK158" s="183">
        <f>ROUND(I158*H158,2)</f>
        <v>0</v>
      </c>
      <c r="BL158" s="15" t="s">
        <v>137</v>
      </c>
      <c r="BM158" s="15" t="s">
        <v>254</v>
      </c>
    </row>
    <row r="159" spans="2:65" s="1" customFormat="1" ht="16.5" customHeight="1">
      <c r="B159" s="32"/>
      <c r="C159" s="173" t="s">
        <v>255</v>
      </c>
      <c r="D159" s="173" t="s">
        <v>132</v>
      </c>
      <c r="E159" s="174" t="s">
        <v>256</v>
      </c>
      <c r="F159" s="175" t="s">
        <v>257</v>
      </c>
      <c r="G159" s="176" t="s">
        <v>253</v>
      </c>
      <c r="H159" s="177">
        <v>1.32</v>
      </c>
      <c r="I159" s="178"/>
      <c r="J159" s="177">
        <f>ROUND(I159*H159,2)</f>
        <v>0</v>
      </c>
      <c r="K159" s="175" t="s">
        <v>136</v>
      </c>
      <c r="L159" s="36"/>
      <c r="M159" s="179" t="s">
        <v>1</v>
      </c>
      <c r="N159" s="180" t="s">
        <v>44</v>
      </c>
      <c r="O159" s="58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5" t="s">
        <v>137</v>
      </c>
      <c r="AT159" s="15" t="s">
        <v>132</v>
      </c>
      <c r="AU159" s="15" t="s">
        <v>138</v>
      </c>
      <c r="AY159" s="15" t="s">
        <v>129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138</v>
      </c>
      <c r="BK159" s="183">
        <f>ROUND(I159*H159,2)</f>
        <v>0</v>
      </c>
      <c r="BL159" s="15" t="s">
        <v>137</v>
      </c>
      <c r="BM159" s="15" t="s">
        <v>258</v>
      </c>
    </row>
    <row r="160" spans="2:65" s="1" customFormat="1" ht="16.5" customHeight="1">
      <c r="B160" s="32"/>
      <c r="C160" s="173" t="s">
        <v>259</v>
      </c>
      <c r="D160" s="173" t="s">
        <v>132</v>
      </c>
      <c r="E160" s="174" t="s">
        <v>260</v>
      </c>
      <c r="F160" s="175" t="s">
        <v>261</v>
      </c>
      <c r="G160" s="176" t="s">
        <v>253</v>
      </c>
      <c r="H160" s="177">
        <v>38.28</v>
      </c>
      <c r="I160" s="178"/>
      <c r="J160" s="177">
        <f>ROUND(I160*H160,2)</f>
        <v>0</v>
      </c>
      <c r="K160" s="175" t="s">
        <v>136</v>
      </c>
      <c r="L160" s="36"/>
      <c r="M160" s="179" t="s">
        <v>1</v>
      </c>
      <c r="N160" s="180" t="s">
        <v>44</v>
      </c>
      <c r="O160" s="58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15" t="s">
        <v>137</v>
      </c>
      <c r="AT160" s="15" t="s">
        <v>132</v>
      </c>
      <c r="AU160" s="15" t="s">
        <v>138</v>
      </c>
      <c r="AY160" s="15" t="s">
        <v>129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138</v>
      </c>
      <c r="BK160" s="183">
        <f>ROUND(I160*H160,2)</f>
        <v>0</v>
      </c>
      <c r="BL160" s="15" t="s">
        <v>137</v>
      </c>
      <c r="BM160" s="15" t="s">
        <v>262</v>
      </c>
    </row>
    <row r="161" spans="2:65" s="12" customFormat="1" ht="11.25">
      <c r="B161" s="195"/>
      <c r="C161" s="196"/>
      <c r="D161" s="186" t="s">
        <v>140</v>
      </c>
      <c r="E161" s="197" t="s">
        <v>1</v>
      </c>
      <c r="F161" s="198" t="s">
        <v>263</v>
      </c>
      <c r="G161" s="196"/>
      <c r="H161" s="199">
        <v>38.28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140</v>
      </c>
      <c r="AU161" s="205" t="s">
        <v>138</v>
      </c>
      <c r="AV161" s="12" t="s">
        <v>138</v>
      </c>
      <c r="AW161" s="12" t="s">
        <v>34</v>
      </c>
      <c r="AX161" s="12" t="s">
        <v>20</v>
      </c>
      <c r="AY161" s="205" t="s">
        <v>129</v>
      </c>
    </row>
    <row r="162" spans="2:65" s="1" customFormat="1" ht="16.5" customHeight="1">
      <c r="B162" s="32"/>
      <c r="C162" s="173" t="s">
        <v>264</v>
      </c>
      <c r="D162" s="173" t="s">
        <v>132</v>
      </c>
      <c r="E162" s="174" t="s">
        <v>265</v>
      </c>
      <c r="F162" s="175" t="s">
        <v>266</v>
      </c>
      <c r="G162" s="176" t="s">
        <v>253</v>
      </c>
      <c r="H162" s="177">
        <v>1.32</v>
      </c>
      <c r="I162" s="178"/>
      <c r="J162" s="177">
        <f>ROUND(I162*H162,2)</f>
        <v>0</v>
      </c>
      <c r="K162" s="175" t="s">
        <v>136</v>
      </c>
      <c r="L162" s="36"/>
      <c r="M162" s="179" t="s">
        <v>1</v>
      </c>
      <c r="N162" s="180" t="s">
        <v>44</v>
      </c>
      <c r="O162" s="58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15" t="s">
        <v>137</v>
      </c>
      <c r="AT162" s="15" t="s">
        <v>132</v>
      </c>
      <c r="AU162" s="15" t="s">
        <v>138</v>
      </c>
      <c r="AY162" s="15" t="s">
        <v>129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138</v>
      </c>
      <c r="BK162" s="183">
        <f>ROUND(I162*H162,2)</f>
        <v>0</v>
      </c>
      <c r="BL162" s="15" t="s">
        <v>137</v>
      </c>
      <c r="BM162" s="15" t="s">
        <v>267</v>
      </c>
    </row>
    <row r="163" spans="2:65" s="1" customFormat="1" ht="16.5" customHeight="1">
      <c r="B163" s="32"/>
      <c r="C163" s="173" t="s">
        <v>268</v>
      </c>
      <c r="D163" s="173" t="s">
        <v>132</v>
      </c>
      <c r="E163" s="174" t="s">
        <v>269</v>
      </c>
      <c r="F163" s="175" t="s">
        <v>270</v>
      </c>
      <c r="G163" s="176" t="s">
        <v>253</v>
      </c>
      <c r="H163" s="177">
        <v>0.41</v>
      </c>
      <c r="I163" s="178"/>
      <c r="J163" s="177">
        <f>ROUND(I163*H163,2)</f>
        <v>0</v>
      </c>
      <c r="K163" s="175" t="s">
        <v>136</v>
      </c>
      <c r="L163" s="36"/>
      <c r="M163" s="179" t="s">
        <v>1</v>
      </c>
      <c r="N163" s="180" t="s">
        <v>44</v>
      </c>
      <c r="O163" s="58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5" t="s">
        <v>137</v>
      </c>
      <c r="AT163" s="15" t="s">
        <v>132</v>
      </c>
      <c r="AU163" s="15" t="s">
        <v>138</v>
      </c>
      <c r="AY163" s="15" t="s">
        <v>129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138</v>
      </c>
      <c r="BK163" s="183">
        <f>ROUND(I163*H163,2)</f>
        <v>0</v>
      </c>
      <c r="BL163" s="15" t="s">
        <v>137</v>
      </c>
      <c r="BM163" s="15" t="s">
        <v>271</v>
      </c>
    </row>
    <row r="164" spans="2:65" s="10" customFormat="1" ht="25.9" customHeight="1">
      <c r="B164" s="157"/>
      <c r="C164" s="158"/>
      <c r="D164" s="159" t="s">
        <v>71</v>
      </c>
      <c r="E164" s="160" t="s">
        <v>272</v>
      </c>
      <c r="F164" s="160" t="s">
        <v>273</v>
      </c>
      <c r="G164" s="158"/>
      <c r="H164" s="158"/>
      <c r="I164" s="161"/>
      <c r="J164" s="162">
        <f>BK164</f>
        <v>0</v>
      </c>
      <c r="K164" s="158"/>
      <c r="L164" s="163"/>
      <c r="M164" s="164"/>
      <c r="N164" s="165"/>
      <c r="O164" s="165"/>
      <c r="P164" s="166">
        <f>P165+P173+P179+P183+P204+P211+P213</f>
        <v>0</v>
      </c>
      <c r="Q164" s="165"/>
      <c r="R164" s="166">
        <f>R165+R173+R179+R183+R204+R211+R213</f>
        <v>0.13417100000000001</v>
      </c>
      <c r="S164" s="165"/>
      <c r="T164" s="167">
        <f>T165+T173+T179+T183+T204+T211+T213</f>
        <v>0.417238</v>
      </c>
      <c r="AR164" s="168" t="s">
        <v>138</v>
      </c>
      <c r="AT164" s="169" t="s">
        <v>71</v>
      </c>
      <c r="AU164" s="169" t="s">
        <v>72</v>
      </c>
      <c r="AY164" s="168" t="s">
        <v>129</v>
      </c>
      <c r="BK164" s="170">
        <f>BK165+BK173+BK179+BK183+BK204+BK211+BK213</f>
        <v>0</v>
      </c>
    </row>
    <row r="165" spans="2:65" s="10" customFormat="1" ht="22.9" customHeight="1">
      <c r="B165" s="157"/>
      <c r="C165" s="158"/>
      <c r="D165" s="159" t="s">
        <v>71</v>
      </c>
      <c r="E165" s="171" t="s">
        <v>274</v>
      </c>
      <c r="F165" s="171" t="s">
        <v>275</v>
      </c>
      <c r="G165" s="158"/>
      <c r="H165" s="158"/>
      <c r="I165" s="161"/>
      <c r="J165" s="172">
        <f>BK165</f>
        <v>0</v>
      </c>
      <c r="K165" s="158"/>
      <c r="L165" s="163"/>
      <c r="M165" s="164"/>
      <c r="N165" s="165"/>
      <c r="O165" s="165"/>
      <c r="P165" s="166">
        <f>SUM(P166:P172)</f>
        <v>0</v>
      </c>
      <c r="Q165" s="165"/>
      <c r="R165" s="166">
        <f>SUM(R166:R172)</f>
        <v>1.8800000000000001E-2</v>
      </c>
      <c r="S165" s="165"/>
      <c r="T165" s="167">
        <f>SUM(T166:T172)</f>
        <v>0</v>
      </c>
      <c r="AR165" s="168" t="s">
        <v>138</v>
      </c>
      <c r="AT165" s="169" t="s">
        <v>71</v>
      </c>
      <c r="AU165" s="169" t="s">
        <v>20</v>
      </c>
      <c r="AY165" s="168" t="s">
        <v>129</v>
      </c>
      <c r="BK165" s="170">
        <f>SUM(BK166:BK172)</f>
        <v>0</v>
      </c>
    </row>
    <row r="166" spans="2:65" s="1" customFormat="1" ht="16.5" customHeight="1">
      <c r="B166" s="32"/>
      <c r="C166" s="173" t="s">
        <v>276</v>
      </c>
      <c r="D166" s="173" t="s">
        <v>132</v>
      </c>
      <c r="E166" s="174" t="s">
        <v>277</v>
      </c>
      <c r="F166" s="175" t="s">
        <v>278</v>
      </c>
      <c r="G166" s="176" t="s">
        <v>135</v>
      </c>
      <c r="H166" s="177">
        <v>9.4</v>
      </c>
      <c r="I166" s="178"/>
      <c r="J166" s="177">
        <f>ROUND(I166*H166,2)</f>
        <v>0</v>
      </c>
      <c r="K166" s="175" t="s">
        <v>1</v>
      </c>
      <c r="L166" s="36"/>
      <c r="M166" s="179" t="s">
        <v>1</v>
      </c>
      <c r="N166" s="180" t="s">
        <v>44</v>
      </c>
      <c r="O166" s="58"/>
      <c r="P166" s="181">
        <f>O166*H166</f>
        <v>0</v>
      </c>
      <c r="Q166" s="181">
        <v>2E-3</v>
      </c>
      <c r="R166" s="181">
        <f>Q166*H166</f>
        <v>1.8800000000000001E-2</v>
      </c>
      <c r="S166" s="181">
        <v>0</v>
      </c>
      <c r="T166" s="182">
        <f>S166*H166</f>
        <v>0</v>
      </c>
      <c r="AR166" s="15" t="s">
        <v>157</v>
      </c>
      <c r="AT166" s="15" t="s">
        <v>132</v>
      </c>
      <c r="AU166" s="15" t="s">
        <v>138</v>
      </c>
      <c r="AY166" s="15" t="s">
        <v>129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138</v>
      </c>
      <c r="BK166" s="183">
        <f>ROUND(I166*H166,2)</f>
        <v>0</v>
      </c>
      <c r="BL166" s="15" t="s">
        <v>157</v>
      </c>
      <c r="BM166" s="15" t="s">
        <v>279</v>
      </c>
    </row>
    <row r="167" spans="2:65" s="11" customFormat="1" ht="11.25">
      <c r="B167" s="184"/>
      <c r="C167" s="185"/>
      <c r="D167" s="186" t="s">
        <v>140</v>
      </c>
      <c r="E167" s="187" t="s">
        <v>1</v>
      </c>
      <c r="F167" s="188" t="s">
        <v>280</v>
      </c>
      <c r="G167" s="185"/>
      <c r="H167" s="187" t="s">
        <v>1</v>
      </c>
      <c r="I167" s="189"/>
      <c r="J167" s="185"/>
      <c r="K167" s="185"/>
      <c r="L167" s="190"/>
      <c r="M167" s="191"/>
      <c r="N167" s="192"/>
      <c r="O167" s="192"/>
      <c r="P167" s="192"/>
      <c r="Q167" s="192"/>
      <c r="R167" s="192"/>
      <c r="S167" s="192"/>
      <c r="T167" s="193"/>
      <c r="AT167" s="194" t="s">
        <v>140</v>
      </c>
      <c r="AU167" s="194" t="s">
        <v>138</v>
      </c>
      <c r="AV167" s="11" t="s">
        <v>20</v>
      </c>
      <c r="AW167" s="11" t="s">
        <v>34</v>
      </c>
      <c r="AX167" s="11" t="s">
        <v>72</v>
      </c>
      <c r="AY167" s="194" t="s">
        <v>129</v>
      </c>
    </row>
    <row r="168" spans="2:65" s="11" customFormat="1" ht="11.25">
      <c r="B168" s="184"/>
      <c r="C168" s="185"/>
      <c r="D168" s="186" t="s">
        <v>140</v>
      </c>
      <c r="E168" s="187" t="s">
        <v>1</v>
      </c>
      <c r="F168" s="188" t="s">
        <v>281</v>
      </c>
      <c r="G168" s="185"/>
      <c r="H168" s="187" t="s">
        <v>1</v>
      </c>
      <c r="I168" s="189"/>
      <c r="J168" s="185"/>
      <c r="K168" s="185"/>
      <c r="L168" s="190"/>
      <c r="M168" s="191"/>
      <c r="N168" s="192"/>
      <c r="O168" s="192"/>
      <c r="P168" s="192"/>
      <c r="Q168" s="192"/>
      <c r="R168" s="192"/>
      <c r="S168" s="192"/>
      <c r="T168" s="193"/>
      <c r="AT168" s="194" t="s">
        <v>140</v>
      </c>
      <c r="AU168" s="194" t="s">
        <v>138</v>
      </c>
      <c r="AV168" s="11" t="s">
        <v>20</v>
      </c>
      <c r="AW168" s="11" t="s">
        <v>34</v>
      </c>
      <c r="AX168" s="11" t="s">
        <v>72</v>
      </c>
      <c r="AY168" s="194" t="s">
        <v>129</v>
      </c>
    </row>
    <row r="169" spans="2:65" s="12" customFormat="1" ht="11.25">
      <c r="B169" s="195"/>
      <c r="C169" s="196"/>
      <c r="D169" s="186" t="s">
        <v>140</v>
      </c>
      <c r="E169" s="197" t="s">
        <v>1</v>
      </c>
      <c r="F169" s="198" t="s">
        <v>282</v>
      </c>
      <c r="G169" s="196"/>
      <c r="H169" s="199">
        <v>4.7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140</v>
      </c>
      <c r="AU169" s="205" t="s">
        <v>138</v>
      </c>
      <c r="AV169" s="12" t="s">
        <v>138</v>
      </c>
      <c r="AW169" s="12" t="s">
        <v>34</v>
      </c>
      <c r="AX169" s="12" t="s">
        <v>72</v>
      </c>
      <c r="AY169" s="205" t="s">
        <v>129</v>
      </c>
    </row>
    <row r="170" spans="2:65" s="11" customFormat="1" ht="11.25">
      <c r="B170" s="184"/>
      <c r="C170" s="185"/>
      <c r="D170" s="186" t="s">
        <v>140</v>
      </c>
      <c r="E170" s="187" t="s">
        <v>1</v>
      </c>
      <c r="F170" s="188" t="s">
        <v>283</v>
      </c>
      <c r="G170" s="185"/>
      <c r="H170" s="187" t="s">
        <v>1</v>
      </c>
      <c r="I170" s="189"/>
      <c r="J170" s="185"/>
      <c r="K170" s="185"/>
      <c r="L170" s="190"/>
      <c r="M170" s="191"/>
      <c r="N170" s="192"/>
      <c r="O170" s="192"/>
      <c r="P170" s="192"/>
      <c r="Q170" s="192"/>
      <c r="R170" s="192"/>
      <c r="S170" s="192"/>
      <c r="T170" s="193"/>
      <c r="AT170" s="194" t="s">
        <v>140</v>
      </c>
      <c r="AU170" s="194" t="s">
        <v>138</v>
      </c>
      <c r="AV170" s="11" t="s">
        <v>20</v>
      </c>
      <c r="AW170" s="11" t="s">
        <v>34</v>
      </c>
      <c r="AX170" s="11" t="s">
        <v>72</v>
      </c>
      <c r="AY170" s="194" t="s">
        <v>129</v>
      </c>
    </row>
    <row r="171" spans="2:65" s="12" customFormat="1" ht="11.25">
      <c r="B171" s="195"/>
      <c r="C171" s="196"/>
      <c r="D171" s="186" t="s">
        <v>140</v>
      </c>
      <c r="E171" s="197" t="s">
        <v>1</v>
      </c>
      <c r="F171" s="198" t="s">
        <v>282</v>
      </c>
      <c r="G171" s="196"/>
      <c r="H171" s="199">
        <v>4.7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140</v>
      </c>
      <c r="AU171" s="205" t="s">
        <v>138</v>
      </c>
      <c r="AV171" s="12" t="s">
        <v>138</v>
      </c>
      <c r="AW171" s="12" t="s">
        <v>34</v>
      </c>
      <c r="AX171" s="12" t="s">
        <v>72</v>
      </c>
      <c r="AY171" s="205" t="s">
        <v>129</v>
      </c>
    </row>
    <row r="172" spans="2:65" s="13" customFormat="1" ht="11.25">
      <c r="B172" s="215"/>
      <c r="C172" s="216"/>
      <c r="D172" s="186" t="s">
        <v>140</v>
      </c>
      <c r="E172" s="217" t="s">
        <v>1</v>
      </c>
      <c r="F172" s="218" t="s">
        <v>284</v>
      </c>
      <c r="G172" s="216"/>
      <c r="H172" s="219">
        <v>9.4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140</v>
      </c>
      <c r="AU172" s="225" t="s">
        <v>138</v>
      </c>
      <c r="AV172" s="13" t="s">
        <v>137</v>
      </c>
      <c r="AW172" s="13" t="s">
        <v>34</v>
      </c>
      <c r="AX172" s="13" t="s">
        <v>20</v>
      </c>
      <c r="AY172" s="225" t="s">
        <v>129</v>
      </c>
    </row>
    <row r="173" spans="2:65" s="10" customFormat="1" ht="22.9" customHeight="1">
      <c r="B173" s="157"/>
      <c r="C173" s="158"/>
      <c r="D173" s="159" t="s">
        <v>71</v>
      </c>
      <c r="E173" s="171" t="s">
        <v>285</v>
      </c>
      <c r="F173" s="171" t="s">
        <v>286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SUM(P174:P178)</f>
        <v>0</v>
      </c>
      <c r="Q173" s="165"/>
      <c r="R173" s="166">
        <f>SUM(R174:R178)</f>
        <v>0</v>
      </c>
      <c r="S173" s="165"/>
      <c r="T173" s="167">
        <f>SUM(T174:T178)</f>
        <v>0</v>
      </c>
      <c r="AR173" s="168" t="s">
        <v>138</v>
      </c>
      <c r="AT173" s="169" t="s">
        <v>71</v>
      </c>
      <c r="AU173" s="169" t="s">
        <v>20</v>
      </c>
      <c r="AY173" s="168" t="s">
        <v>129</v>
      </c>
      <c r="BK173" s="170">
        <f>SUM(BK174:BK178)</f>
        <v>0</v>
      </c>
    </row>
    <row r="174" spans="2:65" s="1" customFormat="1" ht="16.5" customHeight="1">
      <c r="B174" s="32"/>
      <c r="C174" s="173" t="s">
        <v>287</v>
      </c>
      <c r="D174" s="173" t="s">
        <v>132</v>
      </c>
      <c r="E174" s="174" t="s">
        <v>288</v>
      </c>
      <c r="F174" s="175" t="s">
        <v>289</v>
      </c>
      <c r="G174" s="176" t="s">
        <v>152</v>
      </c>
      <c r="H174" s="177">
        <v>6</v>
      </c>
      <c r="I174" s="178"/>
      <c r="J174" s="177">
        <f>ROUND(I174*H174,2)</f>
        <v>0</v>
      </c>
      <c r="K174" s="175" t="s">
        <v>136</v>
      </c>
      <c r="L174" s="36"/>
      <c r="M174" s="179" t="s">
        <v>1</v>
      </c>
      <c r="N174" s="180" t="s">
        <v>44</v>
      </c>
      <c r="O174" s="58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15" t="s">
        <v>157</v>
      </c>
      <c r="AT174" s="15" t="s">
        <v>132</v>
      </c>
      <c r="AU174" s="15" t="s">
        <v>138</v>
      </c>
      <c r="AY174" s="15" t="s">
        <v>129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138</v>
      </c>
      <c r="BK174" s="183">
        <f>ROUND(I174*H174,2)</f>
        <v>0</v>
      </c>
      <c r="BL174" s="15" t="s">
        <v>157</v>
      </c>
      <c r="BM174" s="15" t="s">
        <v>290</v>
      </c>
    </row>
    <row r="175" spans="2:65" s="12" customFormat="1" ht="11.25">
      <c r="B175" s="195"/>
      <c r="C175" s="196"/>
      <c r="D175" s="186" t="s">
        <v>140</v>
      </c>
      <c r="E175" s="197" t="s">
        <v>1</v>
      </c>
      <c r="F175" s="198" t="s">
        <v>291</v>
      </c>
      <c r="G175" s="196"/>
      <c r="H175" s="199">
        <v>6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140</v>
      </c>
      <c r="AU175" s="205" t="s">
        <v>138</v>
      </c>
      <c r="AV175" s="12" t="s">
        <v>138</v>
      </c>
      <c r="AW175" s="12" t="s">
        <v>34</v>
      </c>
      <c r="AX175" s="12" t="s">
        <v>20</v>
      </c>
      <c r="AY175" s="205" t="s">
        <v>129</v>
      </c>
    </row>
    <row r="176" spans="2:65" s="1" customFormat="1" ht="16.5" customHeight="1">
      <c r="B176" s="32"/>
      <c r="C176" s="206" t="s">
        <v>292</v>
      </c>
      <c r="D176" s="206" t="s">
        <v>180</v>
      </c>
      <c r="E176" s="207" t="s">
        <v>293</v>
      </c>
      <c r="F176" s="208" t="s">
        <v>294</v>
      </c>
      <c r="G176" s="209" t="s">
        <v>152</v>
      </c>
      <c r="H176" s="210">
        <v>6</v>
      </c>
      <c r="I176" s="211"/>
      <c r="J176" s="210">
        <f>ROUND(I176*H176,2)</f>
        <v>0</v>
      </c>
      <c r="K176" s="208" t="s">
        <v>1</v>
      </c>
      <c r="L176" s="212"/>
      <c r="M176" s="213" t="s">
        <v>1</v>
      </c>
      <c r="N176" s="214" t="s">
        <v>44</v>
      </c>
      <c r="O176" s="58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15" t="s">
        <v>295</v>
      </c>
      <c r="AT176" s="15" t="s">
        <v>180</v>
      </c>
      <c r="AU176" s="15" t="s">
        <v>138</v>
      </c>
      <c r="AY176" s="15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138</v>
      </c>
      <c r="BK176" s="183">
        <f>ROUND(I176*H176,2)</f>
        <v>0</v>
      </c>
      <c r="BL176" s="15" t="s">
        <v>157</v>
      </c>
      <c r="BM176" s="15" t="s">
        <v>296</v>
      </c>
    </row>
    <row r="177" spans="2:65" s="1" customFormat="1" ht="16.5" customHeight="1">
      <c r="B177" s="32"/>
      <c r="C177" s="206" t="s">
        <v>297</v>
      </c>
      <c r="D177" s="206" t="s">
        <v>180</v>
      </c>
      <c r="E177" s="207" t="s">
        <v>298</v>
      </c>
      <c r="F177" s="208" t="s">
        <v>299</v>
      </c>
      <c r="G177" s="209" t="s">
        <v>152</v>
      </c>
      <c r="H177" s="210">
        <v>6</v>
      </c>
      <c r="I177" s="211"/>
      <c r="J177" s="210">
        <f>ROUND(I177*H177,2)</f>
        <v>0</v>
      </c>
      <c r="K177" s="208" t="s">
        <v>1</v>
      </c>
      <c r="L177" s="212"/>
      <c r="M177" s="213" t="s">
        <v>1</v>
      </c>
      <c r="N177" s="214" t="s">
        <v>44</v>
      </c>
      <c r="O177" s="58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AR177" s="15" t="s">
        <v>295</v>
      </c>
      <c r="AT177" s="15" t="s">
        <v>180</v>
      </c>
      <c r="AU177" s="15" t="s">
        <v>138</v>
      </c>
      <c r="AY177" s="15" t="s">
        <v>129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138</v>
      </c>
      <c r="BK177" s="183">
        <f>ROUND(I177*H177,2)</f>
        <v>0</v>
      </c>
      <c r="BL177" s="15" t="s">
        <v>157</v>
      </c>
      <c r="BM177" s="15" t="s">
        <v>300</v>
      </c>
    </row>
    <row r="178" spans="2:65" s="1" customFormat="1" ht="16.5" customHeight="1">
      <c r="B178" s="32"/>
      <c r="C178" s="173" t="s">
        <v>301</v>
      </c>
      <c r="D178" s="173" t="s">
        <v>132</v>
      </c>
      <c r="E178" s="174" t="s">
        <v>302</v>
      </c>
      <c r="F178" s="175" t="s">
        <v>303</v>
      </c>
      <c r="G178" s="176" t="s">
        <v>200</v>
      </c>
      <c r="H178" s="177">
        <v>5</v>
      </c>
      <c r="I178" s="178"/>
      <c r="J178" s="177">
        <f>ROUND(I178*H178,2)</f>
        <v>0</v>
      </c>
      <c r="K178" s="175" t="s">
        <v>1</v>
      </c>
      <c r="L178" s="36"/>
      <c r="M178" s="179" t="s">
        <v>1</v>
      </c>
      <c r="N178" s="180" t="s">
        <v>44</v>
      </c>
      <c r="O178" s="58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15" t="s">
        <v>157</v>
      </c>
      <c r="AT178" s="15" t="s">
        <v>132</v>
      </c>
      <c r="AU178" s="15" t="s">
        <v>138</v>
      </c>
      <c r="AY178" s="15" t="s">
        <v>129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138</v>
      </c>
      <c r="BK178" s="183">
        <f>ROUND(I178*H178,2)</f>
        <v>0</v>
      </c>
      <c r="BL178" s="15" t="s">
        <v>157</v>
      </c>
      <c r="BM178" s="15" t="s">
        <v>304</v>
      </c>
    </row>
    <row r="179" spans="2:65" s="10" customFormat="1" ht="22.9" customHeight="1">
      <c r="B179" s="157"/>
      <c r="C179" s="158"/>
      <c r="D179" s="159" t="s">
        <v>71</v>
      </c>
      <c r="E179" s="171" t="s">
        <v>305</v>
      </c>
      <c r="F179" s="171" t="s">
        <v>306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SUM(P180:P182)</f>
        <v>0</v>
      </c>
      <c r="Q179" s="165"/>
      <c r="R179" s="166">
        <f>SUM(R180:R182)</f>
        <v>0</v>
      </c>
      <c r="S179" s="165"/>
      <c r="T179" s="167">
        <f>SUM(T180:T182)</f>
        <v>0</v>
      </c>
      <c r="AR179" s="168" t="s">
        <v>138</v>
      </c>
      <c r="AT179" s="169" t="s">
        <v>71</v>
      </c>
      <c r="AU179" s="169" t="s">
        <v>20</v>
      </c>
      <c r="AY179" s="168" t="s">
        <v>129</v>
      </c>
      <c r="BK179" s="170">
        <f>SUM(BK180:BK182)</f>
        <v>0</v>
      </c>
    </row>
    <row r="180" spans="2:65" s="1" customFormat="1" ht="16.5" customHeight="1">
      <c r="B180" s="32"/>
      <c r="C180" s="173" t="s">
        <v>307</v>
      </c>
      <c r="D180" s="173" t="s">
        <v>132</v>
      </c>
      <c r="E180" s="174" t="s">
        <v>308</v>
      </c>
      <c r="F180" s="175" t="s">
        <v>309</v>
      </c>
      <c r="G180" s="176" t="s">
        <v>187</v>
      </c>
      <c r="H180" s="177">
        <v>2</v>
      </c>
      <c r="I180" s="178"/>
      <c r="J180" s="177">
        <f>ROUND(I180*H180,2)</f>
        <v>0</v>
      </c>
      <c r="K180" s="175" t="s">
        <v>1</v>
      </c>
      <c r="L180" s="36"/>
      <c r="M180" s="179" t="s">
        <v>1</v>
      </c>
      <c r="N180" s="180" t="s">
        <v>44</v>
      </c>
      <c r="O180" s="58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15" t="s">
        <v>157</v>
      </c>
      <c r="AT180" s="15" t="s">
        <v>132</v>
      </c>
      <c r="AU180" s="15" t="s">
        <v>138</v>
      </c>
      <c r="AY180" s="15" t="s">
        <v>129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138</v>
      </c>
      <c r="BK180" s="183">
        <f>ROUND(I180*H180,2)</f>
        <v>0</v>
      </c>
      <c r="BL180" s="15" t="s">
        <v>157</v>
      </c>
      <c r="BM180" s="15" t="s">
        <v>310</v>
      </c>
    </row>
    <row r="181" spans="2:65" s="1" customFormat="1" ht="16.5" customHeight="1">
      <c r="B181" s="32"/>
      <c r="C181" s="173" t="s">
        <v>295</v>
      </c>
      <c r="D181" s="173" t="s">
        <v>132</v>
      </c>
      <c r="E181" s="174" t="s">
        <v>311</v>
      </c>
      <c r="F181" s="175" t="s">
        <v>312</v>
      </c>
      <c r="G181" s="176" t="s">
        <v>187</v>
      </c>
      <c r="H181" s="177">
        <v>1</v>
      </c>
      <c r="I181" s="178"/>
      <c r="J181" s="177">
        <f>ROUND(I181*H181,2)</f>
        <v>0</v>
      </c>
      <c r="K181" s="175" t="s">
        <v>1</v>
      </c>
      <c r="L181" s="36"/>
      <c r="M181" s="179" t="s">
        <v>1</v>
      </c>
      <c r="N181" s="180" t="s">
        <v>44</v>
      </c>
      <c r="O181" s="58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AR181" s="15" t="s">
        <v>157</v>
      </c>
      <c r="AT181" s="15" t="s">
        <v>132</v>
      </c>
      <c r="AU181" s="15" t="s">
        <v>138</v>
      </c>
      <c r="AY181" s="15" t="s">
        <v>129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138</v>
      </c>
      <c r="BK181" s="183">
        <f>ROUND(I181*H181,2)</f>
        <v>0</v>
      </c>
      <c r="BL181" s="15" t="s">
        <v>157</v>
      </c>
      <c r="BM181" s="15" t="s">
        <v>313</v>
      </c>
    </row>
    <row r="182" spans="2:65" s="1" customFormat="1" ht="16.5" customHeight="1">
      <c r="B182" s="32"/>
      <c r="C182" s="173" t="s">
        <v>314</v>
      </c>
      <c r="D182" s="173" t="s">
        <v>132</v>
      </c>
      <c r="E182" s="174" t="s">
        <v>315</v>
      </c>
      <c r="F182" s="175" t="s">
        <v>316</v>
      </c>
      <c r="G182" s="176" t="s">
        <v>187</v>
      </c>
      <c r="H182" s="177">
        <v>1</v>
      </c>
      <c r="I182" s="178"/>
      <c r="J182" s="177">
        <f>ROUND(I182*H182,2)</f>
        <v>0</v>
      </c>
      <c r="K182" s="175" t="s">
        <v>1</v>
      </c>
      <c r="L182" s="36"/>
      <c r="M182" s="179" t="s">
        <v>1</v>
      </c>
      <c r="N182" s="180" t="s">
        <v>44</v>
      </c>
      <c r="O182" s="58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AR182" s="15" t="s">
        <v>157</v>
      </c>
      <c r="AT182" s="15" t="s">
        <v>132</v>
      </c>
      <c r="AU182" s="15" t="s">
        <v>138</v>
      </c>
      <c r="AY182" s="15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138</v>
      </c>
      <c r="BK182" s="183">
        <f>ROUND(I182*H182,2)</f>
        <v>0</v>
      </c>
      <c r="BL182" s="15" t="s">
        <v>157</v>
      </c>
      <c r="BM182" s="15" t="s">
        <v>317</v>
      </c>
    </row>
    <row r="183" spans="2:65" s="10" customFormat="1" ht="22.9" customHeight="1">
      <c r="B183" s="157"/>
      <c r="C183" s="158"/>
      <c r="D183" s="159" t="s">
        <v>71</v>
      </c>
      <c r="E183" s="171" t="s">
        <v>318</v>
      </c>
      <c r="F183" s="171" t="s">
        <v>319</v>
      </c>
      <c r="G183" s="158"/>
      <c r="H183" s="158"/>
      <c r="I183" s="161"/>
      <c r="J183" s="172">
        <f>BK183</f>
        <v>0</v>
      </c>
      <c r="K183" s="158"/>
      <c r="L183" s="163"/>
      <c r="M183" s="164"/>
      <c r="N183" s="165"/>
      <c r="O183" s="165"/>
      <c r="P183" s="166">
        <f>SUM(P184:P203)</f>
        <v>0</v>
      </c>
      <c r="Q183" s="165"/>
      <c r="R183" s="166">
        <f>SUM(R184:R203)</f>
        <v>0.11231099999999999</v>
      </c>
      <c r="S183" s="165"/>
      <c r="T183" s="167">
        <f>SUM(T184:T203)</f>
        <v>0</v>
      </c>
      <c r="AR183" s="168" t="s">
        <v>138</v>
      </c>
      <c r="AT183" s="169" t="s">
        <v>71</v>
      </c>
      <c r="AU183" s="169" t="s">
        <v>20</v>
      </c>
      <c r="AY183" s="168" t="s">
        <v>129</v>
      </c>
      <c r="BK183" s="170">
        <f>SUM(BK184:BK203)</f>
        <v>0</v>
      </c>
    </row>
    <row r="184" spans="2:65" s="1" customFormat="1" ht="16.5" customHeight="1">
      <c r="B184" s="32"/>
      <c r="C184" s="173" t="s">
        <v>320</v>
      </c>
      <c r="D184" s="173" t="s">
        <v>132</v>
      </c>
      <c r="E184" s="174" t="s">
        <v>321</v>
      </c>
      <c r="F184" s="175" t="s">
        <v>322</v>
      </c>
      <c r="G184" s="176" t="s">
        <v>152</v>
      </c>
      <c r="H184" s="177">
        <v>4.7</v>
      </c>
      <c r="I184" s="178"/>
      <c r="J184" s="177">
        <f>ROUND(I184*H184,2)</f>
        <v>0</v>
      </c>
      <c r="K184" s="175" t="s">
        <v>136</v>
      </c>
      <c r="L184" s="36"/>
      <c r="M184" s="179" t="s">
        <v>1</v>
      </c>
      <c r="N184" s="180" t="s">
        <v>44</v>
      </c>
      <c r="O184" s="58"/>
      <c r="P184" s="181">
        <f>O184*H184</f>
        <v>0</v>
      </c>
      <c r="Q184" s="181">
        <v>7.9000000000000001E-4</v>
      </c>
      <c r="R184" s="181">
        <f>Q184*H184</f>
        <v>3.7130000000000002E-3</v>
      </c>
      <c r="S184" s="181">
        <v>0</v>
      </c>
      <c r="T184" s="182">
        <f>S184*H184</f>
        <v>0</v>
      </c>
      <c r="AR184" s="15" t="s">
        <v>157</v>
      </c>
      <c r="AT184" s="15" t="s">
        <v>132</v>
      </c>
      <c r="AU184" s="15" t="s">
        <v>138</v>
      </c>
      <c r="AY184" s="15" t="s">
        <v>129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138</v>
      </c>
      <c r="BK184" s="183">
        <f>ROUND(I184*H184,2)</f>
        <v>0</v>
      </c>
      <c r="BL184" s="15" t="s">
        <v>157</v>
      </c>
      <c r="BM184" s="15" t="s">
        <v>323</v>
      </c>
    </row>
    <row r="185" spans="2:65" s="12" customFormat="1" ht="11.25">
      <c r="B185" s="195"/>
      <c r="C185" s="196"/>
      <c r="D185" s="186" t="s">
        <v>140</v>
      </c>
      <c r="E185" s="197" t="s">
        <v>1</v>
      </c>
      <c r="F185" s="198" t="s">
        <v>324</v>
      </c>
      <c r="G185" s="196"/>
      <c r="H185" s="199">
        <v>4.7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140</v>
      </c>
      <c r="AU185" s="205" t="s">
        <v>138</v>
      </c>
      <c r="AV185" s="12" t="s">
        <v>138</v>
      </c>
      <c r="AW185" s="12" t="s">
        <v>34</v>
      </c>
      <c r="AX185" s="12" t="s">
        <v>20</v>
      </c>
      <c r="AY185" s="205" t="s">
        <v>129</v>
      </c>
    </row>
    <row r="186" spans="2:65" s="1" customFormat="1" ht="22.5" customHeight="1">
      <c r="B186" s="32"/>
      <c r="C186" s="173" t="s">
        <v>325</v>
      </c>
      <c r="D186" s="173" t="s">
        <v>132</v>
      </c>
      <c r="E186" s="174" t="s">
        <v>326</v>
      </c>
      <c r="F186" s="175" t="s">
        <v>327</v>
      </c>
      <c r="G186" s="176" t="s">
        <v>135</v>
      </c>
      <c r="H186" s="177">
        <v>4</v>
      </c>
      <c r="I186" s="178"/>
      <c r="J186" s="177">
        <f>ROUND(I186*H186,2)</f>
        <v>0</v>
      </c>
      <c r="K186" s="175" t="s">
        <v>1</v>
      </c>
      <c r="L186" s="36"/>
      <c r="M186" s="179" t="s">
        <v>1</v>
      </c>
      <c r="N186" s="180" t="s">
        <v>44</v>
      </c>
      <c r="O186" s="58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15" t="s">
        <v>157</v>
      </c>
      <c r="AT186" s="15" t="s">
        <v>132</v>
      </c>
      <c r="AU186" s="15" t="s">
        <v>138</v>
      </c>
      <c r="AY186" s="15" t="s">
        <v>129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138</v>
      </c>
      <c r="BK186" s="183">
        <f>ROUND(I186*H186,2)</f>
        <v>0</v>
      </c>
      <c r="BL186" s="15" t="s">
        <v>157</v>
      </c>
      <c r="BM186" s="15" t="s">
        <v>328</v>
      </c>
    </row>
    <row r="187" spans="2:65" s="12" customFormat="1" ht="11.25">
      <c r="B187" s="195"/>
      <c r="C187" s="196"/>
      <c r="D187" s="186" t="s">
        <v>140</v>
      </c>
      <c r="E187" s="197" t="s">
        <v>1</v>
      </c>
      <c r="F187" s="198" t="s">
        <v>329</v>
      </c>
      <c r="G187" s="196"/>
      <c r="H187" s="199">
        <v>4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140</v>
      </c>
      <c r="AU187" s="205" t="s">
        <v>138</v>
      </c>
      <c r="AV187" s="12" t="s">
        <v>138</v>
      </c>
      <c r="AW187" s="12" t="s">
        <v>34</v>
      </c>
      <c r="AX187" s="12" t="s">
        <v>20</v>
      </c>
      <c r="AY187" s="205" t="s">
        <v>129</v>
      </c>
    </row>
    <row r="188" spans="2:65" s="1" customFormat="1" ht="16.5" customHeight="1">
      <c r="B188" s="32"/>
      <c r="C188" s="206" t="s">
        <v>330</v>
      </c>
      <c r="D188" s="206" t="s">
        <v>180</v>
      </c>
      <c r="E188" s="207" t="s">
        <v>331</v>
      </c>
      <c r="F188" s="208" t="s">
        <v>332</v>
      </c>
      <c r="G188" s="209" t="s">
        <v>135</v>
      </c>
      <c r="H188" s="210">
        <v>5.88</v>
      </c>
      <c r="I188" s="211"/>
      <c r="J188" s="210">
        <f>ROUND(I188*H188,2)</f>
        <v>0</v>
      </c>
      <c r="K188" s="208" t="s">
        <v>1</v>
      </c>
      <c r="L188" s="212"/>
      <c r="M188" s="213" t="s">
        <v>1</v>
      </c>
      <c r="N188" s="214" t="s">
        <v>44</v>
      </c>
      <c r="O188" s="58"/>
      <c r="P188" s="181">
        <f>O188*H188</f>
        <v>0</v>
      </c>
      <c r="Q188" s="181">
        <v>1.7000000000000001E-2</v>
      </c>
      <c r="R188" s="181">
        <f>Q188*H188</f>
        <v>9.9960000000000007E-2</v>
      </c>
      <c r="S188" s="181">
        <v>0</v>
      </c>
      <c r="T188" s="182">
        <f>S188*H188</f>
        <v>0</v>
      </c>
      <c r="AR188" s="15" t="s">
        <v>295</v>
      </c>
      <c r="AT188" s="15" t="s">
        <v>180</v>
      </c>
      <c r="AU188" s="15" t="s">
        <v>138</v>
      </c>
      <c r="AY188" s="15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138</v>
      </c>
      <c r="BK188" s="183">
        <f>ROUND(I188*H188,2)</f>
        <v>0</v>
      </c>
      <c r="BL188" s="15" t="s">
        <v>157</v>
      </c>
      <c r="BM188" s="15" t="s">
        <v>333</v>
      </c>
    </row>
    <row r="189" spans="2:65" s="12" customFormat="1" ht="11.25">
      <c r="B189" s="195"/>
      <c r="C189" s="196"/>
      <c r="D189" s="186" t="s">
        <v>140</v>
      </c>
      <c r="E189" s="197" t="s">
        <v>1</v>
      </c>
      <c r="F189" s="198" t="s">
        <v>334</v>
      </c>
      <c r="G189" s="196"/>
      <c r="H189" s="199">
        <v>5.88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140</v>
      </c>
      <c r="AU189" s="205" t="s">
        <v>138</v>
      </c>
      <c r="AV189" s="12" t="s">
        <v>138</v>
      </c>
      <c r="AW189" s="12" t="s">
        <v>34</v>
      </c>
      <c r="AX189" s="12" t="s">
        <v>20</v>
      </c>
      <c r="AY189" s="205" t="s">
        <v>129</v>
      </c>
    </row>
    <row r="190" spans="2:65" s="11" customFormat="1" ht="11.25">
      <c r="B190" s="184"/>
      <c r="C190" s="185"/>
      <c r="D190" s="186" t="s">
        <v>140</v>
      </c>
      <c r="E190" s="187" t="s">
        <v>1</v>
      </c>
      <c r="F190" s="188" t="s">
        <v>335</v>
      </c>
      <c r="G190" s="185"/>
      <c r="H190" s="187" t="s">
        <v>1</v>
      </c>
      <c r="I190" s="189"/>
      <c r="J190" s="185"/>
      <c r="K190" s="185"/>
      <c r="L190" s="190"/>
      <c r="M190" s="191"/>
      <c r="N190" s="192"/>
      <c r="O190" s="192"/>
      <c r="P190" s="192"/>
      <c r="Q190" s="192"/>
      <c r="R190" s="192"/>
      <c r="S190" s="192"/>
      <c r="T190" s="193"/>
      <c r="AT190" s="194" t="s">
        <v>140</v>
      </c>
      <c r="AU190" s="194" t="s">
        <v>138</v>
      </c>
      <c r="AV190" s="11" t="s">
        <v>20</v>
      </c>
      <c r="AW190" s="11" t="s">
        <v>34</v>
      </c>
      <c r="AX190" s="11" t="s">
        <v>72</v>
      </c>
      <c r="AY190" s="194" t="s">
        <v>129</v>
      </c>
    </row>
    <row r="191" spans="2:65" s="1" customFormat="1" ht="16.5" customHeight="1">
      <c r="B191" s="32"/>
      <c r="C191" s="173" t="s">
        <v>336</v>
      </c>
      <c r="D191" s="173" t="s">
        <v>132</v>
      </c>
      <c r="E191" s="174" t="s">
        <v>337</v>
      </c>
      <c r="F191" s="175" t="s">
        <v>338</v>
      </c>
      <c r="G191" s="176" t="s">
        <v>135</v>
      </c>
      <c r="H191" s="177">
        <v>8</v>
      </c>
      <c r="I191" s="178"/>
      <c r="J191" s="177">
        <f>ROUND(I191*H191,2)</f>
        <v>0</v>
      </c>
      <c r="K191" s="175" t="s">
        <v>1</v>
      </c>
      <c r="L191" s="36"/>
      <c r="M191" s="179" t="s">
        <v>1</v>
      </c>
      <c r="N191" s="180" t="s">
        <v>44</v>
      </c>
      <c r="O191" s="58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AR191" s="15" t="s">
        <v>157</v>
      </c>
      <c r="AT191" s="15" t="s">
        <v>132</v>
      </c>
      <c r="AU191" s="15" t="s">
        <v>138</v>
      </c>
      <c r="AY191" s="15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5" t="s">
        <v>138</v>
      </c>
      <c r="BK191" s="183">
        <f>ROUND(I191*H191,2)</f>
        <v>0</v>
      </c>
      <c r="BL191" s="15" t="s">
        <v>157</v>
      </c>
      <c r="BM191" s="15" t="s">
        <v>339</v>
      </c>
    </row>
    <row r="192" spans="2:65" s="11" customFormat="1" ht="11.25">
      <c r="B192" s="184"/>
      <c r="C192" s="185"/>
      <c r="D192" s="186" t="s">
        <v>140</v>
      </c>
      <c r="E192" s="187" t="s">
        <v>1</v>
      </c>
      <c r="F192" s="188" t="s">
        <v>340</v>
      </c>
      <c r="G192" s="185"/>
      <c r="H192" s="187" t="s">
        <v>1</v>
      </c>
      <c r="I192" s="189"/>
      <c r="J192" s="185"/>
      <c r="K192" s="185"/>
      <c r="L192" s="190"/>
      <c r="M192" s="191"/>
      <c r="N192" s="192"/>
      <c r="O192" s="192"/>
      <c r="P192" s="192"/>
      <c r="Q192" s="192"/>
      <c r="R192" s="192"/>
      <c r="S192" s="192"/>
      <c r="T192" s="193"/>
      <c r="AT192" s="194" t="s">
        <v>140</v>
      </c>
      <c r="AU192" s="194" t="s">
        <v>138</v>
      </c>
      <c r="AV192" s="11" t="s">
        <v>20</v>
      </c>
      <c r="AW192" s="11" t="s">
        <v>34</v>
      </c>
      <c r="AX192" s="11" t="s">
        <v>72</v>
      </c>
      <c r="AY192" s="194" t="s">
        <v>129</v>
      </c>
    </row>
    <row r="193" spans="2:65" s="12" customFormat="1" ht="11.25">
      <c r="B193" s="195"/>
      <c r="C193" s="196"/>
      <c r="D193" s="186" t="s">
        <v>140</v>
      </c>
      <c r="E193" s="197" t="s">
        <v>1</v>
      </c>
      <c r="F193" s="198" t="s">
        <v>159</v>
      </c>
      <c r="G193" s="196"/>
      <c r="H193" s="199">
        <v>4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140</v>
      </c>
      <c r="AU193" s="205" t="s">
        <v>138</v>
      </c>
      <c r="AV193" s="12" t="s">
        <v>138</v>
      </c>
      <c r="AW193" s="12" t="s">
        <v>34</v>
      </c>
      <c r="AX193" s="12" t="s">
        <v>72</v>
      </c>
      <c r="AY193" s="205" t="s">
        <v>129</v>
      </c>
    </row>
    <row r="194" spans="2:65" s="11" customFormat="1" ht="11.25">
      <c r="B194" s="184"/>
      <c r="C194" s="185"/>
      <c r="D194" s="186" t="s">
        <v>140</v>
      </c>
      <c r="E194" s="187" t="s">
        <v>1</v>
      </c>
      <c r="F194" s="188" t="s">
        <v>341</v>
      </c>
      <c r="G194" s="185"/>
      <c r="H194" s="187" t="s">
        <v>1</v>
      </c>
      <c r="I194" s="189"/>
      <c r="J194" s="185"/>
      <c r="K194" s="185"/>
      <c r="L194" s="190"/>
      <c r="M194" s="191"/>
      <c r="N194" s="192"/>
      <c r="O194" s="192"/>
      <c r="P194" s="192"/>
      <c r="Q194" s="192"/>
      <c r="R194" s="192"/>
      <c r="S194" s="192"/>
      <c r="T194" s="193"/>
      <c r="AT194" s="194" t="s">
        <v>140</v>
      </c>
      <c r="AU194" s="194" t="s">
        <v>138</v>
      </c>
      <c r="AV194" s="11" t="s">
        <v>20</v>
      </c>
      <c r="AW194" s="11" t="s">
        <v>34</v>
      </c>
      <c r="AX194" s="11" t="s">
        <v>72</v>
      </c>
      <c r="AY194" s="194" t="s">
        <v>129</v>
      </c>
    </row>
    <row r="195" spans="2:65" s="12" customFormat="1" ht="11.25">
      <c r="B195" s="195"/>
      <c r="C195" s="196"/>
      <c r="D195" s="186" t="s">
        <v>140</v>
      </c>
      <c r="E195" s="197" t="s">
        <v>1</v>
      </c>
      <c r="F195" s="198" t="s">
        <v>159</v>
      </c>
      <c r="G195" s="196"/>
      <c r="H195" s="199">
        <v>4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140</v>
      </c>
      <c r="AU195" s="205" t="s">
        <v>138</v>
      </c>
      <c r="AV195" s="12" t="s">
        <v>138</v>
      </c>
      <c r="AW195" s="12" t="s">
        <v>34</v>
      </c>
      <c r="AX195" s="12" t="s">
        <v>72</v>
      </c>
      <c r="AY195" s="205" t="s">
        <v>129</v>
      </c>
    </row>
    <row r="196" spans="2:65" s="13" customFormat="1" ht="11.25">
      <c r="B196" s="215"/>
      <c r="C196" s="216"/>
      <c r="D196" s="186" t="s">
        <v>140</v>
      </c>
      <c r="E196" s="217" t="s">
        <v>1</v>
      </c>
      <c r="F196" s="218" t="s">
        <v>284</v>
      </c>
      <c r="G196" s="216"/>
      <c r="H196" s="219">
        <v>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140</v>
      </c>
      <c r="AU196" s="225" t="s">
        <v>138</v>
      </c>
      <c r="AV196" s="13" t="s">
        <v>137</v>
      </c>
      <c r="AW196" s="13" t="s">
        <v>34</v>
      </c>
      <c r="AX196" s="13" t="s">
        <v>20</v>
      </c>
      <c r="AY196" s="225" t="s">
        <v>129</v>
      </c>
    </row>
    <row r="197" spans="2:65" s="1" customFormat="1" ht="16.5" customHeight="1">
      <c r="B197" s="32"/>
      <c r="C197" s="173" t="s">
        <v>342</v>
      </c>
      <c r="D197" s="173" t="s">
        <v>132</v>
      </c>
      <c r="E197" s="174" t="s">
        <v>343</v>
      </c>
      <c r="F197" s="175" t="s">
        <v>344</v>
      </c>
      <c r="G197" s="176" t="s">
        <v>152</v>
      </c>
      <c r="H197" s="177">
        <v>7.5</v>
      </c>
      <c r="I197" s="178"/>
      <c r="J197" s="177">
        <f>ROUND(I197*H197,2)</f>
        <v>0</v>
      </c>
      <c r="K197" s="175" t="s">
        <v>136</v>
      </c>
      <c r="L197" s="36"/>
      <c r="M197" s="179" t="s">
        <v>1</v>
      </c>
      <c r="N197" s="180" t="s">
        <v>44</v>
      </c>
      <c r="O197" s="58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AR197" s="15" t="s">
        <v>157</v>
      </c>
      <c r="AT197" s="15" t="s">
        <v>132</v>
      </c>
      <c r="AU197" s="15" t="s">
        <v>138</v>
      </c>
      <c r="AY197" s="15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138</v>
      </c>
      <c r="BK197" s="183">
        <f>ROUND(I197*H197,2)</f>
        <v>0</v>
      </c>
      <c r="BL197" s="15" t="s">
        <v>157</v>
      </c>
      <c r="BM197" s="15" t="s">
        <v>345</v>
      </c>
    </row>
    <row r="198" spans="2:65" s="12" customFormat="1" ht="11.25">
      <c r="B198" s="195"/>
      <c r="C198" s="196"/>
      <c r="D198" s="186" t="s">
        <v>140</v>
      </c>
      <c r="E198" s="197" t="s">
        <v>1</v>
      </c>
      <c r="F198" s="198" t="s">
        <v>346</v>
      </c>
      <c r="G198" s="196"/>
      <c r="H198" s="199">
        <v>7.5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140</v>
      </c>
      <c r="AU198" s="205" t="s">
        <v>138</v>
      </c>
      <c r="AV198" s="12" t="s">
        <v>138</v>
      </c>
      <c r="AW198" s="12" t="s">
        <v>34</v>
      </c>
      <c r="AX198" s="12" t="s">
        <v>20</v>
      </c>
      <c r="AY198" s="205" t="s">
        <v>129</v>
      </c>
    </row>
    <row r="199" spans="2:65" s="1" customFormat="1" ht="16.5" customHeight="1">
      <c r="B199" s="32"/>
      <c r="C199" s="206" t="s">
        <v>347</v>
      </c>
      <c r="D199" s="206" t="s">
        <v>180</v>
      </c>
      <c r="E199" s="207" t="s">
        <v>348</v>
      </c>
      <c r="F199" s="208" t="s">
        <v>349</v>
      </c>
      <c r="G199" s="209" t="s">
        <v>152</v>
      </c>
      <c r="H199" s="210">
        <v>8</v>
      </c>
      <c r="I199" s="211"/>
      <c r="J199" s="210">
        <f>ROUND(I199*H199,2)</f>
        <v>0</v>
      </c>
      <c r="K199" s="208" t="s">
        <v>1</v>
      </c>
      <c r="L199" s="212"/>
      <c r="M199" s="213" t="s">
        <v>1</v>
      </c>
      <c r="N199" s="214" t="s">
        <v>44</v>
      </c>
      <c r="O199" s="58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15" t="s">
        <v>295</v>
      </c>
      <c r="AT199" s="15" t="s">
        <v>180</v>
      </c>
      <c r="AU199" s="15" t="s">
        <v>138</v>
      </c>
      <c r="AY199" s="15" t="s">
        <v>129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138</v>
      </c>
      <c r="BK199" s="183">
        <f>ROUND(I199*H199,2)</f>
        <v>0</v>
      </c>
      <c r="BL199" s="15" t="s">
        <v>157</v>
      </c>
      <c r="BM199" s="15" t="s">
        <v>350</v>
      </c>
    </row>
    <row r="200" spans="2:65" s="1" customFormat="1" ht="16.5" customHeight="1">
      <c r="B200" s="32"/>
      <c r="C200" s="173" t="s">
        <v>351</v>
      </c>
      <c r="D200" s="173" t="s">
        <v>132</v>
      </c>
      <c r="E200" s="174" t="s">
        <v>352</v>
      </c>
      <c r="F200" s="175" t="s">
        <v>353</v>
      </c>
      <c r="G200" s="176" t="s">
        <v>152</v>
      </c>
      <c r="H200" s="177">
        <v>1.4</v>
      </c>
      <c r="I200" s="178"/>
      <c r="J200" s="177">
        <f>ROUND(I200*H200,2)</f>
        <v>0</v>
      </c>
      <c r="K200" s="175" t="s">
        <v>136</v>
      </c>
      <c r="L200" s="36"/>
      <c r="M200" s="179" t="s">
        <v>1</v>
      </c>
      <c r="N200" s="180" t="s">
        <v>44</v>
      </c>
      <c r="O200" s="58"/>
      <c r="P200" s="181">
        <f>O200*H200</f>
        <v>0</v>
      </c>
      <c r="Q200" s="181">
        <v>6.1700000000000001E-3</v>
      </c>
      <c r="R200" s="181">
        <f>Q200*H200</f>
        <v>8.6379999999999998E-3</v>
      </c>
      <c r="S200" s="181">
        <v>0</v>
      </c>
      <c r="T200" s="182">
        <f>S200*H200</f>
        <v>0</v>
      </c>
      <c r="AR200" s="15" t="s">
        <v>157</v>
      </c>
      <c r="AT200" s="15" t="s">
        <v>132</v>
      </c>
      <c r="AU200" s="15" t="s">
        <v>138</v>
      </c>
      <c r="AY200" s="15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138</v>
      </c>
      <c r="BK200" s="183">
        <f>ROUND(I200*H200,2)</f>
        <v>0</v>
      </c>
      <c r="BL200" s="15" t="s">
        <v>157</v>
      </c>
      <c r="BM200" s="15" t="s">
        <v>354</v>
      </c>
    </row>
    <row r="201" spans="2:65" s="11" customFormat="1" ht="11.25">
      <c r="B201" s="184"/>
      <c r="C201" s="185"/>
      <c r="D201" s="186" t="s">
        <v>140</v>
      </c>
      <c r="E201" s="187" t="s">
        <v>1</v>
      </c>
      <c r="F201" s="188" t="s">
        <v>355</v>
      </c>
      <c r="G201" s="185"/>
      <c r="H201" s="187" t="s">
        <v>1</v>
      </c>
      <c r="I201" s="189"/>
      <c r="J201" s="185"/>
      <c r="K201" s="185"/>
      <c r="L201" s="190"/>
      <c r="M201" s="191"/>
      <c r="N201" s="192"/>
      <c r="O201" s="192"/>
      <c r="P201" s="192"/>
      <c r="Q201" s="192"/>
      <c r="R201" s="192"/>
      <c r="S201" s="192"/>
      <c r="T201" s="193"/>
      <c r="AT201" s="194" t="s">
        <v>140</v>
      </c>
      <c r="AU201" s="194" t="s">
        <v>138</v>
      </c>
      <c r="AV201" s="11" t="s">
        <v>20</v>
      </c>
      <c r="AW201" s="11" t="s">
        <v>34</v>
      </c>
      <c r="AX201" s="11" t="s">
        <v>72</v>
      </c>
      <c r="AY201" s="194" t="s">
        <v>129</v>
      </c>
    </row>
    <row r="202" spans="2:65" s="12" customFormat="1" ht="11.25">
      <c r="B202" s="195"/>
      <c r="C202" s="196"/>
      <c r="D202" s="186" t="s">
        <v>140</v>
      </c>
      <c r="E202" s="197" t="s">
        <v>1</v>
      </c>
      <c r="F202" s="198" t="s">
        <v>356</v>
      </c>
      <c r="G202" s="196"/>
      <c r="H202" s="199">
        <v>1.4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140</v>
      </c>
      <c r="AU202" s="205" t="s">
        <v>138</v>
      </c>
      <c r="AV202" s="12" t="s">
        <v>138</v>
      </c>
      <c r="AW202" s="12" t="s">
        <v>34</v>
      </c>
      <c r="AX202" s="12" t="s">
        <v>20</v>
      </c>
      <c r="AY202" s="205" t="s">
        <v>129</v>
      </c>
    </row>
    <row r="203" spans="2:65" s="1" customFormat="1" ht="16.5" customHeight="1">
      <c r="B203" s="32"/>
      <c r="C203" s="173" t="s">
        <v>357</v>
      </c>
      <c r="D203" s="173" t="s">
        <v>132</v>
      </c>
      <c r="E203" s="174" t="s">
        <v>358</v>
      </c>
      <c r="F203" s="175" t="s">
        <v>359</v>
      </c>
      <c r="G203" s="176" t="s">
        <v>253</v>
      </c>
      <c r="H203" s="177">
        <v>0.11</v>
      </c>
      <c r="I203" s="178"/>
      <c r="J203" s="177">
        <f>ROUND(I203*H203,2)</f>
        <v>0</v>
      </c>
      <c r="K203" s="175" t="s">
        <v>136</v>
      </c>
      <c r="L203" s="36"/>
      <c r="M203" s="179" t="s">
        <v>1</v>
      </c>
      <c r="N203" s="180" t="s">
        <v>44</v>
      </c>
      <c r="O203" s="58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AR203" s="15" t="s">
        <v>157</v>
      </c>
      <c r="AT203" s="15" t="s">
        <v>132</v>
      </c>
      <c r="AU203" s="15" t="s">
        <v>138</v>
      </c>
      <c r="AY203" s="15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5" t="s">
        <v>138</v>
      </c>
      <c r="BK203" s="183">
        <f>ROUND(I203*H203,2)</f>
        <v>0</v>
      </c>
      <c r="BL203" s="15" t="s">
        <v>157</v>
      </c>
      <c r="BM203" s="15" t="s">
        <v>360</v>
      </c>
    </row>
    <row r="204" spans="2:65" s="10" customFormat="1" ht="22.9" customHeight="1">
      <c r="B204" s="157"/>
      <c r="C204" s="158"/>
      <c r="D204" s="159" t="s">
        <v>71</v>
      </c>
      <c r="E204" s="171" t="s">
        <v>361</v>
      </c>
      <c r="F204" s="171" t="s">
        <v>362</v>
      </c>
      <c r="G204" s="158"/>
      <c r="H204" s="158"/>
      <c r="I204" s="161"/>
      <c r="J204" s="172">
        <f>BK204</f>
        <v>0</v>
      </c>
      <c r="K204" s="158"/>
      <c r="L204" s="163"/>
      <c r="M204" s="164"/>
      <c r="N204" s="165"/>
      <c r="O204" s="165"/>
      <c r="P204" s="166">
        <f>SUM(P205:P210)</f>
        <v>0</v>
      </c>
      <c r="Q204" s="165"/>
      <c r="R204" s="166">
        <f>SUM(R205:R210)</f>
        <v>3.0600000000000002E-3</v>
      </c>
      <c r="S204" s="165"/>
      <c r="T204" s="167">
        <f>SUM(T205:T210)</f>
        <v>0</v>
      </c>
      <c r="AR204" s="168" t="s">
        <v>138</v>
      </c>
      <c r="AT204" s="169" t="s">
        <v>71</v>
      </c>
      <c r="AU204" s="169" t="s">
        <v>20</v>
      </c>
      <c r="AY204" s="168" t="s">
        <v>129</v>
      </c>
      <c r="BK204" s="170">
        <f>SUM(BK205:BK210)</f>
        <v>0</v>
      </c>
    </row>
    <row r="205" spans="2:65" s="1" customFormat="1" ht="16.5" customHeight="1">
      <c r="B205" s="32"/>
      <c r="C205" s="173" t="s">
        <v>363</v>
      </c>
      <c r="D205" s="173" t="s">
        <v>132</v>
      </c>
      <c r="E205" s="174" t="s">
        <v>364</v>
      </c>
      <c r="F205" s="175" t="s">
        <v>365</v>
      </c>
      <c r="G205" s="176" t="s">
        <v>135</v>
      </c>
      <c r="H205" s="177">
        <v>6</v>
      </c>
      <c r="I205" s="178"/>
      <c r="J205" s="177">
        <f>ROUND(I205*H205,2)</f>
        <v>0</v>
      </c>
      <c r="K205" s="175" t="s">
        <v>136</v>
      </c>
      <c r="L205" s="36"/>
      <c r="M205" s="179" t="s">
        <v>1</v>
      </c>
      <c r="N205" s="180" t="s">
        <v>44</v>
      </c>
      <c r="O205" s="58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AR205" s="15" t="s">
        <v>157</v>
      </c>
      <c r="AT205" s="15" t="s">
        <v>132</v>
      </c>
      <c r="AU205" s="15" t="s">
        <v>138</v>
      </c>
      <c r="AY205" s="15" t="s">
        <v>129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138</v>
      </c>
      <c r="BK205" s="183">
        <f>ROUND(I205*H205,2)</f>
        <v>0</v>
      </c>
      <c r="BL205" s="15" t="s">
        <v>157</v>
      </c>
      <c r="BM205" s="15" t="s">
        <v>366</v>
      </c>
    </row>
    <row r="206" spans="2:65" s="11" customFormat="1" ht="11.25">
      <c r="B206" s="184"/>
      <c r="C206" s="185"/>
      <c r="D206" s="186" t="s">
        <v>140</v>
      </c>
      <c r="E206" s="187" t="s">
        <v>1</v>
      </c>
      <c r="F206" s="188" t="s">
        <v>367</v>
      </c>
      <c r="G206" s="185"/>
      <c r="H206" s="187" t="s">
        <v>1</v>
      </c>
      <c r="I206" s="189"/>
      <c r="J206" s="185"/>
      <c r="K206" s="185"/>
      <c r="L206" s="190"/>
      <c r="M206" s="191"/>
      <c r="N206" s="192"/>
      <c r="O206" s="192"/>
      <c r="P206" s="192"/>
      <c r="Q206" s="192"/>
      <c r="R206" s="192"/>
      <c r="S206" s="192"/>
      <c r="T206" s="193"/>
      <c r="AT206" s="194" t="s">
        <v>140</v>
      </c>
      <c r="AU206" s="194" t="s">
        <v>138</v>
      </c>
      <c r="AV206" s="11" t="s">
        <v>20</v>
      </c>
      <c r="AW206" s="11" t="s">
        <v>34</v>
      </c>
      <c r="AX206" s="11" t="s">
        <v>72</v>
      </c>
      <c r="AY206" s="194" t="s">
        <v>129</v>
      </c>
    </row>
    <row r="207" spans="2:65" s="12" customFormat="1" ht="11.25">
      <c r="B207" s="195"/>
      <c r="C207" s="196"/>
      <c r="D207" s="186" t="s">
        <v>140</v>
      </c>
      <c r="E207" s="197" t="s">
        <v>1</v>
      </c>
      <c r="F207" s="198" t="s">
        <v>368</v>
      </c>
      <c r="G207" s="196"/>
      <c r="H207" s="199">
        <v>6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140</v>
      </c>
      <c r="AU207" s="205" t="s">
        <v>138</v>
      </c>
      <c r="AV207" s="12" t="s">
        <v>138</v>
      </c>
      <c r="AW207" s="12" t="s">
        <v>34</v>
      </c>
      <c r="AX207" s="12" t="s">
        <v>20</v>
      </c>
      <c r="AY207" s="205" t="s">
        <v>129</v>
      </c>
    </row>
    <row r="208" spans="2:65" s="1" customFormat="1" ht="16.5" customHeight="1">
      <c r="B208" s="32"/>
      <c r="C208" s="173" t="s">
        <v>369</v>
      </c>
      <c r="D208" s="173" t="s">
        <v>132</v>
      </c>
      <c r="E208" s="174" t="s">
        <v>370</v>
      </c>
      <c r="F208" s="175" t="s">
        <v>371</v>
      </c>
      <c r="G208" s="176" t="s">
        <v>135</v>
      </c>
      <c r="H208" s="177">
        <v>6</v>
      </c>
      <c r="I208" s="178"/>
      <c r="J208" s="177">
        <f>ROUND(I208*H208,2)</f>
        <v>0</v>
      </c>
      <c r="K208" s="175" t="s">
        <v>136</v>
      </c>
      <c r="L208" s="36"/>
      <c r="M208" s="179" t="s">
        <v>1</v>
      </c>
      <c r="N208" s="180" t="s">
        <v>44</v>
      </c>
      <c r="O208" s="58"/>
      <c r="P208" s="181">
        <f>O208*H208</f>
        <v>0</v>
      </c>
      <c r="Q208" s="181">
        <v>5.1000000000000004E-4</v>
      </c>
      <c r="R208" s="181">
        <f>Q208*H208</f>
        <v>3.0600000000000002E-3</v>
      </c>
      <c r="S208" s="181">
        <v>0</v>
      </c>
      <c r="T208" s="182">
        <f>S208*H208</f>
        <v>0</v>
      </c>
      <c r="AR208" s="15" t="s">
        <v>157</v>
      </c>
      <c r="AT208" s="15" t="s">
        <v>132</v>
      </c>
      <c r="AU208" s="15" t="s">
        <v>138</v>
      </c>
      <c r="AY208" s="15" t="s">
        <v>129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138</v>
      </c>
      <c r="BK208" s="183">
        <f>ROUND(I208*H208,2)</f>
        <v>0</v>
      </c>
      <c r="BL208" s="15" t="s">
        <v>157</v>
      </c>
      <c r="BM208" s="15" t="s">
        <v>372</v>
      </c>
    </row>
    <row r="209" spans="2:65" s="11" customFormat="1" ht="11.25">
      <c r="B209" s="184"/>
      <c r="C209" s="185"/>
      <c r="D209" s="186" t="s">
        <v>140</v>
      </c>
      <c r="E209" s="187" t="s">
        <v>1</v>
      </c>
      <c r="F209" s="188" t="s">
        <v>367</v>
      </c>
      <c r="G209" s="185"/>
      <c r="H209" s="187" t="s">
        <v>1</v>
      </c>
      <c r="I209" s="189"/>
      <c r="J209" s="185"/>
      <c r="K209" s="185"/>
      <c r="L209" s="190"/>
      <c r="M209" s="191"/>
      <c r="N209" s="192"/>
      <c r="O209" s="192"/>
      <c r="P209" s="192"/>
      <c r="Q209" s="192"/>
      <c r="R209" s="192"/>
      <c r="S209" s="192"/>
      <c r="T209" s="193"/>
      <c r="AT209" s="194" t="s">
        <v>140</v>
      </c>
      <c r="AU209" s="194" t="s">
        <v>138</v>
      </c>
      <c r="AV209" s="11" t="s">
        <v>20</v>
      </c>
      <c r="AW209" s="11" t="s">
        <v>34</v>
      </c>
      <c r="AX209" s="11" t="s">
        <v>72</v>
      </c>
      <c r="AY209" s="194" t="s">
        <v>129</v>
      </c>
    </row>
    <row r="210" spans="2:65" s="12" customFormat="1" ht="11.25">
      <c r="B210" s="195"/>
      <c r="C210" s="196"/>
      <c r="D210" s="186" t="s">
        <v>140</v>
      </c>
      <c r="E210" s="197" t="s">
        <v>1</v>
      </c>
      <c r="F210" s="198" t="s">
        <v>143</v>
      </c>
      <c r="G210" s="196"/>
      <c r="H210" s="199">
        <v>6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140</v>
      </c>
      <c r="AU210" s="205" t="s">
        <v>138</v>
      </c>
      <c r="AV210" s="12" t="s">
        <v>138</v>
      </c>
      <c r="AW210" s="12" t="s">
        <v>34</v>
      </c>
      <c r="AX210" s="12" t="s">
        <v>20</v>
      </c>
      <c r="AY210" s="205" t="s">
        <v>129</v>
      </c>
    </row>
    <row r="211" spans="2:65" s="10" customFormat="1" ht="22.9" customHeight="1">
      <c r="B211" s="157"/>
      <c r="C211" s="158"/>
      <c r="D211" s="159" t="s">
        <v>71</v>
      </c>
      <c r="E211" s="171" t="s">
        <v>373</v>
      </c>
      <c r="F211" s="171" t="s">
        <v>374</v>
      </c>
      <c r="G211" s="158"/>
      <c r="H211" s="158"/>
      <c r="I211" s="161"/>
      <c r="J211" s="172">
        <f>BK211</f>
        <v>0</v>
      </c>
      <c r="K211" s="158"/>
      <c r="L211" s="163"/>
      <c r="M211" s="164"/>
      <c r="N211" s="165"/>
      <c r="O211" s="165"/>
      <c r="P211" s="166">
        <f>P212</f>
        <v>0</v>
      </c>
      <c r="Q211" s="165"/>
      <c r="R211" s="166">
        <f>R212</f>
        <v>0</v>
      </c>
      <c r="S211" s="165"/>
      <c r="T211" s="167">
        <f>T212</f>
        <v>0</v>
      </c>
      <c r="AR211" s="168" t="s">
        <v>138</v>
      </c>
      <c r="AT211" s="169" t="s">
        <v>71</v>
      </c>
      <c r="AU211" s="169" t="s">
        <v>20</v>
      </c>
      <c r="AY211" s="168" t="s">
        <v>129</v>
      </c>
      <c r="BK211" s="170">
        <f>BK212</f>
        <v>0</v>
      </c>
    </row>
    <row r="212" spans="2:65" s="1" customFormat="1" ht="16.5" customHeight="1">
      <c r="B212" s="32"/>
      <c r="C212" s="173" t="s">
        <v>375</v>
      </c>
      <c r="D212" s="173" t="s">
        <v>132</v>
      </c>
      <c r="E212" s="174" t="s">
        <v>376</v>
      </c>
      <c r="F212" s="175" t="s">
        <v>377</v>
      </c>
      <c r="G212" s="176" t="s">
        <v>187</v>
      </c>
      <c r="H212" s="177">
        <v>2</v>
      </c>
      <c r="I212" s="178"/>
      <c r="J212" s="177">
        <f>ROUND(I212*H212,2)</f>
        <v>0</v>
      </c>
      <c r="K212" s="175" t="s">
        <v>1</v>
      </c>
      <c r="L212" s="36"/>
      <c r="M212" s="179" t="s">
        <v>1</v>
      </c>
      <c r="N212" s="180" t="s">
        <v>44</v>
      </c>
      <c r="O212" s="58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AR212" s="15" t="s">
        <v>157</v>
      </c>
      <c r="AT212" s="15" t="s">
        <v>132</v>
      </c>
      <c r="AU212" s="15" t="s">
        <v>138</v>
      </c>
      <c r="AY212" s="15" t="s">
        <v>129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5" t="s">
        <v>138</v>
      </c>
      <c r="BK212" s="183">
        <f>ROUND(I212*H212,2)</f>
        <v>0</v>
      </c>
      <c r="BL212" s="15" t="s">
        <v>157</v>
      </c>
      <c r="BM212" s="15" t="s">
        <v>378</v>
      </c>
    </row>
    <row r="213" spans="2:65" s="10" customFormat="1" ht="22.9" customHeight="1">
      <c r="B213" s="157"/>
      <c r="C213" s="158"/>
      <c r="D213" s="159" t="s">
        <v>71</v>
      </c>
      <c r="E213" s="171" t="s">
        <v>379</v>
      </c>
      <c r="F213" s="171" t="s">
        <v>380</v>
      </c>
      <c r="G213" s="158"/>
      <c r="H213" s="158"/>
      <c r="I213" s="161"/>
      <c r="J213" s="172">
        <f>BK213</f>
        <v>0</v>
      </c>
      <c r="K213" s="158"/>
      <c r="L213" s="163"/>
      <c r="M213" s="164"/>
      <c r="N213" s="165"/>
      <c r="O213" s="165"/>
      <c r="P213" s="166">
        <f>SUM(P214:P221)</f>
        <v>0</v>
      </c>
      <c r="Q213" s="165"/>
      <c r="R213" s="166">
        <f>SUM(R214:R221)</f>
        <v>0</v>
      </c>
      <c r="S213" s="165"/>
      <c r="T213" s="167">
        <f>SUM(T214:T221)</f>
        <v>0.417238</v>
      </c>
      <c r="AR213" s="168" t="s">
        <v>138</v>
      </c>
      <c r="AT213" s="169" t="s">
        <v>71</v>
      </c>
      <c r="AU213" s="169" t="s">
        <v>20</v>
      </c>
      <c r="AY213" s="168" t="s">
        <v>129</v>
      </c>
      <c r="BK213" s="170">
        <f>SUM(BK214:BK221)</f>
        <v>0</v>
      </c>
    </row>
    <row r="214" spans="2:65" s="1" customFormat="1" ht="16.5" customHeight="1">
      <c r="B214" s="32"/>
      <c r="C214" s="173" t="s">
        <v>381</v>
      </c>
      <c r="D214" s="173" t="s">
        <v>132</v>
      </c>
      <c r="E214" s="174" t="s">
        <v>382</v>
      </c>
      <c r="F214" s="175" t="s">
        <v>383</v>
      </c>
      <c r="G214" s="176" t="s">
        <v>152</v>
      </c>
      <c r="H214" s="177">
        <v>4.7</v>
      </c>
      <c r="I214" s="178"/>
      <c r="J214" s="177">
        <f>ROUND(I214*H214,2)</f>
        <v>0</v>
      </c>
      <c r="K214" s="175" t="s">
        <v>136</v>
      </c>
      <c r="L214" s="36"/>
      <c r="M214" s="179" t="s">
        <v>1</v>
      </c>
      <c r="N214" s="180" t="s">
        <v>44</v>
      </c>
      <c r="O214" s="58"/>
      <c r="P214" s="181">
        <f>O214*H214</f>
        <v>0</v>
      </c>
      <c r="Q214" s="181">
        <v>0</v>
      </c>
      <c r="R214" s="181">
        <f>Q214*H214</f>
        <v>0</v>
      </c>
      <c r="S214" s="181">
        <v>1.174E-2</v>
      </c>
      <c r="T214" s="182">
        <f>S214*H214</f>
        <v>5.5178000000000005E-2</v>
      </c>
      <c r="AR214" s="15" t="s">
        <v>157</v>
      </c>
      <c r="AT214" s="15" t="s">
        <v>132</v>
      </c>
      <c r="AU214" s="15" t="s">
        <v>138</v>
      </c>
      <c r="AY214" s="15" t="s">
        <v>129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138</v>
      </c>
      <c r="BK214" s="183">
        <f>ROUND(I214*H214,2)</f>
        <v>0</v>
      </c>
      <c r="BL214" s="15" t="s">
        <v>157</v>
      </c>
      <c r="BM214" s="15" t="s">
        <v>384</v>
      </c>
    </row>
    <row r="215" spans="2:65" s="12" customFormat="1" ht="11.25">
      <c r="B215" s="195"/>
      <c r="C215" s="196"/>
      <c r="D215" s="186" t="s">
        <v>140</v>
      </c>
      <c r="E215" s="197" t="s">
        <v>1</v>
      </c>
      <c r="F215" s="198" t="s">
        <v>385</v>
      </c>
      <c r="G215" s="196"/>
      <c r="H215" s="199">
        <v>4.7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140</v>
      </c>
      <c r="AU215" s="205" t="s">
        <v>138</v>
      </c>
      <c r="AV215" s="12" t="s">
        <v>138</v>
      </c>
      <c r="AW215" s="12" t="s">
        <v>34</v>
      </c>
      <c r="AX215" s="12" t="s">
        <v>20</v>
      </c>
      <c r="AY215" s="205" t="s">
        <v>129</v>
      </c>
    </row>
    <row r="216" spans="2:65" s="1" customFormat="1" ht="16.5" customHeight="1">
      <c r="B216" s="32"/>
      <c r="C216" s="173" t="s">
        <v>386</v>
      </c>
      <c r="D216" s="173" t="s">
        <v>132</v>
      </c>
      <c r="E216" s="174" t="s">
        <v>387</v>
      </c>
      <c r="F216" s="175" t="s">
        <v>388</v>
      </c>
      <c r="G216" s="176" t="s">
        <v>135</v>
      </c>
      <c r="H216" s="177">
        <v>4</v>
      </c>
      <c r="I216" s="178"/>
      <c r="J216" s="177">
        <f>ROUND(I216*H216,2)</f>
        <v>0</v>
      </c>
      <c r="K216" s="175" t="s">
        <v>136</v>
      </c>
      <c r="L216" s="36"/>
      <c r="M216" s="179" t="s">
        <v>1</v>
      </c>
      <c r="N216" s="180" t="s">
        <v>44</v>
      </c>
      <c r="O216" s="58"/>
      <c r="P216" s="181">
        <f>O216*H216</f>
        <v>0</v>
      </c>
      <c r="Q216" s="181">
        <v>0</v>
      </c>
      <c r="R216" s="181">
        <f>Q216*H216</f>
        <v>0</v>
      </c>
      <c r="S216" s="181">
        <v>8.3169999999999994E-2</v>
      </c>
      <c r="T216" s="182">
        <f>S216*H216</f>
        <v>0.33267999999999998</v>
      </c>
      <c r="AR216" s="15" t="s">
        <v>157</v>
      </c>
      <c r="AT216" s="15" t="s">
        <v>132</v>
      </c>
      <c r="AU216" s="15" t="s">
        <v>138</v>
      </c>
      <c r="AY216" s="15" t="s">
        <v>129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5" t="s">
        <v>138</v>
      </c>
      <c r="BK216" s="183">
        <f>ROUND(I216*H216,2)</f>
        <v>0</v>
      </c>
      <c r="BL216" s="15" t="s">
        <v>157</v>
      </c>
      <c r="BM216" s="15" t="s">
        <v>389</v>
      </c>
    </row>
    <row r="217" spans="2:65" s="12" customFormat="1" ht="11.25">
      <c r="B217" s="195"/>
      <c r="C217" s="196"/>
      <c r="D217" s="186" t="s">
        <v>140</v>
      </c>
      <c r="E217" s="197" t="s">
        <v>1</v>
      </c>
      <c r="F217" s="198" t="s">
        <v>390</v>
      </c>
      <c r="G217" s="196"/>
      <c r="H217" s="199">
        <v>4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140</v>
      </c>
      <c r="AU217" s="205" t="s">
        <v>138</v>
      </c>
      <c r="AV217" s="12" t="s">
        <v>138</v>
      </c>
      <c r="AW217" s="12" t="s">
        <v>34</v>
      </c>
      <c r="AX217" s="12" t="s">
        <v>20</v>
      </c>
      <c r="AY217" s="205" t="s">
        <v>129</v>
      </c>
    </row>
    <row r="218" spans="2:65" s="1" customFormat="1" ht="16.5" customHeight="1">
      <c r="B218" s="32"/>
      <c r="C218" s="173" t="s">
        <v>391</v>
      </c>
      <c r="D218" s="173" t="s">
        <v>132</v>
      </c>
      <c r="E218" s="174" t="s">
        <v>392</v>
      </c>
      <c r="F218" s="175" t="s">
        <v>393</v>
      </c>
      <c r="G218" s="176" t="s">
        <v>135</v>
      </c>
      <c r="H218" s="177">
        <v>4</v>
      </c>
      <c r="I218" s="178"/>
      <c r="J218" s="177">
        <f>ROUND(I218*H218,2)</f>
        <v>0</v>
      </c>
      <c r="K218" s="175" t="s">
        <v>136</v>
      </c>
      <c r="L218" s="36"/>
      <c r="M218" s="179" t="s">
        <v>1</v>
      </c>
      <c r="N218" s="180" t="s">
        <v>44</v>
      </c>
      <c r="O218" s="58"/>
      <c r="P218" s="181">
        <f>O218*H218</f>
        <v>0</v>
      </c>
      <c r="Q218" s="181">
        <v>0</v>
      </c>
      <c r="R218" s="181">
        <f>Q218*H218</f>
        <v>0</v>
      </c>
      <c r="S218" s="181">
        <v>4.0000000000000001E-3</v>
      </c>
      <c r="T218" s="182">
        <f>S218*H218</f>
        <v>1.6E-2</v>
      </c>
      <c r="AR218" s="15" t="s">
        <v>157</v>
      </c>
      <c r="AT218" s="15" t="s">
        <v>132</v>
      </c>
      <c r="AU218" s="15" t="s">
        <v>138</v>
      </c>
      <c r="AY218" s="15" t="s">
        <v>129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138</v>
      </c>
      <c r="BK218" s="183">
        <f>ROUND(I218*H218,2)</f>
        <v>0</v>
      </c>
      <c r="BL218" s="15" t="s">
        <v>157</v>
      </c>
      <c r="BM218" s="15" t="s">
        <v>394</v>
      </c>
    </row>
    <row r="219" spans="2:65" s="1" customFormat="1" ht="16.5" customHeight="1">
      <c r="B219" s="32"/>
      <c r="C219" s="173" t="s">
        <v>395</v>
      </c>
      <c r="D219" s="173" t="s">
        <v>132</v>
      </c>
      <c r="E219" s="174" t="s">
        <v>396</v>
      </c>
      <c r="F219" s="175" t="s">
        <v>397</v>
      </c>
      <c r="G219" s="176" t="s">
        <v>152</v>
      </c>
      <c r="H219" s="177">
        <v>6</v>
      </c>
      <c r="I219" s="178"/>
      <c r="J219" s="177">
        <f>ROUND(I219*H219,2)</f>
        <v>0</v>
      </c>
      <c r="K219" s="175" t="s">
        <v>136</v>
      </c>
      <c r="L219" s="36"/>
      <c r="M219" s="179" t="s">
        <v>1</v>
      </c>
      <c r="N219" s="180" t="s">
        <v>44</v>
      </c>
      <c r="O219" s="58"/>
      <c r="P219" s="181">
        <f>O219*H219</f>
        <v>0</v>
      </c>
      <c r="Q219" s="181">
        <v>0</v>
      </c>
      <c r="R219" s="181">
        <f>Q219*H219</f>
        <v>0</v>
      </c>
      <c r="S219" s="181">
        <v>2.2300000000000002E-3</v>
      </c>
      <c r="T219" s="182">
        <f>S219*H219</f>
        <v>1.3380000000000001E-2</v>
      </c>
      <c r="AR219" s="15" t="s">
        <v>157</v>
      </c>
      <c r="AT219" s="15" t="s">
        <v>132</v>
      </c>
      <c r="AU219" s="15" t="s">
        <v>138</v>
      </c>
      <c r="AY219" s="15" t="s">
        <v>129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5" t="s">
        <v>138</v>
      </c>
      <c r="BK219" s="183">
        <f>ROUND(I219*H219,2)</f>
        <v>0</v>
      </c>
      <c r="BL219" s="15" t="s">
        <v>157</v>
      </c>
      <c r="BM219" s="15" t="s">
        <v>398</v>
      </c>
    </row>
    <row r="220" spans="2:65" s="11" customFormat="1" ht="11.25">
      <c r="B220" s="184"/>
      <c r="C220" s="185"/>
      <c r="D220" s="186" t="s">
        <v>140</v>
      </c>
      <c r="E220" s="187" t="s">
        <v>1</v>
      </c>
      <c r="F220" s="188" t="s">
        <v>399</v>
      </c>
      <c r="G220" s="185"/>
      <c r="H220" s="187" t="s">
        <v>1</v>
      </c>
      <c r="I220" s="189"/>
      <c r="J220" s="185"/>
      <c r="K220" s="185"/>
      <c r="L220" s="190"/>
      <c r="M220" s="191"/>
      <c r="N220" s="192"/>
      <c r="O220" s="192"/>
      <c r="P220" s="192"/>
      <c r="Q220" s="192"/>
      <c r="R220" s="192"/>
      <c r="S220" s="192"/>
      <c r="T220" s="193"/>
      <c r="AT220" s="194" t="s">
        <v>140</v>
      </c>
      <c r="AU220" s="194" t="s">
        <v>138</v>
      </c>
      <c r="AV220" s="11" t="s">
        <v>20</v>
      </c>
      <c r="AW220" s="11" t="s">
        <v>34</v>
      </c>
      <c r="AX220" s="11" t="s">
        <v>72</v>
      </c>
      <c r="AY220" s="194" t="s">
        <v>129</v>
      </c>
    </row>
    <row r="221" spans="2:65" s="12" customFormat="1" ht="11.25">
      <c r="B221" s="195"/>
      <c r="C221" s="196"/>
      <c r="D221" s="186" t="s">
        <v>140</v>
      </c>
      <c r="E221" s="197" t="s">
        <v>1</v>
      </c>
      <c r="F221" s="198" t="s">
        <v>400</v>
      </c>
      <c r="G221" s="196"/>
      <c r="H221" s="199">
        <v>6</v>
      </c>
      <c r="I221" s="200"/>
      <c r="J221" s="196"/>
      <c r="K221" s="196"/>
      <c r="L221" s="201"/>
      <c r="M221" s="226"/>
      <c r="N221" s="227"/>
      <c r="O221" s="227"/>
      <c r="P221" s="227"/>
      <c r="Q221" s="227"/>
      <c r="R221" s="227"/>
      <c r="S221" s="227"/>
      <c r="T221" s="228"/>
      <c r="AT221" s="205" t="s">
        <v>140</v>
      </c>
      <c r="AU221" s="205" t="s">
        <v>138</v>
      </c>
      <c r="AV221" s="12" t="s">
        <v>138</v>
      </c>
      <c r="AW221" s="12" t="s">
        <v>34</v>
      </c>
      <c r="AX221" s="12" t="s">
        <v>20</v>
      </c>
      <c r="AY221" s="205" t="s">
        <v>129</v>
      </c>
    </row>
    <row r="222" spans="2:65" s="1" customFormat="1" ht="6.95" customHeight="1">
      <c r="B222" s="44"/>
      <c r="C222" s="45"/>
      <c r="D222" s="45"/>
      <c r="E222" s="45"/>
      <c r="F222" s="45"/>
      <c r="G222" s="45"/>
      <c r="H222" s="45"/>
      <c r="I222" s="123"/>
      <c r="J222" s="45"/>
      <c r="K222" s="45"/>
      <c r="L222" s="36"/>
    </row>
  </sheetData>
  <sheetProtection password="CC35" sheet="1" objects="1" scenarios="1" formatColumns="0" formatRows="0" autoFilter="0"/>
  <autoFilter ref="C94:K221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86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20</v>
      </c>
    </row>
    <row r="4" spans="2:46" ht="24.95" customHeight="1">
      <c r="B4" s="18"/>
      <c r="D4" s="99" t="s">
        <v>90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15</v>
      </c>
      <c r="L6" s="18"/>
    </row>
    <row r="7" spans="2:46" ht="16.5" customHeight="1">
      <c r="B7" s="18"/>
      <c r="E7" s="274" t="str">
        <f>'Rekapitulace stavby'!K6</f>
        <v>Ostrov, vzorová oprava 3ks balkonů</v>
      </c>
      <c r="F7" s="275"/>
      <c r="G7" s="275"/>
      <c r="H7" s="275"/>
      <c r="L7" s="18"/>
    </row>
    <row r="8" spans="2:46" s="1" customFormat="1" ht="12" customHeight="1">
      <c r="B8" s="36"/>
      <c r="D8" s="100" t="s">
        <v>91</v>
      </c>
      <c r="I8" s="101"/>
      <c r="L8" s="36"/>
    </row>
    <row r="9" spans="2:46" s="1" customFormat="1" ht="36.950000000000003" customHeight="1">
      <c r="B9" s="36"/>
      <c r="E9" s="276" t="s">
        <v>405</v>
      </c>
      <c r="F9" s="277"/>
      <c r="G9" s="277"/>
      <c r="H9" s="277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21</v>
      </c>
      <c r="F12" s="15" t="s">
        <v>22</v>
      </c>
      <c r="I12" s="102" t="s">
        <v>23</v>
      </c>
      <c r="J12" s="103" t="str">
        <f>'Rekapitulace stavby'!AN8</f>
        <v>1. 10. 2015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27</v>
      </c>
      <c r="I14" s="102" t="s">
        <v>28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29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30</v>
      </c>
      <c r="I17" s="102" t="s">
        <v>28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8" t="str">
        <f>'Rekapitulace stavby'!E14</f>
        <v>Vyplň údaj</v>
      </c>
      <c r="F18" s="279"/>
      <c r="G18" s="279"/>
      <c r="H18" s="279"/>
      <c r="I18" s="102" t="s">
        <v>29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32</v>
      </c>
      <c r="I20" s="102" t="s">
        <v>28</v>
      </c>
      <c r="J20" s="15" t="s">
        <v>1</v>
      </c>
      <c r="L20" s="36"/>
    </row>
    <row r="21" spans="2:12" s="1" customFormat="1" ht="18" customHeight="1">
      <c r="B21" s="36"/>
      <c r="E21" s="15" t="s">
        <v>33</v>
      </c>
      <c r="I21" s="102" t="s">
        <v>29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28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29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0" t="s">
        <v>1</v>
      </c>
      <c r="F27" s="280"/>
      <c r="G27" s="280"/>
      <c r="H27" s="280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ROUND(J94,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5" customHeight="1">
      <c r="B33" s="36"/>
      <c r="D33" s="100" t="s">
        <v>42</v>
      </c>
      <c r="E33" s="100" t="s">
        <v>43</v>
      </c>
      <c r="F33" s="111">
        <f>ROUND((SUM(BE94:BE189)),  2)</f>
        <v>0</v>
      </c>
      <c r="I33" s="112">
        <v>0.21</v>
      </c>
      <c r="J33" s="111">
        <f>ROUND(((SUM(BE94:BE189))*I33),  2)</f>
        <v>0</v>
      </c>
      <c r="L33" s="36"/>
    </row>
    <row r="34" spans="2:12" s="1" customFormat="1" ht="14.45" customHeight="1">
      <c r="B34" s="36"/>
      <c r="E34" s="100" t="s">
        <v>44</v>
      </c>
      <c r="F34" s="111">
        <f>ROUND((SUM(BF94:BF189)),  2)</f>
        <v>0</v>
      </c>
      <c r="I34" s="112">
        <v>0.15</v>
      </c>
      <c r="J34" s="111">
        <f>ROUND(((SUM(BF94:BF189))*I34),  2)</f>
        <v>0</v>
      </c>
      <c r="L34" s="36"/>
    </row>
    <row r="35" spans="2:12" s="1" customFormat="1" ht="14.45" hidden="1" customHeight="1">
      <c r="B35" s="36"/>
      <c r="E35" s="100" t="s">
        <v>45</v>
      </c>
      <c r="F35" s="111">
        <f>ROUND((SUM(BG94:BG189)),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46</v>
      </c>
      <c r="F36" s="111">
        <f>ROUND((SUM(BH94:BH189)),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47</v>
      </c>
      <c r="F37" s="111">
        <f>ROUND((SUM(BI94:BI189)),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93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15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1" t="str">
        <f>E7</f>
        <v>Ostrov, vzorová oprava 3ks balkonů</v>
      </c>
      <c r="F48" s="282"/>
      <c r="G48" s="282"/>
      <c r="H48" s="282"/>
      <c r="I48" s="101"/>
      <c r="J48" s="33"/>
      <c r="K48" s="33"/>
      <c r="L48" s="36"/>
    </row>
    <row r="49" spans="2:47" s="1" customFormat="1" ht="12" customHeight="1">
      <c r="B49" s="32"/>
      <c r="C49" s="27" t="s">
        <v>91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3" t="str">
        <f>E9</f>
        <v>S5769-3 - Oprava spodního balkonu na římse</v>
      </c>
      <c r="F50" s="252"/>
      <c r="G50" s="252"/>
      <c r="H50" s="252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 xml:space="preserve"> </v>
      </c>
      <c r="G52" s="33"/>
      <c r="H52" s="33"/>
      <c r="I52" s="102" t="s">
        <v>23</v>
      </c>
      <c r="J52" s="53" t="str">
        <f>IF(J12="","",J12)</f>
        <v>1. 10. 2015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24.95" customHeight="1">
      <c r="B54" s="32"/>
      <c r="C54" s="27" t="s">
        <v>27</v>
      </c>
      <c r="D54" s="33"/>
      <c r="E54" s="33"/>
      <c r="F54" s="25" t="str">
        <f>E15</f>
        <v xml:space="preserve"> </v>
      </c>
      <c r="G54" s="33"/>
      <c r="H54" s="33"/>
      <c r="I54" s="102" t="s">
        <v>32</v>
      </c>
      <c r="J54" s="30" t="str">
        <f>E21</f>
        <v>Ing.Vladislav Skoček, Ostrov</v>
      </c>
      <c r="K54" s="33"/>
      <c r="L54" s="36"/>
    </row>
    <row r="55" spans="2:47" s="1" customFormat="1" ht="24.95" customHeight="1">
      <c r="B55" s="32"/>
      <c r="C55" s="27" t="s">
        <v>30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Neubauerová Soňa, SK-Projekt Ostrov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94</v>
      </c>
      <c r="D57" s="128"/>
      <c r="E57" s="128"/>
      <c r="F57" s="128"/>
      <c r="G57" s="128"/>
      <c r="H57" s="128"/>
      <c r="I57" s="129"/>
      <c r="J57" s="130" t="s">
        <v>95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96</v>
      </c>
      <c r="D59" s="33"/>
      <c r="E59" s="33"/>
      <c r="F59" s="33"/>
      <c r="G59" s="33"/>
      <c r="H59" s="33"/>
      <c r="I59" s="101"/>
      <c r="J59" s="71">
        <f>J94</f>
        <v>0</v>
      </c>
      <c r="K59" s="33"/>
      <c r="L59" s="36"/>
      <c r="AU59" s="15" t="s">
        <v>97</v>
      </c>
    </row>
    <row r="60" spans="2:47" s="7" customFormat="1" ht="24.95" customHeight="1">
      <c r="B60" s="132"/>
      <c r="C60" s="133"/>
      <c r="D60" s="134" t="s">
        <v>98</v>
      </c>
      <c r="E60" s="135"/>
      <c r="F60" s="135"/>
      <c r="G60" s="135"/>
      <c r="H60" s="135"/>
      <c r="I60" s="136"/>
      <c r="J60" s="137">
        <f>J95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99</v>
      </c>
      <c r="E61" s="142"/>
      <c r="F61" s="142"/>
      <c r="G61" s="142"/>
      <c r="H61" s="142"/>
      <c r="I61" s="143"/>
      <c r="J61" s="144">
        <f>J96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100</v>
      </c>
      <c r="E62" s="142"/>
      <c r="F62" s="142"/>
      <c r="G62" s="142"/>
      <c r="H62" s="142"/>
      <c r="I62" s="143"/>
      <c r="J62" s="144">
        <f>J100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101</v>
      </c>
      <c r="E63" s="142"/>
      <c r="F63" s="142"/>
      <c r="G63" s="142"/>
      <c r="H63" s="142"/>
      <c r="I63" s="143"/>
      <c r="J63" s="144">
        <f>J112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102</v>
      </c>
      <c r="E64" s="142"/>
      <c r="F64" s="142"/>
      <c r="G64" s="142"/>
      <c r="H64" s="142"/>
      <c r="I64" s="143"/>
      <c r="J64" s="144">
        <f>J114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104</v>
      </c>
      <c r="E65" s="142"/>
      <c r="F65" s="142"/>
      <c r="G65" s="142"/>
      <c r="H65" s="142"/>
      <c r="I65" s="143"/>
      <c r="J65" s="144">
        <f>J120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105</v>
      </c>
      <c r="E66" s="142"/>
      <c r="F66" s="142"/>
      <c r="G66" s="142"/>
      <c r="H66" s="142"/>
      <c r="I66" s="143"/>
      <c r="J66" s="144">
        <f>J124</f>
        <v>0</v>
      </c>
      <c r="K66" s="140"/>
      <c r="L66" s="145"/>
    </row>
    <row r="67" spans="2:12" s="7" customFormat="1" ht="24.95" customHeight="1">
      <c r="B67" s="132"/>
      <c r="C67" s="133"/>
      <c r="D67" s="134" t="s">
        <v>106</v>
      </c>
      <c r="E67" s="135"/>
      <c r="F67" s="135"/>
      <c r="G67" s="135"/>
      <c r="H67" s="135"/>
      <c r="I67" s="136"/>
      <c r="J67" s="137">
        <f>J131</f>
        <v>0</v>
      </c>
      <c r="K67" s="133"/>
      <c r="L67" s="138"/>
    </row>
    <row r="68" spans="2:12" s="8" customFormat="1" ht="19.899999999999999" customHeight="1">
      <c r="B68" s="139"/>
      <c r="C68" s="140"/>
      <c r="D68" s="141" t="s">
        <v>107</v>
      </c>
      <c r="E68" s="142"/>
      <c r="F68" s="142"/>
      <c r="G68" s="142"/>
      <c r="H68" s="142"/>
      <c r="I68" s="143"/>
      <c r="J68" s="144">
        <f>J132</f>
        <v>0</v>
      </c>
      <c r="K68" s="140"/>
      <c r="L68" s="145"/>
    </row>
    <row r="69" spans="2:12" s="8" customFormat="1" ht="19.899999999999999" customHeight="1">
      <c r="B69" s="139"/>
      <c r="C69" s="140"/>
      <c r="D69" s="141" t="s">
        <v>108</v>
      </c>
      <c r="E69" s="142"/>
      <c r="F69" s="142"/>
      <c r="G69" s="142"/>
      <c r="H69" s="142"/>
      <c r="I69" s="143"/>
      <c r="J69" s="144">
        <f>J140</f>
        <v>0</v>
      </c>
      <c r="K69" s="140"/>
      <c r="L69" s="145"/>
    </row>
    <row r="70" spans="2:12" s="8" customFormat="1" ht="19.899999999999999" customHeight="1">
      <c r="B70" s="139"/>
      <c r="C70" s="140"/>
      <c r="D70" s="141" t="s">
        <v>109</v>
      </c>
      <c r="E70" s="142"/>
      <c r="F70" s="142"/>
      <c r="G70" s="142"/>
      <c r="H70" s="142"/>
      <c r="I70" s="143"/>
      <c r="J70" s="144">
        <f>J147</f>
        <v>0</v>
      </c>
      <c r="K70" s="140"/>
      <c r="L70" s="145"/>
    </row>
    <row r="71" spans="2:12" s="8" customFormat="1" ht="19.899999999999999" customHeight="1">
      <c r="B71" s="139"/>
      <c r="C71" s="140"/>
      <c r="D71" s="141" t="s">
        <v>110</v>
      </c>
      <c r="E71" s="142"/>
      <c r="F71" s="142"/>
      <c r="G71" s="142"/>
      <c r="H71" s="142"/>
      <c r="I71" s="143"/>
      <c r="J71" s="144">
        <f>J151</f>
        <v>0</v>
      </c>
      <c r="K71" s="140"/>
      <c r="L71" s="145"/>
    </row>
    <row r="72" spans="2:12" s="8" customFormat="1" ht="19.899999999999999" customHeight="1">
      <c r="B72" s="139"/>
      <c r="C72" s="140"/>
      <c r="D72" s="141" t="s">
        <v>111</v>
      </c>
      <c r="E72" s="142"/>
      <c r="F72" s="142"/>
      <c r="G72" s="142"/>
      <c r="H72" s="142"/>
      <c r="I72" s="143"/>
      <c r="J72" s="144">
        <f>J172</f>
        <v>0</v>
      </c>
      <c r="K72" s="140"/>
      <c r="L72" s="145"/>
    </row>
    <row r="73" spans="2:12" s="8" customFormat="1" ht="19.899999999999999" customHeight="1">
      <c r="B73" s="139"/>
      <c r="C73" s="140"/>
      <c r="D73" s="141" t="s">
        <v>112</v>
      </c>
      <c r="E73" s="142"/>
      <c r="F73" s="142"/>
      <c r="G73" s="142"/>
      <c r="H73" s="142"/>
      <c r="I73" s="143"/>
      <c r="J73" s="144">
        <f>J179</f>
        <v>0</v>
      </c>
      <c r="K73" s="140"/>
      <c r="L73" s="145"/>
    </row>
    <row r="74" spans="2:12" s="8" customFormat="1" ht="19.899999999999999" customHeight="1">
      <c r="B74" s="139"/>
      <c r="C74" s="140"/>
      <c r="D74" s="141" t="s">
        <v>113</v>
      </c>
      <c r="E74" s="142"/>
      <c r="F74" s="142"/>
      <c r="G74" s="142"/>
      <c r="H74" s="142"/>
      <c r="I74" s="143"/>
      <c r="J74" s="144">
        <f>J181</f>
        <v>0</v>
      </c>
      <c r="K74" s="140"/>
      <c r="L74" s="145"/>
    </row>
    <row r="75" spans="2:12" s="1" customFormat="1" ht="21.75" customHeight="1">
      <c r="B75" s="32"/>
      <c r="C75" s="33"/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123"/>
      <c r="J76" s="45"/>
      <c r="K76" s="45"/>
      <c r="L76" s="36"/>
    </row>
    <row r="80" spans="2:12" s="1" customFormat="1" ht="6.95" customHeight="1">
      <c r="B80" s="46"/>
      <c r="C80" s="47"/>
      <c r="D80" s="47"/>
      <c r="E80" s="47"/>
      <c r="F80" s="47"/>
      <c r="G80" s="47"/>
      <c r="H80" s="47"/>
      <c r="I80" s="126"/>
      <c r="J80" s="47"/>
      <c r="K80" s="47"/>
      <c r="L80" s="36"/>
    </row>
    <row r="81" spans="2:63" s="1" customFormat="1" ht="24.95" customHeight="1">
      <c r="B81" s="32"/>
      <c r="C81" s="21" t="s">
        <v>114</v>
      </c>
      <c r="D81" s="33"/>
      <c r="E81" s="33"/>
      <c r="F81" s="33"/>
      <c r="G81" s="33"/>
      <c r="H81" s="33"/>
      <c r="I81" s="101"/>
      <c r="J81" s="33"/>
      <c r="K81" s="33"/>
      <c r="L81" s="36"/>
    </row>
    <row r="82" spans="2:63" s="1" customFormat="1" ht="6.9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3" s="1" customFormat="1" ht="12" customHeight="1">
      <c r="B83" s="32"/>
      <c r="C83" s="27" t="s">
        <v>15</v>
      </c>
      <c r="D83" s="33"/>
      <c r="E83" s="33"/>
      <c r="F83" s="33"/>
      <c r="G83" s="33"/>
      <c r="H83" s="33"/>
      <c r="I83" s="101"/>
      <c r="J83" s="33"/>
      <c r="K83" s="33"/>
      <c r="L83" s="36"/>
    </row>
    <row r="84" spans="2:63" s="1" customFormat="1" ht="16.5" customHeight="1">
      <c r="B84" s="32"/>
      <c r="C84" s="33"/>
      <c r="D84" s="33"/>
      <c r="E84" s="281" t="str">
        <f>E7</f>
        <v>Ostrov, vzorová oprava 3ks balkonů</v>
      </c>
      <c r="F84" s="282"/>
      <c r="G84" s="282"/>
      <c r="H84" s="282"/>
      <c r="I84" s="101"/>
      <c r="J84" s="33"/>
      <c r="K84" s="33"/>
      <c r="L84" s="36"/>
    </row>
    <row r="85" spans="2:63" s="1" customFormat="1" ht="12" customHeight="1">
      <c r="B85" s="32"/>
      <c r="C85" s="27" t="s">
        <v>91</v>
      </c>
      <c r="D85" s="33"/>
      <c r="E85" s="33"/>
      <c r="F85" s="33"/>
      <c r="G85" s="33"/>
      <c r="H85" s="33"/>
      <c r="I85" s="101"/>
      <c r="J85" s="33"/>
      <c r="K85" s="33"/>
      <c r="L85" s="36"/>
    </row>
    <row r="86" spans="2:63" s="1" customFormat="1" ht="16.5" customHeight="1">
      <c r="B86" s="32"/>
      <c r="C86" s="33"/>
      <c r="D86" s="33"/>
      <c r="E86" s="253" t="str">
        <f>E9</f>
        <v>S5769-3 - Oprava spodního balkonu na římse</v>
      </c>
      <c r="F86" s="252"/>
      <c r="G86" s="252"/>
      <c r="H86" s="252"/>
      <c r="I86" s="101"/>
      <c r="J86" s="33"/>
      <c r="K86" s="33"/>
      <c r="L86" s="36"/>
    </row>
    <row r="87" spans="2:63" s="1" customFormat="1" ht="6.95" customHeight="1">
      <c r="B87" s="32"/>
      <c r="C87" s="33"/>
      <c r="D87" s="33"/>
      <c r="E87" s="33"/>
      <c r="F87" s="33"/>
      <c r="G87" s="33"/>
      <c r="H87" s="33"/>
      <c r="I87" s="101"/>
      <c r="J87" s="33"/>
      <c r="K87" s="33"/>
      <c r="L87" s="36"/>
    </row>
    <row r="88" spans="2:63" s="1" customFormat="1" ht="12" customHeight="1">
      <c r="B88" s="32"/>
      <c r="C88" s="27" t="s">
        <v>21</v>
      </c>
      <c r="D88" s="33"/>
      <c r="E88" s="33"/>
      <c r="F88" s="25" t="str">
        <f>F12</f>
        <v xml:space="preserve"> </v>
      </c>
      <c r="G88" s="33"/>
      <c r="H88" s="33"/>
      <c r="I88" s="102" t="s">
        <v>23</v>
      </c>
      <c r="J88" s="53" t="str">
        <f>IF(J12="","",J12)</f>
        <v>1. 10. 2015</v>
      </c>
      <c r="K88" s="33"/>
      <c r="L88" s="36"/>
    </row>
    <row r="89" spans="2:63" s="1" customFormat="1" ht="6.95" customHeight="1">
      <c r="B89" s="32"/>
      <c r="C89" s="33"/>
      <c r="D89" s="33"/>
      <c r="E89" s="33"/>
      <c r="F89" s="33"/>
      <c r="G89" s="33"/>
      <c r="H89" s="33"/>
      <c r="I89" s="101"/>
      <c r="J89" s="33"/>
      <c r="K89" s="33"/>
      <c r="L89" s="36"/>
    </row>
    <row r="90" spans="2:63" s="1" customFormat="1" ht="24.95" customHeight="1">
      <c r="B90" s="32"/>
      <c r="C90" s="27" t="s">
        <v>27</v>
      </c>
      <c r="D90" s="33"/>
      <c r="E90" s="33"/>
      <c r="F90" s="25" t="str">
        <f>E15</f>
        <v xml:space="preserve"> </v>
      </c>
      <c r="G90" s="33"/>
      <c r="H90" s="33"/>
      <c r="I90" s="102" t="s">
        <v>32</v>
      </c>
      <c r="J90" s="30" t="str">
        <f>E21</f>
        <v>Ing.Vladislav Skoček, Ostrov</v>
      </c>
      <c r="K90" s="33"/>
      <c r="L90" s="36"/>
    </row>
    <row r="91" spans="2:63" s="1" customFormat="1" ht="24.95" customHeight="1">
      <c r="B91" s="32"/>
      <c r="C91" s="27" t="s">
        <v>30</v>
      </c>
      <c r="D91" s="33"/>
      <c r="E91" s="33"/>
      <c r="F91" s="25" t="str">
        <f>IF(E18="","",E18)</f>
        <v>Vyplň údaj</v>
      </c>
      <c r="G91" s="33"/>
      <c r="H91" s="33"/>
      <c r="I91" s="102" t="s">
        <v>35</v>
      </c>
      <c r="J91" s="30" t="str">
        <f>E24</f>
        <v>Neubauerová Soňa, SK-Projekt Ostrov</v>
      </c>
      <c r="K91" s="33"/>
      <c r="L91" s="36"/>
    </row>
    <row r="92" spans="2:63" s="1" customFormat="1" ht="10.35" customHeight="1">
      <c r="B92" s="32"/>
      <c r="C92" s="33"/>
      <c r="D92" s="33"/>
      <c r="E92" s="33"/>
      <c r="F92" s="33"/>
      <c r="G92" s="33"/>
      <c r="H92" s="33"/>
      <c r="I92" s="101"/>
      <c r="J92" s="33"/>
      <c r="K92" s="33"/>
      <c r="L92" s="36"/>
    </row>
    <row r="93" spans="2:63" s="9" customFormat="1" ht="29.25" customHeight="1">
      <c r="B93" s="146"/>
      <c r="C93" s="147" t="s">
        <v>115</v>
      </c>
      <c r="D93" s="148" t="s">
        <v>57</v>
      </c>
      <c r="E93" s="148" t="s">
        <v>53</v>
      </c>
      <c r="F93" s="148" t="s">
        <v>54</v>
      </c>
      <c r="G93" s="148" t="s">
        <v>116</v>
      </c>
      <c r="H93" s="148" t="s">
        <v>117</v>
      </c>
      <c r="I93" s="149" t="s">
        <v>118</v>
      </c>
      <c r="J93" s="150" t="s">
        <v>95</v>
      </c>
      <c r="K93" s="151" t="s">
        <v>119</v>
      </c>
      <c r="L93" s="152"/>
      <c r="M93" s="62" t="s">
        <v>1</v>
      </c>
      <c r="N93" s="63" t="s">
        <v>42</v>
      </c>
      <c r="O93" s="63" t="s">
        <v>120</v>
      </c>
      <c r="P93" s="63" t="s">
        <v>121</v>
      </c>
      <c r="Q93" s="63" t="s">
        <v>122</v>
      </c>
      <c r="R93" s="63" t="s">
        <v>123</v>
      </c>
      <c r="S93" s="63" t="s">
        <v>124</v>
      </c>
      <c r="T93" s="64" t="s">
        <v>125</v>
      </c>
    </row>
    <row r="94" spans="2:63" s="1" customFormat="1" ht="22.9" customHeight="1">
      <c r="B94" s="32"/>
      <c r="C94" s="69" t="s">
        <v>126</v>
      </c>
      <c r="D94" s="33"/>
      <c r="E94" s="33"/>
      <c r="F94" s="33"/>
      <c r="G94" s="33"/>
      <c r="H94" s="33"/>
      <c r="I94" s="101"/>
      <c r="J94" s="153">
        <f>BK94</f>
        <v>0</v>
      </c>
      <c r="K94" s="33"/>
      <c r="L94" s="36"/>
      <c r="M94" s="65"/>
      <c r="N94" s="66"/>
      <c r="O94" s="66"/>
      <c r="P94" s="154">
        <f>P95+P131</f>
        <v>0</v>
      </c>
      <c r="Q94" s="66"/>
      <c r="R94" s="154">
        <f>R95+R131</f>
        <v>0.3246637</v>
      </c>
      <c r="S94" s="66"/>
      <c r="T94" s="155">
        <f>T95+T131</f>
        <v>0.99923800000000007</v>
      </c>
      <c r="AT94" s="15" t="s">
        <v>71</v>
      </c>
      <c r="AU94" s="15" t="s">
        <v>97</v>
      </c>
      <c r="BK94" s="156">
        <f>BK95+BK131</f>
        <v>0</v>
      </c>
    </row>
    <row r="95" spans="2:63" s="10" customFormat="1" ht="25.9" customHeight="1">
      <c r="B95" s="157"/>
      <c r="C95" s="158"/>
      <c r="D95" s="159" t="s">
        <v>71</v>
      </c>
      <c r="E95" s="160" t="s">
        <v>127</v>
      </c>
      <c r="F95" s="160" t="s">
        <v>128</v>
      </c>
      <c r="G95" s="158"/>
      <c r="H95" s="158"/>
      <c r="I95" s="161"/>
      <c r="J95" s="162">
        <f>BK95</f>
        <v>0</v>
      </c>
      <c r="K95" s="158"/>
      <c r="L95" s="163"/>
      <c r="M95" s="164"/>
      <c r="N95" s="165"/>
      <c r="O95" s="165"/>
      <c r="P95" s="166">
        <f>P96+P100+P112+P114+P120+P124</f>
        <v>0</v>
      </c>
      <c r="Q95" s="165"/>
      <c r="R95" s="166">
        <f>R96+R100+R112+R114+R120+R124</f>
        <v>0.19049269999999999</v>
      </c>
      <c r="S95" s="165"/>
      <c r="T95" s="167">
        <f>T96+T100+T112+T114+T120+T124</f>
        <v>0.58200000000000007</v>
      </c>
      <c r="AR95" s="168" t="s">
        <v>20</v>
      </c>
      <c r="AT95" s="169" t="s">
        <v>71</v>
      </c>
      <c r="AU95" s="169" t="s">
        <v>72</v>
      </c>
      <c r="AY95" s="168" t="s">
        <v>129</v>
      </c>
      <c r="BK95" s="170">
        <f>BK96+BK100+BK112+BK114+BK120+BK124</f>
        <v>0</v>
      </c>
    </row>
    <row r="96" spans="2:63" s="10" customFormat="1" ht="22.9" customHeight="1">
      <c r="B96" s="157"/>
      <c r="C96" s="158"/>
      <c r="D96" s="159" t="s">
        <v>71</v>
      </c>
      <c r="E96" s="171" t="s">
        <v>130</v>
      </c>
      <c r="F96" s="171" t="s">
        <v>131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SUM(P97:P99)</f>
        <v>0</v>
      </c>
      <c r="Q96" s="165"/>
      <c r="R96" s="166">
        <f>SUM(R97:R99)</f>
        <v>2.0284699999999999E-2</v>
      </c>
      <c r="S96" s="165"/>
      <c r="T96" s="167">
        <f>SUM(T97:T99)</f>
        <v>0</v>
      </c>
      <c r="AR96" s="168" t="s">
        <v>20</v>
      </c>
      <c r="AT96" s="169" t="s">
        <v>71</v>
      </c>
      <c r="AU96" s="169" t="s">
        <v>20</v>
      </c>
      <c r="AY96" s="168" t="s">
        <v>129</v>
      </c>
      <c r="BK96" s="170">
        <f>SUM(BK97:BK99)</f>
        <v>0</v>
      </c>
    </row>
    <row r="97" spans="2:65" s="1" customFormat="1" ht="16.5" customHeight="1">
      <c r="B97" s="32"/>
      <c r="C97" s="173" t="s">
        <v>20</v>
      </c>
      <c r="D97" s="173" t="s">
        <v>132</v>
      </c>
      <c r="E97" s="174" t="s">
        <v>133</v>
      </c>
      <c r="F97" s="175" t="s">
        <v>134</v>
      </c>
      <c r="G97" s="176" t="s">
        <v>135</v>
      </c>
      <c r="H97" s="177">
        <v>0.71</v>
      </c>
      <c r="I97" s="178"/>
      <c r="J97" s="177">
        <f>ROUND(I97*H97,2)</f>
        <v>0</v>
      </c>
      <c r="K97" s="175" t="s">
        <v>136</v>
      </c>
      <c r="L97" s="36"/>
      <c r="M97" s="179" t="s">
        <v>1</v>
      </c>
      <c r="N97" s="180" t="s">
        <v>44</v>
      </c>
      <c r="O97" s="58"/>
      <c r="P97" s="181">
        <f>O97*H97</f>
        <v>0</v>
      </c>
      <c r="Q97" s="181">
        <v>2.8570000000000002E-2</v>
      </c>
      <c r="R97" s="181">
        <f>Q97*H97</f>
        <v>2.0284699999999999E-2</v>
      </c>
      <c r="S97" s="181">
        <v>0</v>
      </c>
      <c r="T97" s="182">
        <f>S97*H97</f>
        <v>0</v>
      </c>
      <c r="AR97" s="15" t="s">
        <v>137</v>
      </c>
      <c r="AT97" s="15" t="s">
        <v>132</v>
      </c>
      <c r="AU97" s="15" t="s">
        <v>138</v>
      </c>
      <c r="AY97" s="15" t="s">
        <v>129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138</v>
      </c>
      <c r="BK97" s="183">
        <f>ROUND(I97*H97,2)</f>
        <v>0</v>
      </c>
      <c r="BL97" s="15" t="s">
        <v>137</v>
      </c>
      <c r="BM97" s="15" t="s">
        <v>139</v>
      </c>
    </row>
    <row r="98" spans="2:65" s="11" customFormat="1" ht="11.25">
      <c r="B98" s="184"/>
      <c r="C98" s="185"/>
      <c r="D98" s="186" t="s">
        <v>140</v>
      </c>
      <c r="E98" s="187" t="s">
        <v>1</v>
      </c>
      <c r="F98" s="188" t="s">
        <v>141</v>
      </c>
      <c r="G98" s="185"/>
      <c r="H98" s="187" t="s">
        <v>1</v>
      </c>
      <c r="I98" s="189"/>
      <c r="J98" s="185"/>
      <c r="K98" s="185"/>
      <c r="L98" s="190"/>
      <c r="M98" s="191"/>
      <c r="N98" s="192"/>
      <c r="O98" s="192"/>
      <c r="P98" s="192"/>
      <c r="Q98" s="192"/>
      <c r="R98" s="192"/>
      <c r="S98" s="192"/>
      <c r="T98" s="193"/>
      <c r="AT98" s="194" t="s">
        <v>140</v>
      </c>
      <c r="AU98" s="194" t="s">
        <v>138</v>
      </c>
      <c r="AV98" s="11" t="s">
        <v>20</v>
      </c>
      <c r="AW98" s="11" t="s">
        <v>34</v>
      </c>
      <c r="AX98" s="11" t="s">
        <v>72</v>
      </c>
      <c r="AY98" s="194" t="s">
        <v>129</v>
      </c>
    </row>
    <row r="99" spans="2:65" s="12" customFormat="1" ht="11.25">
      <c r="B99" s="195"/>
      <c r="C99" s="196"/>
      <c r="D99" s="186" t="s">
        <v>140</v>
      </c>
      <c r="E99" s="197" t="s">
        <v>1</v>
      </c>
      <c r="F99" s="198" t="s">
        <v>142</v>
      </c>
      <c r="G99" s="196"/>
      <c r="H99" s="199">
        <v>0.71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140</v>
      </c>
      <c r="AU99" s="205" t="s">
        <v>138</v>
      </c>
      <c r="AV99" s="12" t="s">
        <v>138</v>
      </c>
      <c r="AW99" s="12" t="s">
        <v>34</v>
      </c>
      <c r="AX99" s="12" t="s">
        <v>20</v>
      </c>
      <c r="AY99" s="205" t="s">
        <v>129</v>
      </c>
    </row>
    <row r="100" spans="2:65" s="10" customFormat="1" ht="22.9" customHeight="1">
      <c r="B100" s="157"/>
      <c r="C100" s="158"/>
      <c r="D100" s="159" t="s">
        <v>71</v>
      </c>
      <c r="E100" s="171" t="s">
        <v>143</v>
      </c>
      <c r="F100" s="171" t="s">
        <v>144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SUM(P101:P111)</f>
        <v>0</v>
      </c>
      <c r="Q100" s="165"/>
      <c r="R100" s="166">
        <f>SUM(R101:R111)</f>
        <v>0.170208</v>
      </c>
      <c r="S100" s="165"/>
      <c r="T100" s="167">
        <f>SUM(T101:T111)</f>
        <v>0</v>
      </c>
      <c r="AR100" s="168" t="s">
        <v>20</v>
      </c>
      <c r="AT100" s="169" t="s">
        <v>71</v>
      </c>
      <c r="AU100" s="169" t="s">
        <v>20</v>
      </c>
      <c r="AY100" s="168" t="s">
        <v>129</v>
      </c>
      <c r="BK100" s="170">
        <f>SUM(BK101:BK111)</f>
        <v>0</v>
      </c>
    </row>
    <row r="101" spans="2:65" s="1" customFormat="1" ht="16.5" customHeight="1">
      <c r="B101" s="32"/>
      <c r="C101" s="173" t="s">
        <v>138</v>
      </c>
      <c r="D101" s="173" t="s">
        <v>132</v>
      </c>
      <c r="E101" s="174" t="s">
        <v>145</v>
      </c>
      <c r="F101" s="175" t="s">
        <v>146</v>
      </c>
      <c r="G101" s="176" t="s">
        <v>135</v>
      </c>
      <c r="H101" s="177">
        <v>7.4</v>
      </c>
      <c r="I101" s="178"/>
      <c r="J101" s="177">
        <f>ROUND(I101*H101,2)</f>
        <v>0</v>
      </c>
      <c r="K101" s="175" t="s">
        <v>136</v>
      </c>
      <c r="L101" s="36"/>
      <c r="M101" s="179" t="s">
        <v>1</v>
      </c>
      <c r="N101" s="180" t="s">
        <v>44</v>
      </c>
      <c r="O101" s="58"/>
      <c r="P101" s="181">
        <f>O101*H101</f>
        <v>0</v>
      </c>
      <c r="Q101" s="181">
        <v>1.2E-4</v>
      </c>
      <c r="R101" s="181">
        <f>Q101*H101</f>
        <v>8.8800000000000012E-4</v>
      </c>
      <c r="S101" s="181">
        <v>0</v>
      </c>
      <c r="T101" s="182">
        <f>S101*H101</f>
        <v>0</v>
      </c>
      <c r="AR101" s="15" t="s">
        <v>137</v>
      </c>
      <c r="AT101" s="15" t="s">
        <v>132</v>
      </c>
      <c r="AU101" s="15" t="s">
        <v>138</v>
      </c>
      <c r="AY101" s="15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138</v>
      </c>
      <c r="BK101" s="183">
        <f>ROUND(I101*H101,2)</f>
        <v>0</v>
      </c>
      <c r="BL101" s="15" t="s">
        <v>137</v>
      </c>
      <c r="BM101" s="15" t="s">
        <v>147</v>
      </c>
    </row>
    <row r="102" spans="2:65" s="11" customFormat="1" ht="11.25">
      <c r="B102" s="184"/>
      <c r="C102" s="185"/>
      <c r="D102" s="186" t="s">
        <v>140</v>
      </c>
      <c r="E102" s="187" t="s">
        <v>1</v>
      </c>
      <c r="F102" s="188" t="s">
        <v>148</v>
      </c>
      <c r="G102" s="185"/>
      <c r="H102" s="187" t="s">
        <v>1</v>
      </c>
      <c r="I102" s="189"/>
      <c r="J102" s="185"/>
      <c r="K102" s="185"/>
      <c r="L102" s="190"/>
      <c r="M102" s="191"/>
      <c r="N102" s="192"/>
      <c r="O102" s="192"/>
      <c r="P102" s="192"/>
      <c r="Q102" s="192"/>
      <c r="R102" s="192"/>
      <c r="S102" s="192"/>
      <c r="T102" s="193"/>
      <c r="AT102" s="194" t="s">
        <v>140</v>
      </c>
      <c r="AU102" s="194" t="s">
        <v>138</v>
      </c>
      <c r="AV102" s="11" t="s">
        <v>20</v>
      </c>
      <c r="AW102" s="11" t="s">
        <v>34</v>
      </c>
      <c r="AX102" s="11" t="s">
        <v>72</v>
      </c>
      <c r="AY102" s="194" t="s">
        <v>129</v>
      </c>
    </row>
    <row r="103" spans="2:65" s="12" customFormat="1" ht="11.25">
      <c r="B103" s="195"/>
      <c r="C103" s="196"/>
      <c r="D103" s="186" t="s">
        <v>140</v>
      </c>
      <c r="E103" s="197" t="s">
        <v>1</v>
      </c>
      <c r="F103" s="198" t="s">
        <v>149</v>
      </c>
      <c r="G103" s="196"/>
      <c r="H103" s="199">
        <v>7.4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140</v>
      </c>
      <c r="AU103" s="205" t="s">
        <v>138</v>
      </c>
      <c r="AV103" s="12" t="s">
        <v>138</v>
      </c>
      <c r="AW103" s="12" t="s">
        <v>34</v>
      </c>
      <c r="AX103" s="12" t="s">
        <v>20</v>
      </c>
      <c r="AY103" s="205" t="s">
        <v>129</v>
      </c>
    </row>
    <row r="104" spans="2:65" s="1" customFormat="1" ht="16.5" customHeight="1">
      <c r="B104" s="32"/>
      <c r="C104" s="173" t="s">
        <v>130</v>
      </c>
      <c r="D104" s="173" t="s">
        <v>132</v>
      </c>
      <c r="E104" s="174" t="s">
        <v>150</v>
      </c>
      <c r="F104" s="175" t="s">
        <v>151</v>
      </c>
      <c r="G104" s="176" t="s">
        <v>152</v>
      </c>
      <c r="H104" s="177">
        <v>10.7</v>
      </c>
      <c r="I104" s="178"/>
      <c r="J104" s="177">
        <f>ROUND(I104*H104,2)</f>
        <v>0</v>
      </c>
      <c r="K104" s="175" t="s">
        <v>1</v>
      </c>
      <c r="L104" s="36"/>
      <c r="M104" s="179" t="s">
        <v>1</v>
      </c>
      <c r="N104" s="180" t="s">
        <v>44</v>
      </c>
      <c r="O104" s="58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AR104" s="15" t="s">
        <v>137</v>
      </c>
      <c r="AT104" s="15" t="s">
        <v>132</v>
      </c>
      <c r="AU104" s="15" t="s">
        <v>138</v>
      </c>
      <c r="AY104" s="15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138</v>
      </c>
      <c r="BK104" s="183">
        <f>ROUND(I104*H104,2)</f>
        <v>0</v>
      </c>
      <c r="BL104" s="15" t="s">
        <v>137</v>
      </c>
      <c r="BM104" s="15" t="s">
        <v>153</v>
      </c>
    </row>
    <row r="105" spans="2:65" s="12" customFormat="1" ht="11.25">
      <c r="B105" s="195"/>
      <c r="C105" s="196"/>
      <c r="D105" s="186" t="s">
        <v>140</v>
      </c>
      <c r="E105" s="197" t="s">
        <v>1</v>
      </c>
      <c r="F105" s="198" t="s">
        <v>154</v>
      </c>
      <c r="G105" s="196"/>
      <c r="H105" s="199">
        <v>10.7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140</v>
      </c>
      <c r="AU105" s="205" t="s">
        <v>138</v>
      </c>
      <c r="AV105" s="12" t="s">
        <v>138</v>
      </c>
      <c r="AW105" s="12" t="s">
        <v>34</v>
      </c>
      <c r="AX105" s="12" t="s">
        <v>20</v>
      </c>
      <c r="AY105" s="205" t="s">
        <v>129</v>
      </c>
    </row>
    <row r="106" spans="2:65" s="1" customFormat="1" ht="16.5" customHeight="1">
      <c r="B106" s="32"/>
      <c r="C106" s="173" t="s">
        <v>137</v>
      </c>
      <c r="D106" s="173" t="s">
        <v>132</v>
      </c>
      <c r="E106" s="174" t="s">
        <v>155</v>
      </c>
      <c r="F106" s="175" t="s">
        <v>156</v>
      </c>
      <c r="G106" s="176" t="s">
        <v>152</v>
      </c>
      <c r="H106" s="177">
        <v>4</v>
      </c>
      <c r="I106" s="178"/>
      <c r="J106" s="177">
        <f>ROUND(I106*H106,2)</f>
        <v>0</v>
      </c>
      <c r="K106" s="175" t="s">
        <v>136</v>
      </c>
      <c r="L106" s="36"/>
      <c r="M106" s="179" t="s">
        <v>1</v>
      </c>
      <c r="N106" s="180" t="s">
        <v>44</v>
      </c>
      <c r="O106" s="58"/>
      <c r="P106" s="181">
        <f>O106*H106</f>
        <v>0</v>
      </c>
      <c r="Q106" s="181">
        <v>3.3E-4</v>
      </c>
      <c r="R106" s="181">
        <f>Q106*H106</f>
        <v>1.32E-3</v>
      </c>
      <c r="S106" s="181">
        <v>0</v>
      </c>
      <c r="T106" s="182">
        <f>S106*H106</f>
        <v>0</v>
      </c>
      <c r="AR106" s="15" t="s">
        <v>157</v>
      </c>
      <c r="AT106" s="15" t="s">
        <v>132</v>
      </c>
      <c r="AU106" s="15" t="s">
        <v>138</v>
      </c>
      <c r="AY106" s="15" t="s">
        <v>129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138</v>
      </c>
      <c r="BK106" s="183">
        <f>ROUND(I106*H106,2)</f>
        <v>0</v>
      </c>
      <c r="BL106" s="15" t="s">
        <v>157</v>
      </c>
      <c r="BM106" s="15" t="s">
        <v>158</v>
      </c>
    </row>
    <row r="107" spans="2:65" s="12" customFormat="1" ht="11.25">
      <c r="B107" s="195"/>
      <c r="C107" s="196"/>
      <c r="D107" s="186" t="s">
        <v>140</v>
      </c>
      <c r="E107" s="197" t="s">
        <v>1</v>
      </c>
      <c r="F107" s="198" t="s">
        <v>159</v>
      </c>
      <c r="G107" s="196"/>
      <c r="H107" s="199">
        <v>4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140</v>
      </c>
      <c r="AU107" s="205" t="s">
        <v>138</v>
      </c>
      <c r="AV107" s="12" t="s">
        <v>138</v>
      </c>
      <c r="AW107" s="12" t="s">
        <v>34</v>
      </c>
      <c r="AX107" s="12" t="s">
        <v>20</v>
      </c>
      <c r="AY107" s="205" t="s">
        <v>129</v>
      </c>
    </row>
    <row r="108" spans="2:65" s="1" customFormat="1" ht="16.5" customHeight="1">
      <c r="B108" s="32"/>
      <c r="C108" s="173" t="s">
        <v>160</v>
      </c>
      <c r="D108" s="173" t="s">
        <v>132</v>
      </c>
      <c r="E108" s="174" t="s">
        <v>185</v>
      </c>
      <c r="F108" s="175" t="s">
        <v>186</v>
      </c>
      <c r="G108" s="176" t="s">
        <v>187</v>
      </c>
      <c r="H108" s="177">
        <v>1</v>
      </c>
      <c r="I108" s="178"/>
      <c r="J108" s="177">
        <f>ROUND(I108*H108,2)</f>
        <v>0</v>
      </c>
      <c r="K108" s="175" t="s">
        <v>1</v>
      </c>
      <c r="L108" s="36"/>
      <c r="M108" s="179" t="s">
        <v>1</v>
      </c>
      <c r="N108" s="180" t="s">
        <v>44</v>
      </c>
      <c r="O108" s="58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15" t="s">
        <v>137</v>
      </c>
      <c r="AT108" s="15" t="s">
        <v>132</v>
      </c>
      <c r="AU108" s="15" t="s">
        <v>138</v>
      </c>
      <c r="AY108" s="15" t="s">
        <v>129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5" t="s">
        <v>138</v>
      </c>
      <c r="BK108" s="183">
        <f>ROUND(I108*H108,2)</f>
        <v>0</v>
      </c>
      <c r="BL108" s="15" t="s">
        <v>137</v>
      </c>
      <c r="BM108" s="15" t="s">
        <v>188</v>
      </c>
    </row>
    <row r="109" spans="2:65" s="1" customFormat="1" ht="16.5" customHeight="1">
      <c r="B109" s="32"/>
      <c r="C109" s="173" t="s">
        <v>143</v>
      </c>
      <c r="D109" s="173" t="s">
        <v>132</v>
      </c>
      <c r="E109" s="174" t="s">
        <v>190</v>
      </c>
      <c r="F109" s="175" t="s">
        <v>191</v>
      </c>
      <c r="G109" s="176" t="s">
        <v>135</v>
      </c>
      <c r="H109" s="177">
        <v>4.8</v>
      </c>
      <c r="I109" s="178"/>
      <c r="J109" s="177">
        <f>ROUND(I109*H109,2)</f>
        <v>0</v>
      </c>
      <c r="K109" s="175" t="s">
        <v>1</v>
      </c>
      <c r="L109" s="36"/>
      <c r="M109" s="179" t="s">
        <v>1</v>
      </c>
      <c r="N109" s="180" t="s">
        <v>44</v>
      </c>
      <c r="O109" s="58"/>
      <c r="P109" s="181">
        <f>O109*H109</f>
        <v>0</v>
      </c>
      <c r="Q109" s="181">
        <v>3.5000000000000003E-2</v>
      </c>
      <c r="R109" s="181">
        <f>Q109*H109</f>
        <v>0.16800000000000001</v>
      </c>
      <c r="S109" s="181">
        <v>0</v>
      </c>
      <c r="T109" s="182">
        <f>S109*H109</f>
        <v>0</v>
      </c>
      <c r="AR109" s="15" t="s">
        <v>137</v>
      </c>
      <c r="AT109" s="15" t="s">
        <v>132</v>
      </c>
      <c r="AU109" s="15" t="s">
        <v>138</v>
      </c>
      <c r="AY109" s="15" t="s">
        <v>129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138</v>
      </c>
      <c r="BK109" s="183">
        <f>ROUND(I109*H109,2)</f>
        <v>0</v>
      </c>
      <c r="BL109" s="15" t="s">
        <v>137</v>
      </c>
      <c r="BM109" s="15" t="s">
        <v>192</v>
      </c>
    </row>
    <row r="110" spans="2:65" s="11" customFormat="1" ht="11.25">
      <c r="B110" s="184"/>
      <c r="C110" s="185"/>
      <c r="D110" s="186" t="s">
        <v>140</v>
      </c>
      <c r="E110" s="187" t="s">
        <v>1</v>
      </c>
      <c r="F110" s="188" t="s">
        <v>193</v>
      </c>
      <c r="G110" s="185"/>
      <c r="H110" s="187" t="s">
        <v>1</v>
      </c>
      <c r="I110" s="189"/>
      <c r="J110" s="185"/>
      <c r="K110" s="185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140</v>
      </c>
      <c r="AU110" s="194" t="s">
        <v>138</v>
      </c>
      <c r="AV110" s="11" t="s">
        <v>20</v>
      </c>
      <c r="AW110" s="11" t="s">
        <v>34</v>
      </c>
      <c r="AX110" s="11" t="s">
        <v>72</v>
      </c>
      <c r="AY110" s="194" t="s">
        <v>129</v>
      </c>
    </row>
    <row r="111" spans="2:65" s="12" customFormat="1" ht="11.25">
      <c r="B111" s="195"/>
      <c r="C111" s="196"/>
      <c r="D111" s="186" t="s">
        <v>140</v>
      </c>
      <c r="E111" s="197" t="s">
        <v>1</v>
      </c>
      <c r="F111" s="198" t="s">
        <v>194</v>
      </c>
      <c r="G111" s="196"/>
      <c r="H111" s="199">
        <v>4.8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140</v>
      </c>
      <c r="AU111" s="205" t="s">
        <v>138</v>
      </c>
      <c r="AV111" s="12" t="s">
        <v>138</v>
      </c>
      <c r="AW111" s="12" t="s">
        <v>34</v>
      </c>
      <c r="AX111" s="12" t="s">
        <v>20</v>
      </c>
      <c r="AY111" s="205" t="s">
        <v>129</v>
      </c>
    </row>
    <row r="112" spans="2:65" s="10" customFormat="1" ht="22.9" customHeight="1">
      <c r="B112" s="157"/>
      <c r="C112" s="158"/>
      <c r="D112" s="159" t="s">
        <v>71</v>
      </c>
      <c r="E112" s="171" t="s">
        <v>195</v>
      </c>
      <c r="F112" s="171" t="s">
        <v>196</v>
      </c>
      <c r="G112" s="158"/>
      <c r="H112" s="158"/>
      <c r="I112" s="161"/>
      <c r="J112" s="172">
        <f>BK112</f>
        <v>0</v>
      </c>
      <c r="K112" s="158"/>
      <c r="L112" s="163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8" t="s">
        <v>20</v>
      </c>
      <c r="AT112" s="169" t="s">
        <v>71</v>
      </c>
      <c r="AU112" s="169" t="s">
        <v>20</v>
      </c>
      <c r="AY112" s="168" t="s">
        <v>129</v>
      </c>
      <c r="BK112" s="170">
        <f>BK113</f>
        <v>0</v>
      </c>
    </row>
    <row r="113" spans="2:65" s="1" customFormat="1" ht="22.5" customHeight="1">
      <c r="B113" s="32"/>
      <c r="C113" s="173" t="s">
        <v>169</v>
      </c>
      <c r="D113" s="173" t="s">
        <v>132</v>
      </c>
      <c r="E113" s="174" t="s">
        <v>198</v>
      </c>
      <c r="F113" s="175" t="s">
        <v>199</v>
      </c>
      <c r="G113" s="176" t="s">
        <v>200</v>
      </c>
      <c r="H113" s="177">
        <v>4</v>
      </c>
      <c r="I113" s="178"/>
      <c r="J113" s="177">
        <f>ROUND(I113*H113,2)</f>
        <v>0</v>
      </c>
      <c r="K113" s="175" t="s">
        <v>1</v>
      </c>
      <c r="L113" s="36"/>
      <c r="M113" s="179" t="s">
        <v>1</v>
      </c>
      <c r="N113" s="180" t="s">
        <v>44</v>
      </c>
      <c r="O113" s="58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AR113" s="15" t="s">
        <v>137</v>
      </c>
      <c r="AT113" s="15" t="s">
        <v>132</v>
      </c>
      <c r="AU113" s="15" t="s">
        <v>138</v>
      </c>
      <c r="AY113" s="15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138</v>
      </c>
      <c r="BK113" s="183">
        <f>ROUND(I113*H113,2)</f>
        <v>0</v>
      </c>
      <c r="BL113" s="15" t="s">
        <v>137</v>
      </c>
      <c r="BM113" s="15" t="s">
        <v>201</v>
      </c>
    </row>
    <row r="114" spans="2:65" s="10" customFormat="1" ht="22.9" customHeight="1">
      <c r="B114" s="157"/>
      <c r="C114" s="158"/>
      <c r="D114" s="159" t="s">
        <v>71</v>
      </c>
      <c r="E114" s="171" t="s">
        <v>202</v>
      </c>
      <c r="F114" s="171" t="s">
        <v>203</v>
      </c>
      <c r="G114" s="158"/>
      <c r="H114" s="158"/>
      <c r="I114" s="161"/>
      <c r="J114" s="172">
        <f>BK114</f>
        <v>0</v>
      </c>
      <c r="K114" s="158"/>
      <c r="L114" s="163"/>
      <c r="M114" s="164"/>
      <c r="N114" s="165"/>
      <c r="O114" s="165"/>
      <c r="P114" s="166">
        <f>SUM(P115:P119)</f>
        <v>0</v>
      </c>
      <c r="Q114" s="165"/>
      <c r="R114" s="166">
        <f>SUM(R115:R119)</f>
        <v>0</v>
      </c>
      <c r="S114" s="165"/>
      <c r="T114" s="167">
        <f>SUM(T115:T119)</f>
        <v>0.58200000000000007</v>
      </c>
      <c r="AR114" s="168" t="s">
        <v>20</v>
      </c>
      <c r="AT114" s="169" t="s">
        <v>71</v>
      </c>
      <c r="AU114" s="169" t="s">
        <v>20</v>
      </c>
      <c r="AY114" s="168" t="s">
        <v>129</v>
      </c>
      <c r="BK114" s="170">
        <f>SUM(BK115:BK119)</f>
        <v>0</v>
      </c>
    </row>
    <row r="115" spans="2:65" s="1" customFormat="1" ht="16.5" customHeight="1">
      <c r="B115" s="32"/>
      <c r="C115" s="173" t="s">
        <v>173</v>
      </c>
      <c r="D115" s="173" t="s">
        <v>132</v>
      </c>
      <c r="E115" s="174" t="s">
        <v>205</v>
      </c>
      <c r="F115" s="175" t="s">
        <v>206</v>
      </c>
      <c r="G115" s="176" t="s">
        <v>200</v>
      </c>
      <c r="H115" s="177">
        <v>9</v>
      </c>
      <c r="I115" s="178"/>
      <c r="J115" s="177">
        <f>ROUND(I115*H115,2)</f>
        <v>0</v>
      </c>
      <c r="K115" s="175" t="s">
        <v>136</v>
      </c>
      <c r="L115" s="36"/>
      <c r="M115" s="179" t="s">
        <v>1</v>
      </c>
      <c r="N115" s="180" t="s">
        <v>44</v>
      </c>
      <c r="O115" s="58"/>
      <c r="P115" s="181">
        <f>O115*H115</f>
        <v>0</v>
      </c>
      <c r="Q115" s="181">
        <v>0</v>
      </c>
      <c r="R115" s="181">
        <f>Q115*H115</f>
        <v>0</v>
      </c>
      <c r="S115" s="181">
        <v>6.0000000000000001E-3</v>
      </c>
      <c r="T115" s="182">
        <f>S115*H115</f>
        <v>5.3999999999999999E-2</v>
      </c>
      <c r="AR115" s="15" t="s">
        <v>137</v>
      </c>
      <c r="AT115" s="15" t="s">
        <v>132</v>
      </c>
      <c r="AU115" s="15" t="s">
        <v>138</v>
      </c>
      <c r="AY115" s="15" t="s">
        <v>129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138</v>
      </c>
      <c r="BK115" s="183">
        <f>ROUND(I115*H115,2)</f>
        <v>0</v>
      </c>
      <c r="BL115" s="15" t="s">
        <v>137</v>
      </c>
      <c r="BM115" s="15" t="s">
        <v>207</v>
      </c>
    </row>
    <row r="116" spans="2:65" s="12" customFormat="1" ht="11.25">
      <c r="B116" s="195"/>
      <c r="C116" s="196"/>
      <c r="D116" s="186" t="s">
        <v>140</v>
      </c>
      <c r="E116" s="197" t="s">
        <v>1</v>
      </c>
      <c r="F116" s="198" t="s">
        <v>208</v>
      </c>
      <c r="G116" s="196"/>
      <c r="H116" s="199">
        <v>9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140</v>
      </c>
      <c r="AU116" s="205" t="s">
        <v>138</v>
      </c>
      <c r="AV116" s="12" t="s">
        <v>138</v>
      </c>
      <c r="AW116" s="12" t="s">
        <v>34</v>
      </c>
      <c r="AX116" s="12" t="s">
        <v>20</v>
      </c>
      <c r="AY116" s="205" t="s">
        <v>129</v>
      </c>
    </row>
    <row r="117" spans="2:65" s="1" customFormat="1" ht="16.5" customHeight="1">
      <c r="B117" s="32"/>
      <c r="C117" s="173" t="s">
        <v>179</v>
      </c>
      <c r="D117" s="173" t="s">
        <v>132</v>
      </c>
      <c r="E117" s="174" t="s">
        <v>210</v>
      </c>
      <c r="F117" s="175" t="s">
        <v>211</v>
      </c>
      <c r="G117" s="176" t="s">
        <v>212</v>
      </c>
      <c r="H117" s="177">
        <v>0.24</v>
      </c>
      <c r="I117" s="178"/>
      <c r="J117" s="177">
        <f>ROUND(I117*H117,2)</f>
        <v>0</v>
      </c>
      <c r="K117" s="175" t="s">
        <v>136</v>
      </c>
      <c r="L117" s="36"/>
      <c r="M117" s="179" t="s">
        <v>1</v>
      </c>
      <c r="N117" s="180" t="s">
        <v>44</v>
      </c>
      <c r="O117" s="58"/>
      <c r="P117" s="181">
        <f>O117*H117</f>
        <v>0</v>
      </c>
      <c r="Q117" s="181">
        <v>0</v>
      </c>
      <c r="R117" s="181">
        <f>Q117*H117</f>
        <v>0</v>
      </c>
      <c r="S117" s="181">
        <v>2.2000000000000002</v>
      </c>
      <c r="T117" s="182">
        <f>S117*H117</f>
        <v>0.52800000000000002</v>
      </c>
      <c r="AR117" s="15" t="s">
        <v>137</v>
      </c>
      <c r="AT117" s="15" t="s">
        <v>132</v>
      </c>
      <c r="AU117" s="15" t="s">
        <v>138</v>
      </c>
      <c r="AY117" s="15" t="s">
        <v>129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138</v>
      </c>
      <c r="BK117" s="183">
        <f>ROUND(I117*H117,2)</f>
        <v>0</v>
      </c>
      <c r="BL117" s="15" t="s">
        <v>137</v>
      </c>
      <c r="BM117" s="15" t="s">
        <v>213</v>
      </c>
    </row>
    <row r="118" spans="2:65" s="11" customFormat="1" ht="11.25">
      <c r="B118" s="184"/>
      <c r="C118" s="185"/>
      <c r="D118" s="186" t="s">
        <v>140</v>
      </c>
      <c r="E118" s="187" t="s">
        <v>1</v>
      </c>
      <c r="F118" s="188" t="s">
        <v>214</v>
      </c>
      <c r="G118" s="185"/>
      <c r="H118" s="187" t="s">
        <v>1</v>
      </c>
      <c r="I118" s="189"/>
      <c r="J118" s="185"/>
      <c r="K118" s="185"/>
      <c r="L118" s="190"/>
      <c r="M118" s="191"/>
      <c r="N118" s="192"/>
      <c r="O118" s="192"/>
      <c r="P118" s="192"/>
      <c r="Q118" s="192"/>
      <c r="R118" s="192"/>
      <c r="S118" s="192"/>
      <c r="T118" s="193"/>
      <c r="AT118" s="194" t="s">
        <v>140</v>
      </c>
      <c r="AU118" s="194" t="s">
        <v>138</v>
      </c>
      <c r="AV118" s="11" t="s">
        <v>20</v>
      </c>
      <c r="AW118" s="11" t="s">
        <v>34</v>
      </c>
      <c r="AX118" s="11" t="s">
        <v>72</v>
      </c>
      <c r="AY118" s="194" t="s">
        <v>129</v>
      </c>
    </row>
    <row r="119" spans="2:65" s="12" customFormat="1" ht="11.25">
      <c r="B119" s="195"/>
      <c r="C119" s="196"/>
      <c r="D119" s="186" t="s">
        <v>140</v>
      </c>
      <c r="E119" s="197" t="s">
        <v>1</v>
      </c>
      <c r="F119" s="198" t="s">
        <v>215</v>
      </c>
      <c r="G119" s="196"/>
      <c r="H119" s="199">
        <v>0.24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140</v>
      </c>
      <c r="AU119" s="205" t="s">
        <v>138</v>
      </c>
      <c r="AV119" s="12" t="s">
        <v>138</v>
      </c>
      <c r="AW119" s="12" t="s">
        <v>34</v>
      </c>
      <c r="AX119" s="12" t="s">
        <v>20</v>
      </c>
      <c r="AY119" s="205" t="s">
        <v>129</v>
      </c>
    </row>
    <row r="120" spans="2:65" s="10" customFormat="1" ht="22.9" customHeight="1">
      <c r="B120" s="157"/>
      <c r="C120" s="158"/>
      <c r="D120" s="159" t="s">
        <v>71</v>
      </c>
      <c r="E120" s="171" t="s">
        <v>222</v>
      </c>
      <c r="F120" s="171" t="s">
        <v>223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SUM(P121:P123)</f>
        <v>0</v>
      </c>
      <c r="Q120" s="165"/>
      <c r="R120" s="166">
        <f>SUM(R121:R123)</f>
        <v>0</v>
      </c>
      <c r="S120" s="165"/>
      <c r="T120" s="167">
        <f>SUM(T121:T123)</f>
        <v>0</v>
      </c>
      <c r="AR120" s="168" t="s">
        <v>20</v>
      </c>
      <c r="AT120" s="169" t="s">
        <v>71</v>
      </c>
      <c r="AU120" s="169" t="s">
        <v>20</v>
      </c>
      <c r="AY120" s="168" t="s">
        <v>129</v>
      </c>
      <c r="BK120" s="170">
        <f>SUM(BK121:BK123)</f>
        <v>0</v>
      </c>
    </row>
    <row r="121" spans="2:65" s="1" customFormat="1" ht="16.5" customHeight="1">
      <c r="B121" s="32"/>
      <c r="C121" s="173" t="s">
        <v>25</v>
      </c>
      <c r="D121" s="173" t="s">
        <v>132</v>
      </c>
      <c r="E121" s="174" t="s">
        <v>224</v>
      </c>
      <c r="F121" s="175" t="s">
        <v>225</v>
      </c>
      <c r="G121" s="176" t="s">
        <v>135</v>
      </c>
      <c r="H121" s="177">
        <v>4.7</v>
      </c>
      <c r="I121" s="178"/>
      <c r="J121" s="177">
        <f>ROUND(I121*H121,2)</f>
        <v>0</v>
      </c>
      <c r="K121" s="175" t="s">
        <v>136</v>
      </c>
      <c r="L121" s="36"/>
      <c r="M121" s="179" t="s">
        <v>1</v>
      </c>
      <c r="N121" s="180" t="s">
        <v>44</v>
      </c>
      <c r="O121" s="58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AR121" s="15" t="s">
        <v>137</v>
      </c>
      <c r="AT121" s="15" t="s">
        <v>132</v>
      </c>
      <c r="AU121" s="15" t="s">
        <v>138</v>
      </c>
      <c r="AY121" s="15" t="s">
        <v>129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138</v>
      </c>
      <c r="BK121" s="183">
        <f>ROUND(I121*H121,2)</f>
        <v>0</v>
      </c>
      <c r="BL121" s="15" t="s">
        <v>137</v>
      </c>
      <c r="BM121" s="15" t="s">
        <v>226</v>
      </c>
    </row>
    <row r="122" spans="2:65" s="11" customFormat="1" ht="11.25">
      <c r="B122" s="184"/>
      <c r="C122" s="185"/>
      <c r="D122" s="186" t="s">
        <v>140</v>
      </c>
      <c r="E122" s="187" t="s">
        <v>1</v>
      </c>
      <c r="F122" s="188" t="s">
        <v>227</v>
      </c>
      <c r="G122" s="185"/>
      <c r="H122" s="187" t="s">
        <v>1</v>
      </c>
      <c r="I122" s="189"/>
      <c r="J122" s="185"/>
      <c r="K122" s="185"/>
      <c r="L122" s="190"/>
      <c r="M122" s="191"/>
      <c r="N122" s="192"/>
      <c r="O122" s="192"/>
      <c r="P122" s="192"/>
      <c r="Q122" s="192"/>
      <c r="R122" s="192"/>
      <c r="S122" s="192"/>
      <c r="T122" s="193"/>
      <c r="AT122" s="194" t="s">
        <v>140</v>
      </c>
      <c r="AU122" s="194" t="s">
        <v>138</v>
      </c>
      <c r="AV122" s="11" t="s">
        <v>20</v>
      </c>
      <c r="AW122" s="11" t="s">
        <v>34</v>
      </c>
      <c r="AX122" s="11" t="s">
        <v>72</v>
      </c>
      <c r="AY122" s="194" t="s">
        <v>129</v>
      </c>
    </row>
    <row r="123" spans="2:65" s="12" customFormat="1" ht="11.25">
      <c r="B123" s="195"/>
      <c r="C123" s="196"/>
      <c r="D123" s="186" t="s">
        <v>140</v>
      </c>
      <c r="E123" s="197" t="s">
        <v>1</v>
      </c>
      <c r="F123" s="198" t="s">
        <v>228</v>
      </c>
      <c r="G123" s="196"/>
      <c r="H123" s="199">
        <v>4.7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140</v>
      </c>
      <c r="AU123" s="205" t="s">
        <v>138</v>
      </c>
      <c r="AV123" s="12" t="s">
        <v>138</v>
      </c>
      <c r="AW123" s="12" t="s">
        <v>34</v>
      </c>
      <c r="AX123" s="12" t="s">
        <v>20</v>
      </c>
      <c r="AY123" s="205" t="s">
        <v>129</v>
      </c>
    </row>
    <row r="124" spans="2:65" s="10" customFormat="1" ht="22.9" customHeight="1">
      <c r="B124" s="157"/>
      <c r="C124" s="158"/>
      <c r="D124" s="159" t="s">
        <v>71</v>
      </c>
      <c r="E124" s="171" t="s">
        <v>249</v>
      </c>
      <c r="F124" s="171" t="s">
        <v>250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SUM(P125:P130)</f>
        <v>0</v>
      </c>
      <c r="Q124" s="165"/>
      <c r="R124" s="166">
        <f>SUM(R125:R130)</f>
        <v>0</v>
      </c>
      <c r="S124" s="165"/>
      <c r="T124" s="167">
        <f>SUM(T125:T130)</f>
        <v>0</v>
      </c>
      <c r="AR124" s="168" t="s">
        <v>20</v>
      </c>
      <c r="AT124" s="169" t="s">
        <v>71</v>
      </c>
      <c r="AU124" s="169" t="s">
        <v>20</v>
      </c>
      <c r="AY124" s="168" t="s">
        <v>129</v>
      </c>
      <c r="BK124" s="170">
        <f>SUM(BK125:BK130)</f>
        <v>0</v>
      </c>
    </row>
    <row r="125" spans="2:65" s="1" customFormat="1" ht="16.5" customHeight="1">
      <c r="B125" s="32"/>
      <c r="C125" s="173" t="s">
        <v>189</v>
      </c>
      <c r="D125" s="173" t="s">
        <v>132</v>
      </c>
      <c r="E125" s="174" t="s">
        <v>251</v>
      </c>
      <c r="F125" s="175" t="s">
        <v>252</v>
      </c>
      <c r="G125" s="176" t="s">
        <v>253</v>
      </c>
      <c r="H125" s="177">
        <v>1</v>
      </c>
      <c r="I125" s="178"/>
      <c r="J125" s="177">
        <f>ROUND(I125*H125,2)</f>
        <v>0</v>
      </c>
      <c r="K125" s="175" t="s">
        <v>136</v>
      </c>
      <c r="L125" s="36"/>
      <c r="M125" s="179" t="s">
        <v>1</v>
      </c>
      <c r="N125" s="180" t="s">
        <v>44</v>
      </c>
      <c r="O125" s="58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5" t="s">
        <v>137</v>
      </c>
      <c r="AT125" s="15" t="s">
        <v>132</v>
      </c>
      <c r="AU125" s="15" t="s">
        <v>138</v>
      </c>
      <c r="AY125" s="15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138</v>
      </c>
      <c r="BK125" s="183">
        <f>ROUND(I125*H125,2)</f>
        <v>0</v>
      </c>
      <c r="BL125" s="15" t="s">
        <v>137</v>
      </c>
      <c r="BM125" s="15" t="s">
        <v>254</v>
      </c>
    </row>
    <row r="126" spans="2:65" s="1" customFormat="1" ht="16.5" customHeight="1">
      <c r="B126" s="32"/>
      <c r="C126" s="173" t="s">
        <v>197</v>
      </c>
      <c r="D126" s="173" t="s">
        <v>132</v>
      </c>
      <c r="E126" s="174" t="s">
        <v>256</v>
      </c>
      <c r="F126" s="175" t="s">
        <v>257</v>
      </c>
      <c r="G126" s="176" t="s">
        <v>253</v>
      </c>
      <c r="H126" s="177">
        <v>1</v>
      </c>
      <c r="I126" s="178"/>
      <c r="J126" s="177">
        <f>ROUND(I126*H126,2)</f>
        <v>0</v>
      </c>
      <c r="K126" s="175" t="s">
        <v>136</v>
      </c>
      <c r="L126" s="36"/>
      <c r="M126" s="179" t="s">
        <v>1</v>
      </c>
      <c r="N126" s="180" t="s">
        <v>44</v>
      </c>
      <c r="O126" s="58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AR126" s="15" t="s">
        <v>137</v>
      </c>
      <c r="AT126" s="15" t="s">
        <v>132</v>
      </c>
      <c r="AU126" s="15" t="s">
        <v>138</v>
      </c>
      <c r="AY126" s="15" t="s">
        <v>129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138</v>
      </c>
      <c r="BK126" s="183">
        <f>ROUND(I126*H126,2)</f>
        <v>0</v>
      </c>
      <c r="BL126" s="15" t="s">
        <v>137</v>
      </c>
      <c r="BM126" s="15" t="s">
        <v>258</v>
      </c>
    </row>
    <row r="127" spans="2:65" s="1" customFormat="1" ht="16.5" customHeight="1">
      <c r="B127" s="32"/>
      <c r="C127" s="173" t="s">
        <v>204</v>
      </c>
      <c r="D127" s="173" t="s">
        <v>132</v>
      </c>
      <c r="E127" s="174" t="s">
        <v>260</v>
      </c>
      <c r="F127" s="175" t="s">
        <v>261</v>
      </c>
      <c r="G127" s="176" t="s">
        <v>253</v>
      </c>
      <c r="H127" s="177">
        <v>29</v>
      </c>
      <c r="I127" s="178"/>
      <c r="J127" s="177">
        <f>ROUND(I127*H127,2)</f>
        <v>0</v>
      </c>
      <c r="K127" s="175" t="s">
        <v>136</v>
      </c>
      <c r="L127" s="36"/>
      <c r="M127" s="179" t="s">
        <v>1</v>
      </c>
      <c r="N127" s="180" t="s">
        <v>44</v>
      </c>
      <c r="O127" s="58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15" t="s">
        <v>137</v>
      </c>
      <c r="AT127" s="15" t="s">
        <v>132</v>
      </c>
      <c r="AU127" s="15" t="s">
        <v>138</v>
      </c>
      <c r="AY127" s="15" t="s">
        <v>129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138</v>
      </c>
      <c r="BK127" s="183">
        <f>ROUND(I127*H127,2)</f>
        <v>0</v>
      </c>
      <c r="BL127" s="15" t="s">
        <v>137</v>
      </c>
      <c r="BM127" s="15" t="s">
        <v>262</v>
      </c>
    </row>
    <row r="128" spans="2:65" s="12" customFormat="1" ht="11.25">
      <c r="B128" s="195"/>
      <c r="C128" s="196"/>
      <c r="D128" s="186" t="s">
        <v>140</v>
      </c>
      <c r="E128" s="197" t="s">
        <v>1</v>
      </c>
      <c r="F128" s="198" t="s">
        <v>406</v>
      </c>
      <c r="G128" s="196"/>
      <c r="H128" s="199">
        <v>29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140</v>
      </c>
      <c r="AU128" s="205" t="s">
        <v>138</v>
      </c>
      <c r="AV128" s="12" t="s">
        <v>138</v>
      </c>
      <c r="AW128" s="12" t="s">
        <v>34</v>
      </c>
      <c r="AX128" s="12" t="s">
        <v>20</v>
      </c>
      <c r="AY128" s="205" t="s">
        <v>129</v>
      </c>
    </row>
    <row r="129" spans="2:65" s="1" customFormat="1" ht="16.5" customHeight="1">
      <c r="B129" s="32"/>
      <c r="C129" s="173" t="s">
        <v>209</v>
      </c>
      <c r="D129" s="173" t="s">
        <v>132</v>
      </c>
      <c r="E129" s="174" t="s">
        <v>265</v>
      </c>
      <c r="F129" s="175" t="s">
        <v>266</v>
      </c>
      <c r="G129" s="176" t="s">
        <v>253</v>
      </c>
      <c r="H129" s="177">
        <v>1</v>
      </c>
      <c r="I129" s="178"/>
      <c r="J129" s="177">
        <f>ROUND(I129*H129,2)</f>
        <v>0</v>
      </c>
      <c r="K129" s="175" t="s">
        <v>136</v>
      </c>
      <c r="L129" s="36"/>
      <c r="M129" s="179" t="s">
        <v>1</v>
      </c>
      <c r="N129" s="180" t="s">
        <v>44</v>
      </c>
      <c r="O129" s="58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15" t="s">
        <v>137</v>
      </c>
      <c r="AT129" s="15" t="s">
        <v>132</v>
      </c>
      <c r="AU129" s="15" t="s">
        <v>138</v>
      </c>
      <c r="AY129" s="15" t="s">
        <v>129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138</v>
      </c>
      <c r="BK129" s="183">
        <f>ROUND(I129*H129,2)</f>
        <v>0</v>
      </c>
      <c r="BL129" s="15" t="s">
        <v>137</v>
      </c>
      <c r="BM129" s="15" t="s">
        <v>267</v>
      </c>
    </row>
    <row r="130" spans="2:65" s="1" customFormat="1" ht="16.5" customHeight="1">
      <c r="B130" s="32"/>
      <c r="C130" s="173" t="s">
        <v>8</v>
      </c>
      <c r="D130" s="173" t="s">
        <v>132</v>
      </c>
      <c r="E130" s="174" t="s">
        <v>269</v>
      </c>
      <c r="F130" s="175" t="s">
        <v>270</v>
      </c>
      <c r="G130" s="176" t="s">
        <v>253</v>
      </c>
      <c r="H130" s="177">
        <v>0.19</v>
      </c>
      <c r="I130" s="178"/>
      <c r="J130" s="177">
        <f>ROUND(I130*H130,2)</f>
        <v>0</v>
      </c>
      <c r="K130" s="175" t="s">
        <v>136</v>
      </c>
      <c r="L130" s="36"/>
      <c r="M130" s="179" t="s">
        <v>1</v>
      </c>
      <c r="N130" s="180" t="s">
        <v>44</v>
      </c>
      <c r="O130" s="58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AR130" s="15" t="s">
        <v>137</v>
      </c>
      <c r="AT130" s="15" t="s">
        <v>132</v>
      </c>
      <c r="AU130" s="15" t="s">
        <v>138</v>
      </c>
      <c r="AY130" s="15" t="s">
        <v>129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138</v>
      </c>
      <c r="BK130" s="183">
        <f>ROUND(I130*H130,2)</f>
        <v>0</v>
      </c>
      <c r="BL130" s="15" t="s">
        <v>137</v>
      </c>
      <c r="BM130" s="15" t="s">
        <v>271</v>
      </c>
    </row>
    <row r="131" spans="2:65" s="10" customFormat="1" ht="25.9" customHeight="1">
      <c r="B131" s="157"/>
      <c r="C131" s="158"/>
      <c r="D131" s="159" t="s">
        <v>71</v>
      </c>
      <c r="E131" s="160" t="s">
        <v>272</v>
      </c>
      <c r="F131" s="160" t="s">
        <v>273</v>
      </c>
      <c r="G131" s="158"/>
      <c r="H131" s="158"/>
      <c r="I131" s="161"/>
      <c r="J131" s="162">
        <f>BK131</f>
        <v>0</v>
      </c>
      <c r="K131" s="158"/>
      <c r="L131" s="163"/>
      <c r="M131" s="164"/>
      <c r="N131" s="165"/>
      <c r="O131" s="165"/>
      <c r="P131" s="166">
        <f>P132+P140+P147+P151+P172+P179+P181</f>
        <v>0</v>
      </c>
      <c r="Q131" s="165"/>
      <c r="R131" s="166">
        <f>R132+R140+R147+R151+R172+R179+R181</f>
        <v>0.13417100000000001</v>
      </c>
      <c r="S131" s="165"/>
      <c r="T131" s="167">
        <f>T132+T140+T147+T151+T172+T179+T181</f>
        <v>0.417238</v>
      </c>
      <c r="AR131" s="168" t="s">
        <v>138</v>
      </c>
      <c r="AT131" s="169" t="s">
        <v>71</v>
      </c>
      <c r="AU131" s="169" t="s">
        <v>72</v>
      </c>
      <c r="AY131" s="168" t="s">
        <v>129</v>
      </c>
      <c r="BK131" s="170">
        <f>BK132+BK140+BK147+BK151+BK172+BK179+BK181</f>
        <v>0</v>
      </c>
    </row>
    <row r="132" spans="2:65" s="10" customFormat="1" ht="22.9" customHeight="1">
      <c r="B132" s="157"/>
      <c r="C132" s="158"/>
      <c r="D132" s="159" t="s">
        <v>71</v>
      </c>
      <c r="E132" s="171" t="s">
        <v>274</v>
      </c>
      <c r="F132" s="171" t="s">
        <v>275</v>
      </c>
      <c r="G132" s="158"/>
      <c r="H132" s="158"/>
      <c r="I132" s="161"/>
      <c r="J132" s="172">
        <f>BK132</f>
        <v>0</v>
      </c>
      <c r="K132" s="158"/>
      <c r="L132" s="163"/>
      <c r="M132" s="164"/>
      <c r="N132" s="165"/>
      <c r="O132" s="165"/>
      <c r="P132" s="166">
        <f>SUM(P133:P139)</f>
        <v>0</v>
      </c>
      <c r="Q132" s="165"/>
      <c r="R132" s="166">
        <f>SUM(R133:R139)</f>
        <v>1.8800000000000001E-2</v>
      </c>
      <c r="S132" s="165"/>
      <c r="T132" s="167">
        <f>SUM(T133:T139)</f>
        <v>0</v>
      </c>
      <c r="AR132" s="168" t="s">
        <v>138</v>
      </c>
      <c r="AT132" s="169" t="s">
        <v>71</v>
      </c>
      <c r="AU132" s="169" t="s">
        <v>20</v>
      </c>
      <c r="AY132" s="168" t="s">
        <v>129</v>
      </c>
      <c r="BK132" s="170">
        <f>SUM(BK133:BK139)</f>
        <v>0</v>
      </c>
    </row>
    <row r="133" spans="2:65" s="1" customFormat="1" ht="16.5" customHeight="1">
      <c r="B133" s="32"/>
      <c r="C133" s="173" t="s">
        <v>157</v>
      </c>
      <c r="D133" s="173" t="s">
        <v>132</v>
      </c>
      <c r="E133" s="174" t="s">
        <v>277</v>
      </c>
      <c r="F133" s="175" t="s">
        <v>278</v>
      </c>
      <c r="G133" s="176" t="s">
        <v>135</v>
      </c>
      <c r="H133" s="177">
        <v>9.4</v>
      </c>
      <c r="I133" s="178"/>
      <c r="J133" s="177">
        <f>ROUND(I133*H133,2)</f>
        <v>0</v>
      </c>
      <c r="K133" s="175" t="s">
        <v>1</v>
      </c>
      <c r="L133" s="36"/>
      <c r="M133" s="179" t="s">
        <v>1</v>
      </c>
      <c r="N133" s="180" t="s">
        <v>44</v>
      </c>
      <c r="O133" s="58"/>
      <c r="P133" s="181">
        <f>O133*H133</f>
        <v>0</v>
      </c>
      <c r="Q133" s="181">
        <v>2E-3</v>
      </c>
      <c r="R133" s="181">
        <f>Q133*H133</f>
        <v>1.8800000000000001E-2</v>
      </c>
      <c r="S133" s="181">
        <v>0</v>
      </c>
      <c r="T133" s="182">
        <f>S133*H133</f>
        <v>0</v>
      </c>
      <c r="AR133" s="15" t="s">
        <v>157</v>
      </c>
      <c r="AT133" s="15" t="s">
        <v>132</v>
      </c>
      <c r="AU133" s="15" t="s">
        <v>138</v>
      </c>
      <c r="AY133" s="15" t="s">
        <v>129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138</v>
      </c>
      <c r="BK133" s="183">
        <f>ROUND(I133*H133,2)</f>
        <v>0</v>
      </c>
      <c r="BL133" s="15" t="s">
        <v>157</v>
      </c>
      <c r="BM133" s="15" t="s">
        <v>279</v>
      </c>
    </row>
    <row r="134" spans="2:65" s="11" customFormat="1" ht="11.25">
      <c r="B134" s="184"/>
      <c r="C134" s="185"/>
      <c r="D134" s="186" t="s">
        <v>140</v>
      </c>
      <c r="E134" s="187" t="s">
        <v>1</v>
      </c>
      <c r="F134" s="188" t="s">
        <v>280</v>
      </c>
      <c r="G134" s="185"/>
      <c r="H134" s="187" t="s">
        <v>1</v>
      </c>
      <c r="I134" s="189"/>
      <c r="J134" s="185"/>
      <c r="K134" s="185"/>
      <c r="L134" s="190"/>
      <c r="M134" s="191"/>
      <c r="N134" s="192"/>
      <c r="O134" s="192"/>
      <c r="P134" s="192"/>
      <c r="Q134" s="192"/>
      <c r="R134" s="192"/>
      <c r="S134" s="192"/>
      <c r="T134" s="193"/>
      <c r="AT134" s="194" t="s">
        <v>140</v>
      </c>
      <c r="AU134" s="194" t="s">
        <v>138</v>
      </c>
      <c r="AV134" s="11" t="s">
        <v>20</v>
      </c>
      <c r="AW134" s="11" t="s">
        <v>34</v>
      </c>
      <c r="AX134" s="11" t="s">
        <v>72</v>
      </c>
      <c r="AY134" s="194" t="s">
        <v>129</v>
      </c>
    </row>
    <row r="135" spans="2:65" s="11" customFormat="1" ht="11.25">
      <c r="B135" s="184"/>
      <c r="C135" s="185"/>
      <c r="D135" s="186" t="s">
        <v>140</v>
      </c>
      <c r="E135" s="187" t="s">
        <v>1</v>
      </c>
      <c r="F135" s="188" t="s">
        <v>281</v>
      </c>
      <c r="G135" s="185"/>
      <c r="H135" s="187" t="s">
        <v>1</v>
      </c>
      <c r="I135" s="189"/>
      <c r="J135" s="185"/>
      <c r="K135" s="185"/>
      <c r="L135" s="190"/>
      <c r="M135" s="191"/>
      <c r="N135" s="192"/>
      <c r="O135" s="192"/>
      <c r="P135" s="192"/>
      <c r="Q135" s="192"/>
      <c r="R135" s="192"/>
      <c r="S135" s="192"/>
      <c r="T135" s="193"/>
      <c r="AT135" s="194" t="s">
        <v>140</v>
      </c>
      <c r="AU135" s="194" t="s">
        <v>138</v>
      </c>
      <c r="AV135" s="11" t="s">
        <v>20</v>
      </c>
      <c r="AW135" s="11" t="s">
        <v>34</v>
      </c>
      <c r="AX135" s="11" t="s">
        <v>72</v>
      </c>
      <c r="AY135" s="194" t="s">
        <v>129</v>
      </c>
    </row>
    <row r="136" spans="2:65" s="12" customFormat="1" ht="11.25">
      <c r="B136" s="195"/>
      <c r="C136" s="196"/>
      <c r="D136" s="186" t="s">
        <v>140</v>
      </c>
      <c r="E136" s="197" t="s">
        <v>1</v>
      </c>
      <c r="F136" s="198" t="s">
        <v>282</v>
      </c>
      <c r="G136" s="196"/>
      <c r="H136" s="199">
        <v>4.7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140</v>
      </c>
      <c r="AU136" s="205" t="s">
        <v>138</v>
      </c>
      <c r="AV136" s="12" t="s">
        <v>138</v>
      </c>
      <c r="AW136" s="12" t="s">
        <v>34</v>
      </c>
      <c r="AX136" s="12" t="s">
        <v>72</v>
      </c>
      <c r="AY136" s="205" t="s">
        <v>129</v>
      </c>
    </row>
    <row r="137" spans="2:65" s="11" customFormat="1" ht="11.25">
      <c r="B137" s="184"/>
      <c r="C137" s="185"/>
      <c r="D137" s="186" t="s">
        <v>140</v>
      </c>
      <c r="E137" s="187" t="s">
        <v>1</v>
      </c>
      <c r="F137" s="188" t="s">
        <v>283</v>
      </c>
      <c r="G137" s="185"/>
      <c r="H137" s="187" t="s">
        <v>1</v>
      </c>
      <c r="I137" s="189"/>
      <c r="J137" s="185"/>
      <c r="K137" s="185"/>
      <c r="L137" s="190"/>
      <c r="M137" s="191"/>
      <c r="N137" s="192"/>
      <c r="O137" s="192"/>
      <c r="P137" s="192"/>
      <c r="Q137" s="192"/>
      <c r="R137" s="192"/>
      <c r="S137" s="192"/>
      <c r="T137" s="193"/>
      <c r="AT137" s="194" t="s">
        <v>140</v>
      </c>
      <c r="AU137" s="194" t="s">
        <v>138</v>
      </c>
      <c r="AV137" s="11" t="s">
        <v>20</v>
      </c>
      <c r="AW137" s="11" t="s">
        <v>34</v>
      </c>
      <c r="AX137" s="11" t="s">
        <v>72</v>
      </c>
      <c r="AY137" s="194" t="s">
        <v>129</v>
      </c>
    </row>
    <row r="138" spans="2:65" s="12" customFormat="1" ht="11.25">
      <c r="B138" s="195"/>
      <c r="C138" s="196"/>
      <c r="D138" s="186" t="s">
        <v>140</v>
      </c>
      <c r="E138" s="197" t="s">
        <v>1</v>
      </c>
      <c r="F138" s="198" t="s">
        <v>282</v>
      </c>
      <c r="G138" s="196"/>
      <c r="H138" s="199">
        <v>4.7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140</v>
      </c>
      <c r="AU138" s="205" t="s">
        <v>138</v>
      </c>
      <c r="AV138" s="12" t="s">
        <v>138</v>
      </c>
      <c r="AW138" s="12" t="s">
        <v>34</v>
      </c>
      <c r="AX138" s="12" t="s">
        <v>72</v>
      </c>
      <c r="AY138" s="205" t="s">
        <v>129</v>
      </c>
    </row>
    <row r="139" spans="2:65" s="13" customFormat="1" ht="11.25">
      <c r="B139" s="215"/>
      <c r="C139" s="216"/>
      <c r="D139" s="186" t="s">
        <v>140</v>
      </c>
      <c r="E139" s="217" t="s">
        <v>1</v>
      </c>
      <c r="F139" s="218" t="s">
        <v>284</v>
      </c>
      <c r="G139" s="216"/>
      <c r="H139" s="219">
        <v>9.4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140</v>
      </c>
      <c r="AU139" s="225" t="s">
        <v>138</v>
      </c>
      <c r="AV139" s="13" t="s">
        <v>137</v>
      </c>
      <c r="AW139" s="13" t="s">
        <v>34</v>
      </c>
      <c r="AX139" s="13" t="s">
        <v>20</v>
      </c>
      <c r="AY139" s="225" t="s">
        <v>129</v>
      </c>
    </row>
    <row r="140" spans="2:65" s="10" customFormat="1" ht="22.9" customHeight="1">
      <c r="B140" s="157"/>
      <c r="C140" s="158"/>
      <c r="D140" s="159" t="s">
        <v>71</v>
      </c>
      <c r="E140" s="171" t="s">
        <v>285</v>
      </c>
      <c r="F140" s="171" t="s">
        <v>286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SUM(P141:P146)</f>
        <v>0</v>
      </c>
      <c r="Q140" s="165"/>
      <c r="R140" s="166">
        <f>SUM(R141:R146)</f>
        <v>0</v>
      </c>
      <c r="S140" s="165"/>
      <c r="T140" s="167">
        <f>SUM(T141:T146)</f>
        <v>0</v>
      </c>
      <c r="AR140" s="168" t="s">
        <v>138</v>
      </c>
      <c r="AT140" s="169" t="s">
        <v>71</v>
      </c>
      <c r="AU140" s="169" t="s">
        <v>20</v>
      </c>
      <c r="AY140" s="168" t="s">
        <v>129</v>
      </c>
      <c r="BK140" s="170">
        <f>SUM(BK141:BK146)</f>
        <v>0</v>
      </c>
    </row>
    <row r="141" spans="2:65" s="1" customFormat="1" ht="16.5" customHeight="1">
      <c r="B141" s="32"/>
      <c r="C141" s="173" t="s">
        <v>229</v>
      </c>
      <c r="D141" s="173" t="s">
        <v>132</v>
      </c>
      <c r="E141" s="174" t="s">
        <v>288</v>
      </c>
      <c r="F141" s="175" t="s">
        <v>289</v>
      </c>
      <c r="G141" s="176" t="s">
        <v>152</v>
      </c>
      <c r="H141" s="177">
        <v>6</v>
      </c>
      <c r="I141" s="178"/>
      <c r="J141" s="177">
        <f>ROUND(I141*H141,2)</f>
        <v>0</v>
      </c>
      <c r="K141" s="175" t="s">
        <v>136</v>
      </c>
      <c r="L141" s="36"/>
      <c r="M141" s="179" t="s">
        <v>1</v>
      </c>
      <c r="N141" s="180" t="s">
        <v>44</v>
      </c>
      <c r="O141" s="58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AR141" s="15" t="s">
        <v>157</v>
      </c>
      <c r="AT141" s="15" t="s">
        <v>132</v>
      </c>
      <c r="AU141" s="15" t="s">
        <v>138</v>
      </c>
      <c r="AY141" s="15" t="s">
        <v>129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138</v>
      </c>
      <c r="BK141" s="183">
        <f>ROUND(I141*H141,2)</f>
        <v>0</v>
      </c>
      <c r="BL141" s="15" t="s">
        <v>157</v>
      </c>
      <c r="BM141" s="15" t="s">
        <v>290</v>
      </c>
    </row>
    <row r="142" spans="2:65" s="12" customFormat="1" ht="11.25">
      <c r="B142" s="195"/>
      <c r="C142" s="196"/>
      <c r="D142" s="186" t="s">
        <v>140</v>
      </c>
      <c r="E142" s="197" t="s">
        <v>1</v>
      </c>
      <c r="F142" s="198" t="s">
        <v>291</v>
      </c>
      <c r="G142" s="196"/>
      <c r="H142" s="199">
        <v>6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140</v>
      </c>
      <c r="AU142" s="205" t="s">
        <v>138</v>
      </c>
      <c r="AV142" s="12" t="s">
        <v>138</v>
      </c>
      <c r="AW142" s="12" t="s">
        <v>34</v>
      </c>
      <c r="AX142" s="12" t="s">
        <v>20</v>
      </c>
      <c r="AY142" s="205" t="s">
        <v>129</v>
      </c>
    </row>
    <row r="143" spans="2:65" s="1" customFormat="1" ht="16.5" customHeight="1">
      <c r="B143" s="32"/>
      <c r="C143" s="206" t="s">
        <v>233</v>
      </c>
      <c r="D143" s="206" t="s">
        <v>180</v>
      </c>
      <c r="E143" s="207" t="s">
        <v>293</v>
      </c>
      <c r="F143" s="208" t="s">
        <v>294</v>
      </c>
      <c r="G143" s="209" t="s">
        <v>152</v>
      </c>
      <c r="H143" s="210">
        <v>6</v>
      </c>
      <c r="I143" s="211"/>
      <c r="J143" s="210">
        <f>ROUND(I143*H143,2)</f>
        <v>0</v>
      </c>
      <c r="K143" s="208" t="s">
        <v>1</v>
      </c>
      <c r="L143" s="212"/>
      <c r="M143" s="213" t="s">
        <v>1</v>
      </c>
      <c r="N143" s="214" t="s">
        <v>44</v>
      </c>
      <c r="O143" s="5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5" t="s">
        <v>295</v>
      </c>
      <c r="AT143" s="15" t="s">
        <v>180</v>
      </c>
      <c r="AU143" s="15" t="s">
        <v>138</v>
      </c>
      <c r="AY143" s="15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138</v>
      </c>
      <c r="BK143" s="183">
        <f>ROUND(I143*H143,2)</f>
        <v>0</v>
      </c>
      <c r="BL143" s="15" t="s">
        <v>157</v>
      </c>
      <c r="BM143" s="15" t="s">
        <v>296</v>
      </c>
    </row>
    <row r="144" spans="2:65" s="1" customFormat="1" ht="16.5" customHeight="1">
      <c r="B144" s="32"/>
      <c r="C144" s="206" t="s">
        <v>239</v>
      </c>
      <c r="D144" s="206" t="s">
        <v>180</v>
      </c>
      <c r="E144" s="207" t="s">
        <v>298</v>
      </c>
      <c r="F144" s="208" t="s">
        <v>299</v>
      </c>
      <c r="G144" s="209" t="s">
        <v>152</v>
      </c>
      <c r="H144" s="210">
        <v>6</v>
      </c>
      <c r="I144" s="211"/>
      <c r="J144" s="210">
        <f>ROUND(I144*H144,2)</f>
        <v>0</v>
      </c>
      <c r="K144" s="208" t="s">
        <v>1</v>
      </c>
      <c r="L144" s="212"/>
      <c r="M144" s="213" t="s">
        <v>1</v>
      </c>
      <c r="N144" s="214" t="s">
        <v>44</v>
      </c>
      <c r="O144" s="58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AR144" s="15" t="s">
        <v>295</v>
      </c>
      <c r="AT144" s="15" t="s">
        <v>180</v>
      </c>
      <c r="AU144" s="15" t="s">
        <v>138</v>
      </c>
      <c r="AY144" s="15" t="s">
        <v>129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138</v>
      </c>
      <c r="BK144" s="183">
        <f>ROUND(I144*H144,2)</f>
        <v>0</v>
      </c>
      <c r="BL144" s="15" t="s">
        <v>157</v>
      </c>
      <c r="BM144" s="15" t="s">
        <v>300</v>
      </c>
    </row>
    <row r="145" spans="2:65" s="1" customFormat="1" ht="16.5" customHeight="1">
      <c r="B145" s="32"/>
      <c r="C145" s="173" t="s">
        <v>244</v>
      </c>
      <c r="D145" s="173" t="s">
        <v>132</v>
      </c>
      <c r="E145" s="174" t="s">
        <v>302</v>
      </c>
      <c r="F145" s="175" t="s">
        <v>303</v>
      </c>
      <c r="G145" s="176" t="s">
        <v>200</v>
      </c>
      <c r="H145" s="177">
        <v>5</v>
      </c>
      <c r="I145" s="178"/>
      <c r="J145" s="177">
        <f>ROUND(I145*H145,2)</f>
        <v>0</v>
      </c>
      <c r="K145" s="175" t="s">
        <v>1</v>
      </c>
      <c r="L145" s="36"/>
      <c r="M145" s="179" t="s">
        <v>1</v>
      </c>
      <c r="N145" s="180" t="s">
        <v>44</v>
      </c>
      <c r="O145" s="58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15" t="s">
        <v>157</v>
      </c>
      <c r="AT145" s="15" t="s">
        <v>132</v>
      </c>
      <c r="AU145" s="15" t="s">
        <v>138</v>
      </c>
      <c r="AY145" s="15" t="s">
        <v>129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138</v>
      </c>
      <c r="BK145" s="183">
        <f>ROUND(I145*H145,2)</f>
        <v>0</v>
      </c>
      <c r="BL145" s="15" t="s">
        <v>157</v>
      </c>
      <c r="BM145" s="15" t="s">
        <v>304</v>
      </c>
    </row>
    <row r="146" spans="2:65" s="1" customFormat="1" ht="16.5" customHeight="1">
      <c r="B146" s="32"/>
      <c r="C146" s="173" t="s">
        <v>7</v>
      </c>
      <c r="D146" s="173" t="s">
        <v>132</v>
      </c>
      <c r="E146" s="174" t="s">
        <v>407</v>
      </c>
      <c r="F146" s="175" t="s">
        <v>408</v>
      </c>
      <c r="G146" s="176" t="s">
        <v>187</v>
      </c>
      <c r="H146" s="177">
        <v>1</v>
      </c>
      <c r="I146" s="178"/>
      <c r="J146" s="177">
        <f>ROUND(I146*H146,2)</f>
        <v>0</v>
      </c>
      <c r="K146" s="175" t="s">
        <v>1</v>
      </c>
      <c r="L146" s="36"/>
      <c r="M146" s="179" t="s">
        <v>1</v>
      </c>
      <c r="N146" s="180" t="s">
        <v>44</v>
      </c>
      <c r="O146" s="5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5" t="s">
        <v>157</v>
      </c>
      <c r="AT146" s="15" t="s">
        <v>132</v>
      </c>
      <c r="AU146" s="15" t="s">
        <v>138</v>
      </c>
      <c r="AY146" s="15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138</v>
      </c>
      <c r="BK146" s="183">
        <f>ROUND(I146*H146,2)</f>
        <v>0</v>
      </c>
      <c r="BL146" s="15" t="s">
        <v>157</v>
      </c>
      <c r="BM146" s="15" t="s">
        <v>409</v>
      </c>
    </row>
    <row r="147" spans="2:65" s="10" customFormat="1" ht="22.9" customHeight="1">
      <c r="B147" s="157"/>
      <c r="C147" s="158"/>
      <c r="D147" s="159" t="s">
        <v>71</v>
      </c>
      <c r="E147" s="171" t="s">
        <v>305</v>
      </c>
      <c r="F147" s="171" t="s">
        <v>306</v>
      </c>
      <c r="G147" s="158"/>
      <c r="H147" s="158"/>
      <c r="I147" s="161"/>
      <c r="J147" s="172">
        <f>BK147</f>
        <v>0</v>
      </c>
      <c r="K147" s="158"/>
      <c r="L147" s="163"/>
      <c r="M147" s="164"/>
      <c r="N147" s="165"/>
      <c r="O147" s="165"/>
      <c r="P147" s="166">
        <f>SUM(P148:P150)</f>
        <v>0</v>
      </c>
      <c r="Q147" s="165"/>
      <c r="R147" s="166">
        <f>SUM(R148:R150)</f>
        <v>0</v>
      </c>
      <c r="S147" s="165"/>
      <c r="T147" s="167">
        <f>SUM(T148:T150)</f>
        <v>0</v>
      </c>
      <c r="AR147" s="168" t="s">
        <v>138</v>
      </c>
      <c r="AT147" s="169" t="s">
        <v>71</v>
      </c>
      <c r="AU147" s="169" t="s">
        <v>20</v>
      </c>
      <c r="AY147" s="168" t="s">
        <v>129</v>
      </c>
      <c r="BK147" s="170">
        <f>SUM(BK148:BK150)</f>
        <v>0</v>
      </c>
    </row>
    <row r="148" spans="2:65" s="1" customFormat="1" ht="16.5" customHeight="1">
      <c r="B148" s="32"/>
      <c r="C148" s="173" t="s">
        <v>255</v>
      </c>
      <c r="D148" s="173" t="s">
        <v>132</v>
      </c>
      <c r="E148" s="174" t="s">
        <v>308</v>
      </c>
      <c r="F148" s="175" t="s">
        <v>309</v>
      </c>
      <c r="G148" s="176" t="s">
        <v>187</v>
      </c>
      <c r="H148" s="177">
        <v>2</v>
      </c>
      <c r="I148" s="178"/>
      <c r="J148" s="177">
        <f>ROUND(I148*H148,2)</f>
        <v>0</v>
      </c>
      <c r="K148" s="175" t="s">
        <v>1</v>
      </c>
      <c r="L148" s="36"/>
      <c r="M148" s="179" t="s">
        <v>1</v>
      </c>
      <c r="N148" s="180" t="s">
        <v>44</v>
      </c>
      <c r="O148" s="58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5" t="s">
        <v>157</v>
      </c>
      <c r="AT148" s="15" t="s">
        <v>132</v>
      </c>
      <c r="AU148" s="15" t="s">
        <v>138</v>
      </c>
      <c r="AY148" s="15" t="s">
        <v>129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138</v>
      </c>
      <c r="BK148" s="183">
        <f>ROUND(I148*H148,2)</f>
        <v>0</v>
      </c>
      <c r="BL148" s="15" t="s">
        <v>157</v>
      </c>
      <c r="BM148" s="15" t="s">
        <v>310</v>
      </c>
    </row>
    <row r="149" spans="2:65" s="1" customFormat="1" ht="16.5" customHeight="1">
      <c r="B149" s="32"/>
      <c r="C149" s="173" t="s">
        <v>259</v>
      </c>
      <c r="D149" s="173" t="s">
        <v>132</v>
      </c>
      <c r="E149" s="174" t="s">
        <v>311</v>
      </c>
      <c r="F149" s="175" t="s">
        <v>312</v>
      </c>
      <c r="G149" s="176" t="s">
        <v>187</v>
      </c>
      <c r="H149" s="177">
        <v>1</v>
      </c>
      <c r="I149" s="178"/>
      <c r="J149" s="177">
        <f>ROUND(I149*H149,2)</f>
        <v>0</v>
      </c>
      <c r="K149" s="175" t="s">
        <v>1</v>
      </c>
      <c r="L149" s="36"/>
      <c r="M149" s="179" t="s">
        <v>1</v>
      </c>
      <c r="N149" s="180" t="s">
        <v>44</v>
      </c>
      <c r="O149" s="58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15" t="s">
        <v>157</v>
      </c>
      <c r="AT149" s="15" t="s">
        <v>132</v>
      </c>
      <c r="AU149" s="15" t="s">
        <v>138</v>
      </c>
      <c r="AY149" s="15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138</v>
      </c>
      <c r="BK149" s="183">
        <f>ROUND(I149*H149,2)</f>
        <v>0</v>
      </c>
      <c r="BL149" s="15" t="s">
        <v>157</v>
      </c>
      <c r="BM149" s="15" t="s">
        <v>313</v>
      </c>
    </row>
    <row r="150" spans="2:65" s="1" customFormat="1" ht="16.5" customHeight="1">
      <c r="B150" s="32"/>
      <c r="C150" s="173" t="s">
        <v>264</v>
      </c>
      <c r="D150" s="173" t="s">
        <v>132</v>
      </c>
      <c r="E150" s="174" t="s">
        <v>315</v>
      </c>
      <c r="F150" s="175" t="s">
        <v>316</v>
      </c>
      <c r="G150" s="176" t="s">
        <v>187</v>
      </c>
      <c r="H150" s="177">
        <v>1</v>
      </c>
      <c r="I150" s="178"/>
      <c r="J150" s="177">
        <f>ROUND(I150*H150,2)</f>
        <v>0</v>
      </c>
      <c r="K150" s="175" t="s">
        <v>1</v>
      </c>
      <c r="L150" s="36"/>
      <c r="M150" s="179" t="s">
        <v>1</v>
      </c>
      <c r="N150" s="180" t="s">
        <v>44</v>
      </c>
      <c r="O150" s="58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15" t="s">
        <v>157</v>
      </c>
      <c r="AT150" s="15" t="s">
        <v>132</v>
      </c>
      <c r="AU150" s="15" t="s">
        <v>138</v>
      </c>
      <c r="AY150" s="15" t="s">
        <v>129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138</v>
      </c>
      <c r="BK150" s="183">
        <f>ROUND(I150*H150,2)</f>
        <v>0</v>
      </c>
      <c r="BL150" s="15" t="s">
        <v>157</v>
      </c>
      <c r="BM150" s="15" t="s">
        <v>317</v>
      </c>
    </row>
    <row r="151" spans="2:65" s="10" customFormat="1" ht="22.9" customHeight="1">
      <c r="B151" s="157"/>
      <c r="C151" s="158"/>
      <c r="D151" s="159" t="s">
        <v>71</v>
      </c>
      <c r="E151" s="171" t="s">
        <v>318</v>
      </c>
      <c r="F151" s="171" t="s">
        <v>319</v>
      </c>
      <c r="G151" s="158"/>
      <c r="H151" s="158"/>
      <c r="I151" s="161"/>
      <c r="J151" s="172">
        <f>BK151</f>
        <v>0</v>
      </c>
      <c r="K151" s="158"/>
      <c r="L151" s="163"/>
      <c r="M151" s="164"/>
      <c r="N151" s="165"/>
      <c r="O151" s="165"/>
      <c r="P151" s="166">
        <f>SUM(P152:P171)</f>
        <v>0</v>
      </c>
      <c r="Q151" s="165"/>
      <c r="R151" s="166">
        <f>SUM(R152:R171)</f>
        <v>0.11231099999999999</v>
      </c>
      <c r="S151" s="165"/>
      <c r="T151" s="167">
        <f>SUM(T152:T171)</f>
        <v>0</v>
      </c>
      <c r="AR151" s="168" t="s">
        <v>138</v>
      </c>
      <c r="AT151" s="169" t="s">
        <v>71</v>
      </c>
      <c r="AU151" s="169" t="s">
        <v>20</v>
      </c>
      <c r="AY151" s="168" t="s">
        <v>129</v>
      </c>
      <c r="BK151" s="170">
        <f>SUM(BK152:BK171)</f>
        <v>0</v>
      </c>
    </row>
    <row r="152" spans="2:65" s="1" customFormat="1" ht="16.5" customHeight="1">
      <c r="B152" s="32"/>
      <c r="C152" s="173" t="s">
        <v>268</v>
      </c>
      <c r="D152" s="173" t="s">
        <v>132</v>
      </c>
      <c r="E152" s="174" t="s">
        <v>321</v>
      </c>
      <c r="F152" s="175" t="s">
        <v>322</v>
      </c>
      <c r="G152" s="176" t="s">
        <v>152</v>
      </c>
      <c r="H152" s="177">
        <v>4.7</v>
      </c>
      <c r="I152" s="178"/>
      <c r="J152" s="177">
        <f>ROUND(I152*H152,2)</f>
        <v>0</v>
      </c>
      <c r="K152" s="175" t="s">
        <v>136</v>
      </c>
      <c r="L152" s="36"/>
      <c r="M152" s="179" t="s">
        <v>1</v>
      </c>
      <c r="N152" s="180" t="s">
        <v>44</v>
      </c>
      <c r="O152" s="58"/>
      <c r="P152" s="181">
        <f>O152*H152</f>
        <v>0</v>
      </c>
      <c r="Q152" s="181">
        <v>7.9000000000000001E-4</v>
      </c>
      <c r="R152" s="181">
        <f>Q152*H152</f>
        <v>3.7130000000000002E-3</v>
      </c>
      <c r="S152" s="181">
        <v>0</v>
      </c>
      <c r="T152" s="182">
        <f>S152*H152</f>
        <v>0</v>
      </c>
      <c r="AR152" s="15" t="s">
        <v>157</v>
      </c>
      <c r="AT152" s="15" t="s">
        <v>132</v>
      </c>
      <c r="AU152" s="15" t="s">
        <v>138</v>
      </c>
      <c r="AY152" s="15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138</v>
      </c>
      <c r="BK152" s="183">
        <f>ROUND(I152*H152,2)</f>
        <v>0</v>
      </c>
      <c r="BL152" s="15" t="s">
        <v>157</v>
      </c>
      <c r="BM152" s="15" t="s">
        <v>323</v>
      </c>
    </row>
    <row r="153" spans="2:65" s="12" customFormat="1" ht="11.25">
      <c r="B153" s="195"/>
      <c r="C153" s="196"/>
      <c r="D153" s="186" t="s">
        <v>140</v>
      </c>
      <c r="E153" s="197" t="s">
        <v>1</v>
      </c>
      <c r="F153" s="198" t="s">
        <v>324</v>
      </c>
      <c r="G153" s="196"/>
      <c r="H153" s="199">
        <v>4.7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140</v>
      </c>
      <c r="AU153" s="205" t="s">
        <v>138</v>
      </c>
      <c r="AV153" s="12" t="s">
        <v>138</v>
      </c>
      <c r="AW153" s="12" t="s">
        <v>34</v>
      </c>
      <c r="AX153" s="12" t="s">
        <v>20</v>
      </c>
      <c r="AY153" s="205" t="s">
        <v>129</v>
      </c>
    </row>
    <row r="154" spans="2:65" s="1" customFormat="1" ht="22.5" customHeight="1">
      <c r="B154" s="32"/>
      <c r="C154" s="173" t="s">
        <v>276</v>
      </c>
      <c r="D154" s="173" t="s">
        <v>132</v>
      </c>
      <c r="E154" s="174" t="s">
        <v>326</v>
      </c>
      <c r="F154" s="175" t="s">
        <v>327</v>
      </c>
      <c r="G154" s="176" t="s">
        <v>135</v>
      </c>
      <c r="H154" s="177">
        <v>4</v>
      </c>
      <c r="I154" s="178"/>
      <c r="J154" s="177">
        <f>ROUND(I154*H154,2)</f>
        <v>0</v>
      </c>
      <c r="K154" s="175" t="s">
        <v>1</v>
      </c>
      <c r="L154" s="36"/>
      <c r="M154" s="179" t="s">
        <v>1</v>
      </c>
      <c r="N154" s="180" t="s">
        <v>44</v>
      </c>
      <c r="O154" s="58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15" t="s">
        <v>157</v>
      </c>
      <c r="AT154" s="15" t="s">
        <v>132</v>
      </c>
      <c r="AU154" s="15" t="s">
        <v>138</v>
      </c>
      <c r="AY154" s="15" t="s">
        <v>129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138</v>
      </c>
      <c r="BK154" s="183">
        <f>ROUND(I154*H154,2)</f>
        <v>0</v>
      </c>
      <c r="BL154" s="15" t="s">
        <v>157</v>
      </c>
      <c r="BM154" s="15" t="s">
        <v>328</v>
      </c>
    </row>
    <row r="155" spans="2:65" s="12" customFormat="1" ht="11.25">
      <c r="B155" s="195"/>
      <c r="C155" s="196"/>
      <c r="D155" s="186" t="s">
        <v>140</v>
      </c>
      <c r="E155" s="197" t="s">
        <v>1</v>
      </c>
      <c r="F155" s="198" t="s">
        <v>329</v>
      </c>
      <c r="G155" s="196"/>
      <c r="H155" s="199">
        <v>4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140</v>
      </c>
      <c r="AU155" s="205" t="s">
        <v>138</v>
      </c>
      <c r="AV155" s="12" t="s">
        <v>138</v>
      </c>
      <c r="AW155" s="12" t="s">
        <v>34</v>
      </c>
      <c r="AX155" s="12" t="s">
        <v>20</v>
      </c>
      <c r="AY155" s="205" t="s">
        <v>129</v>
      </c>
    </row>
    <row r="156" spans="2:65" s="1" customFormat="1" ht="16.5" customHeight="1">
      <c r="B156" s="32"/>
      <c r="C156" s="206" t="s">
        <v>287</v>
      </c>
      <c r="D156" s="206" t="s">
        <v>180</v>
      </c>
      <c r="E156" s="207" t="s">
        <v>331</v>
      </c>
      <c r="F156" s="208" t="s">
        <v>332</v>
      </c>
      <c r="G156" s="209" t="s">
        <v>135</v>
      </c>
      <c r="H156" s="210">
        <v>5.88</v>
      </c>
      <c r="I156" s="211"/>
      <c r="J156" s="210">
        <f>ROUND(I156*H156,2)</f>
        <v>0</v>
      </c>
      <c r="K156" s="208" t="s">
        <v>1</v>
      </c>
      <c r="L156" s="212"/>
      <c r="M156" s="213" t="s">
        <v>1</v>
      </c>
      <c r="N156" s="214" t="s">
        <v>44</v>
      </c>
      <c r="O156" s="58"/>
      <c r="P156" s="181">
        <f>O156*H156</f>
        <v>0</v>
      </c>
      <c r="Q156" s="181">
        <v>1.7000000000000001E-2</v>
      </c>
      <c r="R156" s="181">
        <f>Q156*H156</f>
        <v>9.9960000000000007E-2</v>
      </c>
      <c r="S156" s="181">
        <v>0</v>
      </c>
      <c r="T156" s="182">
        <f>S156*H156</f>
        <v>0</v>
      </c>
      <c r="AR156" s="15" t="s">
        <v>295</v>
      </c>
      <c r="AT156" s="15" t="s">
        <v>180</v>
      </c>
      <c r="AU156" s="15" t="s">
        <v>138</v>
      </c>
      <c r="AY156" s="15" t="s">
        <v>129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138</v>
      </c>
      <c r="BK156" s="183">
        <f>ROUND(I156*H156,2)</f>
        <v>0</v>
      </c>
      <c r="BL156" s="15" t="s">
        <v>157</v>
      </c>
      <c r="BM156" s="15" t="s">
        <v>333</v>
      </c>
    </row>
    <row r="157" spans="2:65" s="12" customFormat="1" ht="11.25">
      <c r="B157" s="195"/>
      <c r="C157" s="196"/>
      <c r="D157" s="186" t="s">
        <v>140</v>
      </c>
      <c r="E157" s="197" t="s">
        <v>1</v>
      </c>
      <c r="F157" s="198" t="s">
        <v>334</v>
      </c>
      <c r="G157" s="196"/>
      <c r="H157" s="199">
        <v>5.88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140</v>
      </c>
      <c r="AU157" s="205" t="s">
        <v>138</v>
      </c>
      <c r="AV157" s="12" t="s">
        <v>138</v>
      </c>
      <c r="AW157" s="12" t="s">
        <v>34</v>
      </c>
      <c r="AX157" s="12" t="s">
        <v>20</v>
      </c>
      <c r="AY157" s="205" t="s">
        <v>129</v>
      </c>
    </row>
    <row r="158" spans="2:65" s="11" customFormat="1" ht="11.25">
      <c r="B158" s="184"/>
      <c r="C158" s="185"/>
      <c r="D158" s="186" t="s">
        <v>140</v>
      </c>
      <c r="E158" s="187" t="s">
        <v>1</v>
      </c>
      <c r="F158" s="188" t="s">
        <v>335</v>
      </c>
      <c r="G158" s="185"/>
      <c r="H158" s="187" t="s">
        <v>1</v>
      </c>
      <c r="I158" s="189"/>
      <c r="J158" s="185"/>
      <c r="K158" s="185"/>
      <c r="L158" s="190"/>
      <c r="M158" s="191"/>
      <c r="N158" s="192"/>
      <c r="O158" s="192"/>
      <c r="P158" s="192"/>
      <c r="Q158" s="192"/>
      <c r="R158" s="192"/>
      <c r="S158" s="192"/>
      <c r="T158" s="193"/>
      <c r="AT158" s="194" t="s">
        <v>140</v>
      </c>
      <c r="AU158" s="194" t="s">
        <v>138</v>
      </c>
      <c r="AV158" s="11" t="s">
        <v>20</v>
      </c>
      <c r="AW158" s="11" t="s">
        <v>34</v>
      </c>
      <c r="AX158" s="11" t="s">
        <v>72</v>
      </c>
      <c r="AY158" s="194" t="s">
        <v>129</v>
      </c>
    </row>
    <row r="159" spans="2:65" s="1" customFormat="1" ht="16.5" customHeight="1">
      <c r="B159" s="32"/>
      <c r="C159" s="173" t="s">
        <v>292</v>
      </c>
      <c r="D159" s="173" t="s">
        <v>132</v>
      </c>
      <c r="E159" s="174" t="s">
        <v>337</v>
      </c>
      <c r="F159" s="175" t="s">
        <v>338</v>
      </c>
      <c r="G159" s="176" t="s">
        <v>135</v>
      </c>
      <c r="H159" s="177">
        <v>8</v>
      </c>
      <c r="I159" s="178"/>
      <c r="J159" s="177">
        <f>ROUND(I159*H159,2)</f>
        <v>0</v>
      </c>
      <c r="K159" s="175" t="s">
        <v>1</v>
      </c>
      <c r="L159" s="36"/>
      <c r="M159" s="179" t="s">
        <v>1</v>
      </c>
      <c r="N159" s="180" t="s">
        <v>44</v>
      </c>
      <c r="O159" s="58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5" t="s">
        <v>157</v>
      </c>
      <c r="AT159" s="15" t="s">
        <v>132</v>
      </c>
      <c r="AU159" s="15" t="s">
        <v>138</v>
      </c>
      <c r="AY159" s="15" t="s">
        <v>129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138</v>
      </c>
      <c r="BK159" s="183">
        <f>ROUND(I159*H159,2)</f>
        <v>0</v>
      </c>
      <c r="BL159" s="15" t="s">
        <v>157</v>
      </c>
      <c r="BM159" s="15" t="s">
        <v>339</v>
      </c>
    </row>
    <row r="160" spans="2:65" s="11" customFormat="1" ht="11.25">
      <c r="B160" s="184"/>
      <c r="C160" s="185"/>
      <c r="D160" s="186" t="s">
        <v>140</v>
      </c>
      <c r="E160" s="187" t="s">
        <v>1</v>
      </c>
      <c r="F160" s="188" t="s">
        <v>340</v>
      </c>
      <c r="G160" s="185"/>
      <c r="H160" s="187" t="s">
        <v>1</v>
      </c>
      <c r="I160" s="189"/>
      <c r="J160" s="185"/>
      <c r="K160" s="185"/>
      <c r="L160" s="190"/>
      <c r="M160" s="191"/>
      <c r="N160" s="192"/>
      <c r="O160" s="192"/>
      <c r="P160" s="192"/>
      <c r="Q160" s="192"/>
      <c r="R160" s="192"/>
      <c r="S160" s="192"/>
      <c r="T160" s="193"/>
      <c r="AT160" s="194" t="s">
        <v>140</v>
      </c>
      <c r="AU160" s="194" t="s">
        <v>138</v>
      </c>
      <c r="AV160" s="11" t="s">
        <v>20</v>
      </c>
      <c r="AW160" s="11" t="s">
        <v>34</v>
      </c>
      <c r="AX160" s="11" t="s">
        <v>72</v>
      </c>
      <c r="AY160" s="194" t="s">
        <v>129</v>
      </c>
    </row>
    <row r="161" spans="2:65" s="12" customFormat="1" ht="11.25">
      <c r="B161" s="195"/>
      <c r="C161" s="196"/>
      <c r="D161" s="186" t="s">
        <v>140</v>
      </c>
      <c r="E161" s="197" t="s">
        <v>1</v>
      </c>
      <c r="F161" s="198" t="s">
        <v>159</v>
      </c>
      <c r="G161" s="196"/>
      <c r="H161" s="199">
        <v>4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140</v>
      </c>
      <c r="AU161" s="205" t="s">
        <v>138</v>
      </c>
      <c r="AV161" s="12" t="s">
        <v>138</v>
      </c>
      <c r="AW161" s="12" t="s">
        <v>34</v>
      </c>
      <c r="AX161" s="12" t="s">
        <v>72</v>
      </c>
      <c r="AY161" s="205" t="s">
        <v>129</v>
      </c>
    </row>
    <row r="162" spans="2:65" s="11" customFormat="1" ht="11.25">
      <c r="B162" s="184"/>
      <c r="C162" s="185"/>
      <c r="D162" s="186" t="s">
        <v>140</v>
      </c>
      <c r="E162" s="187" t="s">
        <v>1</v>
      </c>
      <c r="F162" s="188" t="s">
        <v>341</v>
      </c>
      <c r="G162" s="185"/>
      <c r="H162" s="187" t="s">
        <v>1</v>
      </c>
      <c r="I162" s="189"/>
      <c r="J162" s="185"/>
      <c r="K162" s="185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140</v>
      </c>
      <c r="AU162" s="194" t="s">
        <v>138</v>
      </c>
      <c r="AV162" s="11" t="s">
        <v>20</v>
      </c>
      <c r="AW162" s="11" t="s">
        <v>34</v>
      </c>
      <c r="AX162" s="11" t="s">
        <v>72</v>
      </c>
      <c r="AY162" s="194" t="s">
        <v>129</v>
      </c>
    </row>
    <row r="163" spans="2:65" s="12" customFormat="1" ht="11.25">
      <c r="B163" s="195"/>
      <c r="C163" s="196"/>
      <c r="D163" s="186" t="s">
        <v>140</v>
      </c>
      <c r="E163" s="197" t="s">
        <v>1</v>
      </c>
      <c r="F163" s="198" t="s">
        <v>159</v>
      </c>
      <c r="G163" s="196"/>
      <c r="H163" s="199">
        <v>4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140</v>
      </c>
      <c r="AU163" s="205" t="s">
        <v>138</v>
      </c>
      <c r="AV163" s="12" t="s">
        <v>138</v>
      </c>
      <c r="AW163" s="12" t="s">
        <v>34</v>
      </c>
      <c r="AX163" s="12" t="s">
        <v>72</v>
      </c>
      <c r="AY163" s="205" t="s">
        <v>129</v>
      </c>
    </row>
    <row r="164" spans="2:65" s="13" customFormat="1" ht="11.25">
      <c r="B164" s="215"/>
      <c r="C164" s="216"/>
      <c r="D164" s="186" t="s">
        <v>140</v>
      </c>
      <c r="E164" s="217" t="s">
        <v>1</v>
      </c>
      <c r="F164" s="218" t="s">
        <v>284</v>
      </c>
      <c r="G164" s="216"/>
      <c r="H164" s="219">
        <v>8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140</v>
      </c>
      <c r="AU164" s="225" t="s">
        <v>138</v>
      </c>
      <c r="AV164" s="13" t="s">
        <v>137</v>
      </c>
      <c r="AW164" s="13" t="s">
        <v>34</v>
      </c>
      <c r="AX164" s="13" t="s">
        <v>20</v>
      </c>
      <c r="AY164" s="225" t="s">
        <v>129</v>
      </c>
    </row>
    <row r="165" spans="2:65" s="1" customFormat="1" ht="16.5" customHeight="1">
      <c r="B165" s="32"/>
      <c r="C165" s="173" t="s">
        <v>297</v>
      </c>
      <c r="D165" s="173" t="s">
        <v>132</v>
      </c>
      <c r="E165" s="174" t="s">
        <v>343</v>
      </c>
      <c r="F165" s="175" t="s">
        <v>344</v>
      </c>
      <c r="G165" s="176" t="s">
        <v>152</v>
      </c>
      <c r="H165" s="177">
        <v>7.5</v>
      </c>
      <c r="I165" s="178"/>
      <c r="J165" s="177">
        <f>ROUND(I165*H165,2)</f>
        <v>0</v>
      </c>
      <c r="K165" s="175" t="s">
        <v>136</v>
      </c>
      <c r="L165" s="36"/>
      <c r="M165" s="179" t="s">
        <v>1</v>
      </c>
      <c r="N165" s="180" t="s">
        <v>44</v>
      </c>
      <c r="O165" s="58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AR165" s="15" t="s">
        <v>157</v>
      </c>
      <c r="AT165" s="15" t="s">
        <v>132</v>
      </c>
      <c r="AU165" s="15" t="s">
        <v>138</v>
      </c>
      <c r="AY165" s="15" t="s">
        <v>129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138</v>
      </c>
      <c r="BK165" s="183">
        <f>ROUND(I165*H165,2)</f>
        <v>0</v>
      </c>
      <c r="BL165" s="15" t="s">
        <v>157</v>
      </c>
      <c r="BM165" s="15" t="s">
        <v>345</v>
      </c>
    </row>
    <row r="166" spans="2:65" s="12" customFormat="1" ht="11.25">
      <c r="B166" s="195"/>
      <c r="C166" s="196"/>
      <c r="D166" s="186" t="s">
        <v>140</v>
      </c>
      <c r="E166" s="197" t="s">
        <v>1</v>
      </c>
      <c r="F166" s="198" t="s">
        <v>346</v>
      </c>
      <c r="G166" s="196"/>
      <c r="H166" s="199">
        <v>7.5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140</v>
      </c>
      <c r="AU166" s="205" t="s">
        <v>138</v>
      </c>
      <c r="AV166" s="12" t="s">
        <v>138</v>
      </c>
      <c r="AW166" s="12" t="s">
        <v>34</v>
      </c>
      <c r="AX166" s="12" t="s">
        <v>20</v>
      </c>
      <c r="AY166" s="205" t="s">
        <v>129</v>
      </c>
    </row>
    <row r="167" spans="2:65" s="1" customFormat="1" ht="16.5" customHeight="1">
      <c r="B167" s="32"/>
      <c r="C167" s="206" t="s">
        <v>301</v>
      </c>
      <c r="D167" s="206" t="s">
        <v>180</v>
      </c>
      <c r="E167" s="207" t="s">
        <v>348</v>
      </c>
      <c r="F167" s="208" t="s">
        <v>349</v>
      </c>
      <c r="G167" s="209" t="s">
        <v>152</v>
      </c>
      <c r="H167" s="210">
        <v>8</v>
      </c>
      <c r="I167" s="211"/>
      <c r="J167" s="210">
        <f>ROUND(I167*H167,2)</f>
        <v>0</v>
      </c>
      <c r="K167" s="208" t="s">
        <v>1</v>
      </c>
      <c r="L167" s="212"/>
      <c r="M167" s="213" t="s">
        <v>1</v>
      </c>
      <c r="N167" s="214" t="s">
        <v>44</v>
      </c>
      <c r="O167" s="58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AR167" s="15" t="s">
        <v>295</v>
      </c>
      <c r="AT167" s="15" t="s">
        <v>180</v>
      </c>
      <c r="AU167" s="15" t="s">
        <v>138</v>
      </c>
      <c r="AY167" s="15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138</v>
      </c>
      <c r="BK167" s="183">
        <f>ROUND(I167*H167,2)</f>
        <v>0</v>
      </c>
      <c r="BL167" s="15" t="s">
        <v>157</v>
      </c>
      <c r="BM167" s="15" t="s">
        <v>350</v>
      </c>
    </row>
    <row r="168" spans="2:65" s="1" customFormat="1" ht="16.5" customHeight="1">
      <c r="B168" s="32"/>
      <c r="C168" s="173" t="s">
        <v>307</v>
      </c>
      <c r="D168" s="173" t="s">
        <v>132</v>
      </c>
      <c r="E168" s="174" t="s">
        <v>352</v>
      </c>
      <c r="F168" s="175" t="s">
        <v>353</v>
      </c>
      <c r="G168" s="176" t="s">
        <v>152</v>
      </c>
      <c r="H168" s="177">
        <v>1.4</v>
      </c>
      <c r="I168" s="178"/>
      <c r="J168" s="177">
        <f>ROUND(I168*H168,2)</f>
        <v>0</v>
      </c>
      <c r="K168" s="175" t="s">
        <v>136</v>
      </c>
      <c r="L168" s="36"/>
      <c r="M168" s="179" t="s">
        <v>1</v>
      </c>
      <c r="N168" s="180" t="s">
        <v>44</v>
      </c>
      <c r="O168" s="58"/>
      <c r="P168" s="181">
        <f>O168*H168</f>
        <v>0</v>
      </c>
      <c r="Q168" s="181">
        <v>6.1700000000000001E-3</v>
      </c>
      <c r="R168" s="181">
        <f>Q168*H168</f>
        <v>8.6379999999999998E-3</v>
      </c>
      <c r="S168" s="181">
        <v>0</v>
      </c>
      <c r="T168" s="182">
        <f>S168*H168</f>
        <v>0</v>
      </c>
      <c r="AR168" s="15" t="s">
        <v>157</v>
      </c>
      <c r="AT168" s="15" t="s">
        <v>132</v>
      </c>
      <c r="AU168" s="15" t="s">
        <v>138</v>
      </c>
      <c r="AY168" s="15" t="s">
        <v>129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138</v>
      </c>
      <c r="BK168" s="183">
        <f>ROUND(I168*H168,2)</f>
        <v>0</v>
      </c>
      <c r="BL168" s="15" t="s">
        <v>157</v>
      </c>
      <c r="BM168" s="15" t="s">
        <v>354</v>
      </c>
    </row>
    <row r="169" spans="2:65" s="11" customFormat="1" ht="11.25">
      <c r="B169" s="184"/>
      <c r="C169" s="185"/>
      <c r="D169" s="186" t="s">
        <v>140</v>
      </c>
      <c r="E169" s="187" t="s">
        <v>1</v>
      </c>
      <c r="F169" s="188" t="s">
        <v>355</v>
      </c>
      <c r="G169" s="185"/>
      <c r="H169" s="187" t="s">
        <v>1</v>
      </c>
      <c r="I169" s="189"/>
      <c r="J169" s="185"/>
      <c r="K169" s="185"/>
      <c r="L169" s="190"/>
      <c r="M169" s="191"/>
      <c r="N169" s="192"/>
      <c r="O169" s="192"/>
      <c r="P169" s="192"/>
      <c r="Q169" s="192"/>
      <c r="R169" s="192"/>
      <c r="S169" s="192"/>
      <c r="T169" s="193"/>
      <c r="AT169" s="194" t="s">
        <v>140</v>
      </c>
      <c r="AU169" s="194" t="s">
        <v>138</v>
      </c>
      <c r="AV169" s="11" t="s">
        <v>20</v>
      </c>
      <c r="AW169" s="11" t="s">
        <v>34</v>
      </c>
      <c r="AX169" s="11" t="s">
        <v>72</v>
      </c>
      <c r="AY169" s="194" t="s">
        <v>129</v>
      </c>
    </row>
    <row r="170" spans="2:65" s="12" customFormat="1" ht="11.25">
      <c r="B170" s="195"/>
      <c r="C170" s="196"/>
      <c r="D170" s="186" t="s">
        <v>140</v>
      </c>
      <c r="E170" s="197" t="s">
        <v>1</v>
      </c>
      <c r="F170" s="198" t="s">
        <v>356</v>
      </c>
      <c r="G170" s="196"/>
      <c r="H170" s="199">
        <v>1.4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140</v>
      </c>
      <c r="AU170" s="205" t="s">
        <v>138</v>
      </c>
      <c r="AV170" s="12" t="s">
        <v>138</v>
      </c>
      <c r="AW170" s="12" t="s">
        <v>34</v>
      </c>
      <c r="AX170" s="12" t="s">
        <v>20</v>
      </c>
      <c r="AY170" s="205" t="s">
        <v>129</v>
      </c>
    </row>
    <row r="171" spans="2:65" s="1" customFormat="1" ht="16.5" customHeight="1">
      <c r="B171" s="32"/>
      <c r="C171" s="173" t="s">
        <v>295</v>
      </c>
      <c r="D171" s="173" t="s">
        <v>132</v>
      </c>
      <c r="E171" s="174" t="s">
        <v>358</v>
      </c>
      <c r="F171" s="175" t="s">
        <v>359</v>
      </c>
      <c r="G171" s="176" t="s">
        <v>253</v>
      </c>
      <c r="H171" s="177">
        <v>0.11</v>
      </c>
      <c r="I171" s="178"/>
      <c r="J171" s="177">
        <f>ROUND(I171*H171,2)</f>
        <v>0</v>
      </c>
      <c r="K171" s="175" t="s">
        <v>136</v>
      </c>
      <c r="L171" s="36"/>
      <c r="M171" s="179" t="s">
        <v>1</v>
      </c>
      <c r="N171" s="180" t="s">
        <v>44</v>
      </c>
      <c r="O171" s="58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15" t="s">
        <v>157</v>
      </c>
      <c r="AT171" s="15" t="s">
        <v>132</v>
      </c>
      <c r="AU171" s="15" t="s">
        <v>138</v>
      </c>
      <c r="AY171" s="15" t="s">
        <v>129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138</v>
      </c>
      <c r="BK171" s="183">
        <f>ROUND(I171*H171,2)</f>
        <v>0</v>
      </c>
      <c r="BL171" s="15" t="s">
        <v>157</v>
      </c>
      <c r="BM171" s="15" t="s">
        <v>360</v>
      </c>
    </row>
    <row r="172" spans="2:65" s="10" customFormat="1" ht="22.9" customHeight="1">
      <c r="B172" s="157"/>
      <c r="C172" s="158"/>
      <c r="D172" s="159" t="s">
        <v>71</v>
      </c>
      <c r="E172" s="171" t="s">
        <v>361</v>
      </c>
      <c r="F172" s="171" t="s">
        <v>362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SUM(P173:P178)</f>
        <v>0</v>
      </c>
      <c r="Q172" s="165"/>
      <c r="R172" s="166">
        <f>SUM(R173:R178)</f>
        <v>3.0600000000000002E-3</v>
      </c>
      <c r="S172" s="165"/>
      <c r="T172" s="167">
        <f>SUM(T173:T178)</f>
        <v>0</v>
      </c>
      <c r="AR172" s="168" t="s">
        <v>138</v>
      </c>
      <c r="AT172" s="169" t="s">
        <v>71</v>
      </c>
      <c r="AU172" s="169" t="s">
        <v>20</v>
      </c>
      <c r="AY172" s="168" t="s">
        <v>129</v>
      </c>
      <c r="BK172" s="170">
        <f>SUM(BK173:BK178)</f>
        <v>0</v>
      </c>
    </row>
    <row r="173" spans="2:65" s="1" customFormat="1" ht="16.5" customHeight="1">
      <c r="B173" s="32"/>
      <c r="C173" s="173" t="s">
        <v>314</v>
      </c>
      <c r="D173" s="173" t="s">
        <v>132</v>
      </c>
      <c r="E173" s="174" t="s">
        <v>364</v>
      </c>
      <c r="F173" s="175" t="s">
        <v>365</v>
      </c>
      <c r="G173" s="176" t="s">
        <v>135</v>
      </c>
      <c r="H173" s="177">
        <v>6</v>
      </c>
      <c r="I173" s="178"/>
      <c r="J173" s="177">
        <f>ROUND(I173*H173,2)</f>
        <v>0</v>
      </c>
      <c r="K173" s="175" t="s">
        <v>136</v>
      </c>
      <c r="L173" s="36"/>
      <c r="M173" s="179" t="s">
        <v>1</v>
      </c>
      <c r="N173" s="180" t="s">
        <v>44</v>
      </c>
      <c r="O173" s="58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AR173" s="15" t="s">
        <v>157</v>
      </c>
      <c r="AT173" s="15" t="s">
        <v>132</v>
      </c>
      <c r="AU173" s="15" t="s">
        <v>138</v>
      </c>
      <c r="AY173" s="15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138</v>
      </c>
      <c r="BK173" s="183">
        <f>ROUND(I173*H173,2)</f>
        <v>0</v>
      </c>
      <c r="BL173" s="15" t="s">
        <v>157</v>
      </c>
      <c r="BM173" s="15" t="s">
        <v>366</v>
      </c>
    </row>
    <row r="174" spans="2:65" s="11" customFormat="1" ht="11.25">
      <c r="B174" s="184"/>
      <c r="C174" s="185"/>
      <c r="D174" s="186" t="s">
        <v>140</v>
      </c>
      <c r="E174" s="187" t="s">
        <v>1</v>
      </c>
      <c r="F174" s="188" t="s">
        <v>367</v>
      </c>
      <c r="G174" s="185"/>
      <c r="H174" s="187" t="s">
        <v>1</v>
      </c>
      <c r="I174" s="189"/>
      <c r="J174" s="185"/>
      <c r="K174" s="185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140</v>
      </c>
      <c r="AU174" s="194" t="s">
        <v>138</v>
      </c>
      <c r="AV174" s="11" t="s">
        <v>20</v>
      </c>
      <c r="AW174" s="11" t="s">
        <v>34</v>
      </c>
      <c r="AX174" s="11" t="s">
        <v>72</v>
      </c>
      <c r="AY174" s="194" t="s">
        <v>129</v>
      </c>
    </row>
    <row r="175" spans="2:65" s="12" customFormat="1" ht="11.25">
      <c r="B175" s="195"/>
      <c r="C175" s="196"/>
      <c r="D175" s="186" t="s">
        <v>140</v>
      </c>
      <c r="E175" s="197" t="s">
        <v>1</v>
      </c>
      <c r="F175" s="198" t="s">
        <v>368</v>
      </c>
      <c r="G175" s="196"/>
      <c r="H175" s="199">
        <v>6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140</v>
      </c>
      <c r="AU175" s="205" t="s">
        <v>138</v>
      </c>
      <c r="AV175" s="12" t="s">
        <v>138</v>
      </c>
      <c r="AW175" s="12" t="s">
        <v>34</v>
      </c>
      <c r="AX175" s="12" t="s">
        <v>20</v>
      </c>
      <c r="AY175" s="205" t="s">
        <v>129</v>
      </c>
    </row>
    <row r="176" spans="2:65" s="1" customFormat="1" ht="16.5" customHeight="1">
      <c r="B176" s="32"/>
      <c r="C176" s="173" t="s">
        <v>320</v>
      </c>
      <c r="D176" s="173" t="s">
        <v>132</v>
      </c>
      <c r="E176" s="174" t="s">
        <v>370</v>
      </c>
      <c r="F176" s="175" t="s">
        <v>371</v>
      </c>
      <c r="G176" s="176" t="s">
        <v>135</v>
      </c>
      <c r="H176" s="177">
        <v>6</v>
      </c>
      <c r="I176" s="178"/>
      <c r="J176" s="177">
        <f>ROUND(I176*H176,2)</f>
        <v>0</v>
      </c>
      <c r="K176" s="175" t="s">
        <v>136</v>
      </c>
      <c r="L176" s="36"/>
      <c r="M176" s="179" t="s">
        <v>1</v>
      </c>
      <c r="N176" s="180" t="s">
        <v>44</v>
      </c>
      <c r="O176" s="58"/>
      <c r="P176" s="181">
        <f>O176*H176</f>
        <v>0</v>
      </c>
      <c r="Q176" s="181">
        <v>5.1000000000000004E-4</v>
      </c>
      <c r="R176" s="181">
        <f>Q176*H176</f>
        <v>3.0600000000000002E-3</v>
      </c>
      <c r="S176" s="181">
        <v>0</v>
      </c>
      <c r="T176" s="182">
        <f>S176*H176</f>
        <v>0</v>
      </c>
      <c r="AR176" s="15" t="s">
        <v>157</v>
      </c>
      <c r="AT176" s="15" t="s">
        <v>132</v>
      </c>
      <c r="AU176" s="15" t="s">
        <v>138</v>
      </c>
      <c r="AY176" s="15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138</v>
      </c>
      <c r="BK176" s="183">
        <f>ROUND(I176*H176,2)</f>
        <v>0</v>
      </c>
      <c r="BL176" s="15" t="s">
        <v>157</v>
      </c>
      <c r="BM176" s="15" t="s">
        <v>372</v>
      </c>
    </row>
    <row r="177" spans="2:65" s="11" customFormat="1" ht="11.25">
      <c r="B177" s="184"/>
      <c r="C177" s="185"/>
      <c r="D177" s="186" t="s">
        <v>140</v>
      </c>
      <c r="E177" s="187" t="s">
        <v>1</v>
      </c>
      <c r="F177" s="188" t="s">
        <v>367</v>
      </c>
      <c r="G177" s="185"/>
      <c r="H177" s="187" t="s">
        <v>1</v>
      </c>
      <c r="I177" s="189"/>
      <c r="J177" s="185"/>
      <c r="K177" s="185"/>
      <c r="L177" s="190"/>
      <c r="M177" s="191"/>
      <c r="N177" s="192"/>
      <c r="O177" s="192"/>
      <c r="P177" s="192"/>
      <c r="Q177" s="192"/>
      <c r="R177" s="192"/>
      <c r="S177" s="192"/>
      <c r="T177" s="193"/>
      <c r="AT177" s="194" t="s">
        <v>140</v>
      </c>
      <c r="AU177" s="194" t="s">
        <v>138</v>
      </c>
      <c r="AV177" s="11" t="s">
        <v>20</v>
      </c>
      <c r="AW177" s="11" t="s">
        <v>34</v>
      </c>
      <c r="AX177" s="11" t="s">
        <v>72</v>
      </c>
      <c r="AY177" s="194" t="s">
        <v>129</v>
      </c>
    </row>
    <row r="178" spans="2:65" s="12" customFormat="1" ht="11.25">
      <c r="B178" s="195"/>
      <c r="C178" s="196"/>
      <c r="D178" s="186" t="s">
        <v>140</v>
      </c>
      <c r="E178" s="197" t="s">
        <v>1</v>
      </c>
      <c r="F178" s="198" t="s">
        <v>143</v>
      </c>
      <c r="G178" s="196"/>
      <c r="H178" s="199">
        <v>6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140</v>
      </c>
      <c r="AU178" s="205" t="s">
        <v>138</v>
      </c>
      <c r="AV178" s="12" t="s">
        <v>138</v>
      </c>
      <c r="AW178" s="12" t="s">
        <v>34</v>
      </c>
      <c r="AX178" s="12" t="s">
        <v>20</v>
      </c>
      <c r="AY178" s="205" t="s">
        <v>129</v>
      </c>
    </row>
    <row r="179" spans="2:65" s="10" customFormat="1" ht="22.9" customHeight="1">
      <c r="B179" s="157"/>
      <c r="C179" s="158"/>
      <c r="D179" s="159" t="s">
        <v>71</v>
      </c>
      <c r="E179" s="171" t="s">
        <v>373</v>
      </c>
      <c r="F179" s="171" t="s">
        <v>374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P180</f>
        <v>0</v>
      </c>
      <c r="Q179" s="165"/>
      <c r="R179" s="166">
        <f>R180</f>
        <v>0</v>
      </c>
      <c r="S179" s="165"/>
      <c r="T179" s="167">
        <f>T180</f>
        <v>0</v>
      </c>
      <c r="AR179" s="168" t="s">
        <v>138</v>
      </c>
      <c r="AT179" s="169" t="s">
        <v>71</v>
      </c>
      <c r="AU179" s="169" t="s">
        <v>20</v>
      </c>
      <c r="AY179" s="168" t="s">
        <v>129</v>
      </c>
      <c r="BK179" s="170">
        <f>BK180</f>
        <v>0</v>
      </c>
    </row>
    <row r="180" spans="2:65" s="1" customFormat="1" ht="16.5" customHeight="1">
      <c r="B180" s="32"/>
      <c r="C180" s="173" t="s">
        <v>325</v>
      </c>
      <c r="D180" s="173" t="s">
        <v>132</v>
      </c>
      <c r="E180" s="174" t="s">
        <v>376</v>
      </c>
      <c r="F180" s="175" t="s">
        <v>377</v>
      </c>
      <c r="G180" s="176" t="s">
        <v>187</v>
      </c>
      <c r="H180" s="177">
        <v>2</v>
      </c>
      <c r="I180" s="178"/>
      <c r="J180" s="177">
        <f>ROUND(I180*H180,2)</f>
        <v>0</v>
      </c>
      <c r="K180" s="175" t="s">
        <v>1</v>
      </c>
      <c r="L180" s="36"/>
      <c r="M180" s="179" t="s">
        <v>1</v>
      </c>
      <c r="N180" s="180" t="s">
        <v>44</v>
      </c>
      <c r="O180" s="58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15" t="s">
        <v>157</v>
      </c>
      <c r="AT180" s="15" t="s">
        <v>132</v>
      </c>
      <c r="AU180" s="15" t="s">
        <v>138</v>
      </c>
      <c r="AY180" s="15" t="s">
        <v>129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138</v>
      </c>
      <c r="BK180" s="183">
        <f>ROUND(I180*H180,2)</f>
        <v>0</v>
      </c>
      <c r="BL180" s="15" t="s">
        <v>157</v>
      </c>
      <c r="BM180" s="15" t="s">
        <v>378</v>
      </c>
    </row>
    <row r="181" spans="2:65" s="10" customFormat="1" ht="22.9" customHeight="1">
      <c r="B181" s="157"/>
      <c r="C181" s="158"/>
      <c r="D181" s="159" t="s">
        <v>71</v>
      </c>
      <c r="E181" s="171" t="s">
        <v>379</v>
      </c>
      <c r="F181" s="171" t="s">
        <v>380</v>
      </c>
      <c r="G181" s="158"/>
      <c r="H181" s="158"/>
      <c r="I181" s="161"/>
      <c r="J181" s="172">
        <f>BK181</f>
        <v>0</v>
      </c>
      <c r="K181" s="158"/>
      <c r="L181" s="163"/>
      <c r="M181" s="164"/>
      <c r="N181" s="165"/>
      <c r="O181" s="165"/>
      <c r="P181" s="166">
        <f>SUM(P182:P189)</f>
        <v>0</v>
      </c>
      <c r="Q181" s="165"/>
      <c r="R181" s="166">
        <f>SUM(R182:R189)</f>
        <v>0</v>
      </c>
      <c r="S181" s="165"/>
      <c r="T181" s="167">
        <f>SUM(T182:T189)</f>
        <v>0.417238</v>
      </c>
      <c r="AR181" s="168" t="s">
        <v>138</v>
      </c>
      <c r="AT181" s="169" t="s">
        <v>71</v>
      </c>
      <c r="AU181" s="169" t="s">
        <v>20</v>
      </c>
      <c r="AY181" s="168" t="s">
        <v>129</v>
      </c>
      <c r="BK181" s="170">
        <f>SUM(BK182:BK189)</f>
        <v>0</v>
      </c>
    </row>
    <row r="182" spans="2:65" s="1" customFormat="1" ht="16.5" customHeight="1">
      <c r="B182" s="32"/>
      <c r="C182" s="173" t="s">
        <v>330</v>
      </c>
      <c r="D182" s="173" t="s">
        <v>132</v>
      </c>
      <c r="E182" s="174" t="s">
        <v>382</v>
      </c>
      <c r="F182" s="175" t="s">
        <v>383</v>
      </c>
      <c r="G182" s="176" t="s">
        <v>152</v>
      </c>
      <c r="H182" s="177">
        <v>4.7</v>
      </c>
      <c r="I182" s="178"/>
      <c r="J182" s="177">
        <f>ROUND(I182*H182,2)</f>
        <v>0</v>
      </c>
      <c r="K182" s="175" t="s">
        <v>136</v>
      </c>
      <c r="L182" s="36"/>
      <c r="M182" s="179" t="s">
        <v>1</v>
      </c>
      <c r="N182" s="180" t="s">
        <v>44</v>
      </c>
      <c r="O182" s="58"/>
      <c r="P182" s="181">
        <f>O182*H182</f>
        <v>0</v>
      </c>
      <c r="Q182" s="181">
        <v>0</v>
      </c>
      <c r="R182" s="181">
        <f>Q182*H182</f>
        <v>0</v>
      </c>
      <c r="S182" s="181">
        <v>1.174E-2</v>
      </c>
      <c r="T182" s="182">
        <f>S182*H182</f>
        <v>5.5178000000000005E-2</v>
      </c>
      <c r="AR182" s="15" t="s">
        <v>157</v>
      </c>
      <c r="AT182" s="15" t="s">
        <v>132</v>
      </c>
      <c r="AU182" s="15" t="s">
        <v>138</v>
      </c>
      <c r="AY182" s="15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138</v>
      </c>
      <c r="BK182" s="183">
        <f>ROUND(I182*H182,2)</f>
        <v>0</v>
      </c>
      <c r="BL182" s="15" t="s">
        <v>157</v>
      </c>
      <c r="BM182" s="15" t="s">
        <v>384</v>
      </c>
    </row>
    <row r="183" spans="2:65" s="12" customFormat="1" ht="11.25">
      <c r="B183" s="195"/>
      <c r="C183" s="196"/>
      <c r="D183" s="186" t="s">
        <v>140</v>
      </c>
      <c r="E183" s="197" t="s">
        <v>1</v>
      </c>
      <c r="F183" s="198" t="s">
        <v>385</v>
      </c>
      <c r="G183" s="196"/>
      <c r="H183" s="199">
        <v>4.7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140</v>
      </c>
      <c r="AU183" s="205" t="s">
        <v>138</v>
      </c>
      <c r="AV183" s="12" t="s">
        <v>138</v>
      </c>
      <c r="AW183" s="12" t="s">
        <v>34</v>
      </c>
      <c r="AX183" s="12" t="s">
        <v>20</v>
      </c>
      <c r="AY183" s="205" t="s">
        <v>129</v>
      </c>
    </row>
    <row r="184" spans="2:65" s="1" customFormat="1" ht="16.5" customHeight="1">
      <c r="B184" s="32"/>
      <c r="C184" s="173" t="s">
        <v>336</v>
      </c>
      <c r="D184" s="173" t="s">
        <v>132</v>
      </c>
      <c r="E184" s="174" t="s">
        <v>387</v>
      </c>
      <c r="F184" s="175" t="s">
        <v>388</v>
      </c>
      <c r="G184" s="176" t="s">
        <v>135</v>
      </c>
      <c r="H184" s="177">
        <v>4</v>
      </c>
      <c r="I184" s="178"/>
      <c r="J184" s="177">
        <f>ROUND(I184*H184,2)</f>
        <v>0</v>
      </c>
      <c r="K184" s="175" t="s">
        <v>136</v>
      </c>
      <c r="L184" s="36"/>
      <c r="M184" s="179" t="s">
        <v>1</v>
      </c>
      <c r="N184" s="180" t="s">
        <v>44</v>
      </c>
      <c r="O184" s="58"/>
      <c r="P184" s="181">
        <f>O184*H184</f>
        <v>0</v>
      </c>
      <c r="Q184" s="181">
        <v>0</v>
      </c>
      <c r="R184" s="181">
        <f>Q184*H184</f>
        <v>0</v>
      </c>
      <c r="S184" s="181">
        <v>8.3169999999999994E-2</v>
      </c>
      <c r="T184" s="182">
        <f>S184*H184</f>
        <v>0.33267999999999998</v>
      </c>
      <c r="AR184" s="15" t="s">
        <v>157</v>
      </c>
      <c r="AT184" s="15" t="s">
        <v>132</v>
      </c>
      <c r="AU184" s="15" t="s">
        <v>138</v>
      </c>
      <c r="AY184" s="15" t="s">
        <v>129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138</v>
      </c>
      <c r="BK184" s="183">
        <f>ROUND(I184*H184,2)</f>
        <v>0</v>
      </c>
      <c r="BL184" s="15" t="s">
        <v>157</v>
      </c>
      <c r="BM184" s="15" t="s">
        <v>389</v>
      </c>
    </row>
    <row r="185" spans="2:65" s="12" customFormat="1" ht="11.25">
      <c r="B185" s="195"/>
      <c r="C185" s="196"/>
      <c r="D185" s="186" t="s">
        <v>140</v>
      </c>
      <c r="E185" s="197" t="s">
        <v>1</v>
      </c>
      <c r="F185" s="198" t="s">
        <v>390</v>
      </c>
      <c r="G185" s="196"/>
      <c r="H185" s="199">
        <v>4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140</v>
      </c>
      <c r="AU185" s="205" t="s">
        <v>138</v>
      </c>
      <c r="AV185" s="12" t="s">
        <v>138</v>
      </c>
      <c r="AW185" s="12" t="s">
        <v>34</v>
      </c>
      <c r="AX185" s="12" t="s">
        <v>20</v>
      </c>
      <c r="AY185" s="205" t="s">
        <v>129</v>
      </c>
    </row>
    <row r="186" spans="2:65" s="1" customFormat="1" ht="16.5" customHeight="1">
      <c r="B186" s="32"/>
      <c r="C186" s="173" t="s">
        <v>342</v>
      </c>
      <c r="D186" s="173" t="s">
        <v>132</v>
      </c>
      <c r="E186" s="174" t="s">
        <v>392</v>
      </c>
      <c r="F186" s="175" t="s">
        <v>393</v>
      </c>
      <c r="G186" s="176" t="s">
        <v>135</v>
      </c>
      <c r="H186" s="177">
        <v>4</v>
      </c>
      <c r="I186" s="178"/>
      <c r="J186" s="177">
        <f>ROUND(I186*H186,2)</f>
        <v>0</v>
      </c>
      <c r="K186" s="175" t="s">
        <v>136</v>
      </c>
      <c r="L186" s="36"/>
      <c r="M186" s="179" t="s">
        <v>1</v>
      </c>
      <c r="N186" s="180" t="s">
        <v>44</v>
      </c>
      <c r="O186" s="58"/>
      <c r="P186" s="181">
        <f>O186*H186</f>
        <v>0</v>
      </c>
      <c r="Q186" s="181">
        <v>0</v>
      </c>
      <c r="R186" s="181">
        <f>Q186*H186</f>
        <v>0</v>
      </c>
      <c r="S186" s="181">
        <v>4.0000000000000001E-3</v>
      </c>
      <c r="T186" s="182">
        <f>S186*H186</f>
        <v>1.6E-2</v>
      </c>
      <c r="AR186" s="15" t="s">
        <v>157</v>
      </c>
      <c r="AT186" s="15" t="s">
        <v>132</v>
      </c>
      <c r="AU186" s="15" t="s">
        <v>138</v>
      </c>
      <c r="AY186" s="15" t="s">
        <v>129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138</v>
      </c>
      <c r="BK186" s="183">
        <f>ROUND(I186*H186,2)</f>
        <v>0</v>
      </c>
      <c r="BL186" s="15" t="s">
        <v>157</v>
      </c>
      <c r="BM186" s="15" t="s">
        <v>394</v>
      </c>
    </row>
    <row r="187" spans="2:65" s="1" customFormat="1" ht="16.5" customHeight="1">
      <c r="B187" s="32"/>
      <c r="C187" s="173" t="s">
        <v>347</v>
      </c>
      <c r="D187" s="173" t="s">
        <v>132</v>
      </c>
      <c r="E187" s="174" t="s">
        <v>396</v>
      </c>
      <c r="F187" s="175" t="s">
        <v>397</v>
      </c>
      <c r="G187" s="176" t="s">
        <v>152</v>
      </c>
      <c r="H187" s="177">
        <v>6</v>
      </c>
      <c r="I187" s="178"/>
      <c r="J187" s="177">
        <f>ROUND(I187*H187,2)</f>
        <v>0</v>
      </c>
      <c r="K187" s="175" t="s">
        <v>136</v>
      </c>
      <c r="L187" s="36"/>
      <c r="M187" s="179" t="s">
        <v>1</v>
      </c>
      <c r="N187" s="180" t="s">
        <v>44</v>
      </c>
      <c r="O187" s="58"/>
      <c r="P187" s="181">
        <f>O187*H187</f>
        <v>0</v>
      </c>
      <c r="Q187" s="181">
        <v>0</v>
      </c>
      <c r="R187" s="181">
        <f>Q187*H187</f>
        <v>0</v>
      </c>
      <c r="S187" s="181">
        <v>2.2300000000000002E-3</v>
      </c>
      <c r="T187" s="182">
        <f>S187*H187</f>
        <v>1.3380000000000001E-2</v>
      </c>
      <c r="AR187" s="15" t="s">
        <v>157</v>
      </c>
      <c r="AT187" s="15" t="s">
        <v>132</v>
      </c>
      <c r="AU187" s="15" t="s">
        <v>138</v>
      </c>
      <c r="AY187" s="15" t="s">
        <v>129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138</v>
      </c>
      <c r="BK187" s="183">
        <f>ROUND(I187*H187,2)</f>
        <v>0</v>
      </c>
      <c r="BL187" s="15" t="s">
        <v>157</v>
      </c>
      <c r="BM187" s="15" t="s">
        <v>398</v>
      </c>
    </row>
    <row r="188" spans="2:65" s="11" customFormat="1" ht="11.25">
      <c r="B188" s="184"/>
      <c r="C188" s="185"/>
      <c r="D188" s="186" t="s">
        <v>140</v>
      </c>
      <c r="E188" s="187" t="s">
        <v>1</v>
      </c>
      <c r="F188" s="188" t="s">
        <v>399</v>
      </c>
      <c r="G188" s="185"/>
      <c r="H188" s="187" t="s">
        <v>1</v>
      </c>
      <c r="I188" s="189"/>
      <c r="J188" s="185"/>
      <c r="K188" s="185"/>
      <c r="L188" s="190"/>
      <c r="M188" s="191"/>
      <c r="N188" s="192"/>
      <c r="O188" s="192"/>
      <c r="P188" s="192"/>
      <c r="Q188" s="192"/>
      <c r="R188" s="192"/>
      <c r="S188" s="192"/>
      <c r="T188" s="193"/>
      <c r="AT188" s="194" t="s">
        <v>140</v>
      </c>
      <c r="AU188" s="194" t="s">
        <v>138</v>
      </c>
      <c r="AV188" s="11" t="s">
        <v>20</v>
      </c>
      <c r="AW188" s="11" t="s">
        <v>34</v>
      </c>
      <c r="AX188" s="11" t="s">
        <v>72</v>
      </c>
      <c r="AY188" s="194" t="s">
        <v>129</v>
      </c>
    </row>
    <row r="189" spans="2:65" s="12" customFormat="1" ht="11.25">
      <c r="B189" s="195"/>
      <c r="C189" s="196"/>
      <c r="D189" s="186" t="s">
        <v>140</v>
      </c>
      <c r="E189" s="197" t="s">
        <v>1</v>
      </c>
      <c r="F189" s="198" t="s">
        <v>400</v>
      </c>
      <c r="G189" s="196"/>
      <c r="H189" s="199">
        <v>6</v>
      </c>
      <c r="I189" s="200"/>
      <c r="J189" s="196"/>
      <c r="K189" s="196"/>
      <c r="L189" s="201"/>
      <c r="M189" s="226"/>
      <c r="N189" s="227"/>
      <c r="O189" s="227"/>
      <c r="P189" s="227"/>
      <c r="Q189" s="227"/>
      <c r="R189" s="227"/>
      <c r="S189" s="227"/>
      <c r="T189" s="228"/>
      <c r="AT189" s="205" t="s">
        <v>140</v>
      </c>
      <c r="AU189" s="205" t="s">
        <v>138</v>
      </c>
      <c r="AV189" s="12" t="s">
        <v>138</v>
      </c>
      <c r="AW189" s="12" t="s">
        <v>34</v>
      </c>
      <c r="AX189" s="12" t="s">
        <v>20</v>
      </c>
      <c r="AY189" s="205" t="s">
        <v>129</v>
      </c>
    </row>
    <row r="190" spans="2:65" s="1" customFormat="1" ht="6.95" customHeight="1">
      <c r="B190" s="44"/>
      <c r="C190" s="45"/>
      <c r="D190" s="45"/>
      <c r="E190" s="45"/>
      <c r="F190" s="45"/>
      <c r="G190" s="45"/>
      <c r="H190" s="45"/>
      <c r="I190" s="123"/>
      <c r="J190" s="45"/>
      <c r="K190" s="45"/>
      <c r="L190" s="36"/>
    </row>
  </sheetData>
  <sheetProtection password="CC35" sheet="1" objects="1" scenarios="1" formatColumns="0" formatRows="0" autoFilter="0"/>
  <autoFilter ref="C93:K189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89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20</v>
      </c>
    </row>
    <row r="4" spans="2:46" ht="24.95" customHeight="1">
      <c r="B4" s="18"/>
      <c r="D4" s="99" t="s">
        <v>90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15</v>
      </c>
      <c r="L6" s="18"/>
    </row>
    <row r="7" spans="2:46" ht="16.5" customHeight="1">
      <c r="B7" s="18"/>
      <c r="E7" s="274" t="str">
        <f>'Rekapitulace stavby'!K6</f>
        <v>Ostrov, vzorová oprava 3ks balkonů</v>
      </c>
      <c r="F7" s="275"/>
      <c r="G7" s="275"/>
      <c r="H7" s="275"/>
      <c r="L7" s="18"/>
    </row>
    <row r="8" spans="2:46" s="1" customFormat="1" ht="12" customHeight="1">
      <c r="B8" s="36"/>
      <c r="D8" s="100" t="s">
        <v>91</v>
      </c>
      <c r="I8" s="101"/>
      <c r="L8" s="36"/>
    </row>
    <row r="9" spans="2:46" s="1" customFormat="1" ht="36.950000000000003" customHeight="1">
      <c r="B9" s="36"/>
      <c r="E9" s="276" t="s">
        <v>410</v>
      </c>
      <c r="F9" s="277"/>
      <c r="G9" s="277"/>
      <c r="H9" s="277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21</v>
      </c>
      <c r="F12" s="15" t="s">
        <v>22</v>
      </c>
      <c r="I12" s="102" t="s">
        <v>23</v>
      </c>
      <c r="J12" s="103" t="str">
        <f>'Rekapitulace stavby'!AN8</f>
        <v>1. 10. 2015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27</v>
      </c>
      <c r="I14" s="102" t="s">
        <v>28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29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30</v>
      </c>
      <c r="I17" s="102" t="s">
        <v>28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8" t="str">
        <f>'Rekapitulace stavby'!E14</f>
        <v>Vyplň údaj</v>
      </c>
      <c r="F18" s="279"/>
      <c r="G18" s="279"/>
      <c r="H18" s="279"/>
      <c r="I18" s="102" t="s">
        <v>29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32</v>
      </c>
      <c r="I20" s="102" t="s">
        <v>28</v>
      </c>
      <c r="J20" s="15" t="s">
        <v>1</v>
      </c>
      <c r="L20" s="36"/>
    </row>
    <row r="21" spans="2:12" s="1" customFormat="1" ht="18" customHeight="1">
      <c r="B21" s="36"/>
      <c r="E21" s="15" t="s">
        <v>33</v>
      </c>
      <c r="I21" s="102" t="s">
        <v>29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2" t="s">
        <v>28</v>
      </c>
      <c r="J23" s="15" t="s">
        <v>1</v>
      </c>
      <c r="L23" s="36"/>
    </row>
    <row r="24" spans="2:12" s="1" customFormat="1" ht="18" customHeight="1">
      <c r="B24" s="36"/>
      <c r="E24" s="15" t="s">
        <v>36</v>
      </c>
      <c r="I24" s="102" t="s">
        <v>29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6" customFormat="1" ht="16.5" customHeight="1">
      <c r="B27" s="104"/>
      <c r="E27" s="280" t="s">
        <v>1</v>
      </c>
      <c r="F27" s="280"/>
      <c r="G27" s="280"/>
      <c r="H27" s="280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38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40</v>
      </c>
      <c r="I32" s="110" t="s">
        <v>39</v>
      </c>
      <c r="J32" s="109" t="s">
        <v>41</v>
      </c>
      <c r="L32" s="36"/>
    </row>
    <row r="33" spans="2:12" s="1" customFormat="1" ht="14.45" customHeight="1">
      <c r="B33" s="36"/>
      <c r="D33" s="100" t="s">
        <v>42</v>
      </c>
      <c r="E33" s="100" t="s">
        <v>43</v>
      </c>
      <c r="F33" s="111">
        <f>ROUND((SUM(BE84:BE105)),  2)</f>
        <v>0</v>
      </c>
      <c r="I33" s="112">
        <v>0.21</v>
      </c>
      <c r="J33" s="111">
        <f>ROUND(((SUM(BE84:BE105))*I33),  2)</f>
        <v>0</v>
      </c>
      <c r="L33" s="36"/>
    </row>
    <row r="34" spans="2:12" s="1" customFormat="1" ht="14.45" customHeight="1">
      <c r="B34" s="36"/>
      <c r="E34" s="100" t="s">
        <v>44</v>
      </c>
      <c r="F34" s="111">
        <f>ROUND((SUM(BF84:BF105)),  2)</f>
        <v>0</v>
      </c>
      <c r="I34" s="112">
        <v>0.15</v>
      </c>
      <c r="J34" s="111">
        <f>ROUND(((SUM(BF84:BF105))*I34),  2)</f>
        <v>0</v>
      </c>
      <c r="L34" s="36"/>
    </row>
    <row r="35" spans="2:12" s="1" customFormat="1" ht="14.45" hidden="1" customHeight="1">
      <c r="B35" s="36"/>
      <c r="E35" s="100" t="s">
        <v>45</v>
      </c>
      <c r="F35" s="111">
        <f>ROUND((SUM(BG84:BG105)),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46</v>
      </c>
      <c r="F36" s="111">
        <f>ROUND((SUM(BH84:BH105)),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47</v>
      </c>
      <c r="F37" s="111">
        <f>ROUND((SUM(BI84:BI105)),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48</v>
      </c>
      <c r="E39" s="115"/>
      <c r="F39" s="115"/>
      <c r="G39" s="116" t="s">
        <v>49</v>
      </c>
      <c r="H39" s="117" t="s">
        <v>50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93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15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1" t="str">
        <f>E7</f>
        <v>Ostrov, vzorová oprava 3ks balkonů</v>
      </c>
      <c r="F48" s="282"/>
      <c r="G48" s="282"/>
      <c r="H48" s="282"/>
      <c r="I48" s="101"/>
      <c r="J48" s="33"/>
      <c r="K48" s="33"/>
      <c r="L48" s="36"/>
    </row>
    <row r="49" spans="2:47" s="1" customFormat="1" ht="12" customHeight="1">
      <c r="B49" s="32"/>
      <c r="C49" s="27" t="s">
        <v>91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3" t="str">
        <f>E9</f>
        <v>S5769-4 - Lešení, společné a vedlejší náklady</v>
      </c>
      <c r="F50" s="252"/>
      <c r="G50" s="252"/>
      <c r="H50" s="252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 xml:space="preserve"> </v>
      </c>
      <c r="G52" s="33"/>
      <c r="H52" s="33"/>
      <c r="I52" s="102" t="s">
        <v>23</v>
      </c>
      <c r="J52" s="53" t="str">
        <f>IF(J12="","",J12)</f>
        <v>1. 10. 2015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24.95" customHeight="1">
      <c r="B54" s="32"/>
      <c r="C54" s="27" t="s">
        <v>27</v>
      </c>
      <c r="D54" s="33"/>
      <c r="E54" s="33"/>
      <c r="F54" s="25" t="str">
        <f>E15</f>
        <v xml:space="preserve"> </v>
      </c>
      <c r="G54" s="33"/>
      <c r="H54" s="33"/>
      <c r="I54" s="102" t="s">
        <v>32</v>
      </c>
      <c r="J54" s="30" t="str">
        <f>E21</f>
        <v>Ing.Vladislav Skoček, Ostrov</v>
      </c>
      <c r="K54" s="33"/>
      <c r="L54" s="36"/>
    </row>
    <row r="55" spans="2:47" s="1" customFormat="1" ht="24.95" customHeight="1">
      <c r="B55" s="32"/>
      <c r="C55" s="27" t="s">
        <v>30</v>
      </c>
      <c r="D55" s="33"/>
      <c r="E55" s="33"/>
      <c r="F55" s="25" t="str">
        <f>IF(E18="","",E18)</f>
        <v>Vyplň údaj</v>
      </c>
      <c r="G55" s="33"/>
      <c r="H55" s="33"/>
      <c r="I55" s="102" t="s">
        <v>35</v>
      </c>
      <c r="J55" s="30" t="str">
        <f>E24</f>
        <v>Neubauerová Soňa, SK-Projekt Ostrov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94</v>
      </c>
      <c r="D57" s="128"/>
      <c r="E57" s="128"/>
      <c r="F57" s="128"/>
      <c r="G57" s="128"/>
      <c r="H57" s="128"/>
      <c r="I57" s="129"/>
      <c r="J57" s="130" t="s">
        <v>95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96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97</v>
      </c>
    </row>
    <row r="60" spans="2:47" s="7" customFormat="1" ht="24.95" customHeight="1">
      <c r="B60" s="132"/>
      <c r="C60" s="133"/>
      <c r="D60" s="134" t="s">
        <v>98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100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411</v>
      </c>
      <c r="E62" s="142"/>
      <c r="F62" s="142"/>
      <c r="G62" s="142"/>
      <c r="H62" s="142"/>
      <c r="I62" s="143"/>
      <c r="J62" s="144">
        <f>J91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101</v>
      </c>
      <c r="E63" s="142"/>
      <c r="F63" s="142"/>
      <c r="G63" s="142"/>
      <c r="H63" s="142"/>
      <c r="I63" s="143"/>
      <c r="J63" s="144">
        <f>J101</f>
        <v>0</v>
      </c>
      <c r="K63" s="140"/>
      <c r="L63" s="145"/>
    </row>
    <row r="64" spans="2:47" s="7" customFormat="1" ht="24.95" customHeight="1">
      <c r="B64" s="132"/>
      <c r="C64" s="133"/>
      <c r="D64" s="134" t="s">
        <v>412</v>
      </c>
      <c r="E64" s="135"/>
      <c r="F64" s="135"/>
      <c r="G64" s="135"/>
      <c r="H64" s="135"/>
      <c r="I64" s="136"/>
      <c r="J64" s="137">
        <f>J103</f>
        <v>0</v>
      </c>
      <c r="K64" s="133"/>
      <c r="L64" s="138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114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15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81" t="str">
        <f>E7</f>
        <v>Ostrov, vzorová oprava 3ks balkonů</v>
      </c>
      <c r="F74" s="282"/>
      <c r="G74" s="282"/>
      <c r="H74" s="282"/>
      <c r="I74" s="101"/>
      <c r="J74" s="33"/>
      <c r="K74" s="33"/>
      <c r="L74" s="36"/>
    </row>
    <row r="75" spans="2:12" s="1" customFormat="1" ht="12" customHeight="1">
      <c r="B75" s="32"/>
      <c r="C75" s="27" t="s">
        <v>91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53" t="str">
        <f>E9</f>
        <v>S5769-4 - Lešení, společné a vedlejší náklady</v>
      </c>
      <c r="F76" s="252"/>
      <c r="G76" s="252"/>
      <c r="H76" s="252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21</v>
      </c>
      <c r="D78" s="33"/>
      <c r="E78" s="33"/>
      <c r="F78" s="25" t="str">
        <f>F12</f>
        <v xml:space="preserve"> </v>
      </c>
      <c r="G78" s="33"/>
      <c r="H78" s="33"/>
      <c r="I78" s="102" t="s">
        <v>23</v>
      </c>
      <c r="J78" s="53" t="str">
        <f>IF(J12="","",J12)</f>
        <v>1. 10. 2015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24.95" customHeight="1">
      <c r="B80" s="32"/>
      <c r="C80" s="27" t="s">
        <v>27</v>
      </c>
      <c r="D80" s="33"/>
      <c r="E80" s="33"/>
      <c r="F80" s="25" t="str">
        <f>E15</f>
        <v xml:space="preserve"> </v>
      </c>
      <c r="G80" s="33"/>
      <c r="H80" s="33"/>
      <c r="I80" s="102" t="s">
        <v>32</v>
      </c>
      <c r="J80" s="30" t="str">
        <f>E21</f>
        <v>Ing.Vladislav Skoček, Ostrov</v>
      </c>
      <c r="K80" s="33"/>
      <c r="L80" s="36"/>
    </row>
    <row r="81" spans="2:65" s="1" customFormat="1" ht="24.95" customHeight="1">
      <c r="B81" s="32"/>
      <c r="C81" s="27" t="s">
        <v>30</v>
      </c>
      <c r="D81" s="33"/>
      <c r="E81" s="33"/>
      <c r="F81" s="25" t="str">
        <f>IF(E18="","",E18)</f>
        <v>Vyplň údaj</v>
      </c>
      <c r="G81" s="33"/>
      <c r="H81" s="33"/>
      <c r="I81" s="102" t="s">
        <v>35</v>
      </c>
      <c r="J81" s="30" t="str">
        <f>E24</f>
        <v>Neubauerová Soňa, SK-Projekt Ostrov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115</v>
      </c>
      <c r="D83" s="148" t="s">
        <v>57</v>
      </c>
      <c r="E83" s="148" t="s">
        <v>53</v>
      </c>
      <c r="F83" s="148" t="s">
        <v>54</v>
      </c>
      <c r="G83" s="148" t="s">
        <v>116</v>
      </c>
      <c r="H83" s="148" t="s">
        <v>117</v>
      </c>
      <c r="I83" s="149" t="s">
        <v>118</v>
      </c>
      <c r="J83" s="150" t="s">
        <v>95</v>
      </c>
      <c r="K83" s="151" t="s">
        <v>119</v>
      </c>
      <c r="L83" s="152"/>
      <c r="M83" s="62" t="s">
        <v>1</v>
      </c>
      <c r="N83" s="63" t="s">
        <v>42</v>
      </c>
      <c r="O83" s="63" t="s">
        <v>120</v>
      </c>
      <c r="P83" s="63" t="s">
        <v>121</v>
      </c>
      <c r="Q83" s="63" t="s">
        <v>122</v>
      </c>
      <c r="R83" s="63" t="s">
        <v>123</v>
      </c>
      <c r="S83" s="63" t="s">
        <v>124</v>
      </c>
      <c r="T83" s="64" t="s">
        <v>125</v>
      </c>
    </row>
    <row r="84" spans="2:65" s="1" customFormat="1" ht="22.9" customHeight="1">
      <c r="B84" s="32"/>
      <c r="C84" s="69" t="s">
        <v>126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P85+P103</f>
        <v>0</v>
      </c>
      <c r="Q84" s="66"/>
      <c r="R84" s="154">
        <f>R85+R103</f>
        <v>8.9999999999999993E-3</v>
      </c>
      <c r="S84" s="66"/>
      <c r="T84" s="155">
        <f>T85+T103</f>
        <v>0</v>
      </c>
      <c r="AT84" s="15" t="s">
        <v>71</v>
      </c>
      <c r="AU84" s="15" t="s">
        <v>97</v>
      </c>
      <c r="BK84" s="156">
        <f>BK85+BK103</f>
        <v>0</v>
      </c>
    </row>
    <row r="85" spans="2:65" s="10" customFormat="1" ht="25.9" customHeight="1">
      <c r="B85" s="157"/>
      <c r="C85" s="158"/>
      <c r="D85" s="159" t="s">
        <v>71</v>
      </c>
      <c r="E85" s="160" t="s">
        <v>127</v>
      </c>
      <c r="F85" s="160" t="s">
        <v>128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P86+P91+P101</f>
        <v>0</v>
      </c>
      <c r="Q85" s="165"/>
      <c r="R85" s="166">
        <f>R86+R91+R101</f>
        <v>8.9999999999999993E-3</v>
      </c>
      <c r="S85" s="165"/>
      <c r="T85" s="167">
        <f>T86+T91+T101</f>
        <v>0</v>
      </c>
      <c r="AR85" s="168" t="s">
        <v>20</v>
      </c>
      <c r="AT85" s="169" t="s">
        <v>71</v>
      </c>
      <c r="AU85" s="169" t="s">
        <v>72</v>
      </c>
      <c r="AY85" s="168" t="s">
        <v>129</v>
      </c>
      <c r="BK85" s="170">
        <f>BK86+BK91+BK101</f>
        <v>0</v>
      </c>
    </row>
    <row r="86" spans="2:65" s="10" customFormat="1" ht="22.9" customHeight="1">
      <c r="B86" s="157"/>
      <c r="C86" s="158"/>
      <c r="D86" s="159" t="s">
        <v>71</v>
      </c>
      <c r="E86" s="171" t="s">
        <v>143</v>
      </c>
      <c r="F86" s="171" t="s">
        <v>144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SUM(P87:P90)</f>
        <v>0</v>
      </c>
      <c r="Q86" s="165"/>
      <c r="R86" s="166">
        <f>SUM(R87:R90)</f>
        <v>8.9999999999999993E-3</v>
      </c>
      <c r="S86" s="165"/>
      <c r="T86" s="167">
        <f>SUM(T87:T90)</f>
        <v>0</v>
      </c>
      <c r="AR86" s="168" t="s">
        <v>20</v>
      </c>
      <c r="AT86" s="169" t="s">
        <v>71</v>
      </c>
      <c r="AU86" s="169" t="s">
        <v>20</v>
      </c>
      <c r="AY86" s="168" t="s">
        <v>129</v>
      </c>
      <c r="BK86" s="170">
        <f>SUM(BK87:BK90)</f>
        <v>0</v>
      </c>
    </row>
    <row r="87" spans="2:65" s="1" customFormat="1" ht="16.5" customHeight="1">
      <c r="B87" s="32"/>
      <c r="C87" s="173" t="s">
        <v>20</v>
      </c>
      <c r="D87" s="173" t="s">
        <v>132</v>
      </c>
      <c r="E87" s="174" t="s">
        <v>413</v>
      </c>
      <c r="F87" s="175" t="s">
        <v>414</v>
      </c>
      <c r="G87" s="176" t="s">
        <v>135</v>
      </c>
      <c r="H87" s="177">
        <v>30</v>
      </c>
      <c r="I87" s="178"/>
      <c r="J87" s="177">
        <f>ROUND(I87*H87,2)</f>
        <v>0</v>
      </c>
      <c r="K87" s="175" t="s">
        <v>136</v>
      </c>
      <c r="L87" s="36"/>
      <c r="M87" s="179" t="s">
        <v>1</v>
      </c>
      <c r="N87" s="180" t="s">
        <v>44</v>
      </c>
      <c r="O87" s="58"/>
      <c r="P87" s="181">
        <f>O87*H87</f>
        <v>0</v>
      </c>
      <c r="Q87" s="181">
        <v>2.9999999999999997E-4</v>
      </c>
      <c r="R87" s="181">
        <f>Q87*H87</f>
        <v>8.9999999999999993E-3</v>
      </c>
      <c r="S87" s="181">
        <v>0</v>
      </c>
      <c r="T87" s="182">
        <f>S87*H87</f>
        <v>0</v>
      </c>
      <c r="AR87" s="15" t="s">
        <v>137</v>
      </c>
      <c r="AT87" s="15" t="s">
        <v>132</v>
      </c>
      <c r="AU87" s="15" t="s">
        <v>138</v>
      </c>
      <c r="AY87" s="15" t="s">
        <v>129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5" t="s">
        <v>138</v>
      </c>
      <c r="BK87" s="183">
        <f>ROUND(I87*H87,2)</f>
        <v>0</v>
      </c>
      <c r="BL87" s="15" t="s">
        <v>137</v>
      </c>
      <c r="BM87" s="15" t="s">
        <v>415</v>
      </c>
    </row>
    <row r="88" spans="2:65" s="11" customFormat="1" ht="11.25">
      <c r="B88" s="184"/>
      <c r="C88" s="185"/>
      <c r="D88" s="186" t="s">
        <v>140</v>
      </c>
      <c r="E88" s="187" t="s">
        <v>1</v>
      </c>
      <c r="F88" s="188" t="s">
        <v>416</v>
      </c>
      <c r="G88" s="185"/>
      <c r="H88" s="187" t="s">
        <v>1</v>
      </c>
      <c r="I88" s="189"/>
      <c r="J88" s="185"/>
      <c r="K88" s="185"/>
      <c r="L88" s="190"/>
      <c r="M88" s="191"/>
      <c r="N88" s="192"/>
      <c r="O88" s="192"/>
      <c r="P88" s="192"/>
      <c r="Q88" s="192"/>
      <c r="R88" s="192"/>
      <c r="S88" s="192"/>
      <c r="T88" s="193"/>
      <c r="AT88" s="194" t="s">
        <v>140</v>
      </c>
      <c r="AU88" s="194" t="s">
        <v>138</v>
      </c>
      <c r="AV88" s="11" t="s">
        <v>20</v>
      </c>
      <c r="AW88" s="11" t="s">
        <v>34</v>
      </c>
      <c r="AX88" s="11" t="s">
        <v>72</v>
      </c>
      <c r="AY88" s="194" t="s">
        <v>129</v>
      </c>
    </row>
    <row r="89" spans="2:65" s="12" customFormat="1" ht="11.25">
      <c r="B89" s="195"/>
      <c r="C89" s="196"/>
      <c r="D89" s="186" t="s">
        <v>140</v>
      </c>
      <c r="E89" s="197" t="s">
        <v>1</v>
      </c>
      <c r="F89" s="198" t="s">
        <v>301</v>
      </c>
      <c r="G89" s="196"/>
      <c r="H89" s="199">
        <v>30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140</v>
      </c>
      <c r="AU89" s="205" t="s">
        <v>138</v>
      </c>
      <c r="AV89" s="12" t="s">
        <v>138</v>
      </c>
      <c r="AW89" s="12" t="s">
        <v>34</v>
      </c>
      <c r="AX89" s="12" t="s">
        <v>20</v>
      </c>
      <c r="AY89" s="205" t="s">
        <v>129</v>
      </c>
    </row>
    <row r="90" spans="2:65" s="1" customFormat="1" ht="16.5" customHeight="1">
      <c r="B90" s="32"/>
      <c r="C90" s="173" t="s">
        <v>138</v>
      </c>
      <c r="D90" s="173" t="s">
        <v>132</v>
      </c>
      <c r="E90" s="174" t="s">
        <v>417</v>
      </c>
      <c r="F90" s="175" t="s">
        <v>418</v>
      </c>
      <c r="G90" s="176" t="s">
        <v>187</v>
      </c>
      <c r="H90" s="177">
        <v>1</v>
      </c>
      <c r="I90" s="178"/>
      <c r="J90" s="177">
        <f>ROUND(I90*H90,2)</f>
        <v>0</v>
      </c>
      <c r="K90" s="175" t="s">
        <v>1</v>
      </c>
      <c r="L90" s="36"/>
      <c r="M90" s="179" t="s">
        <v>1</v>
      </c>
      <c r="N90" s="180" t="s">
        <v>44</v>
      </c>
      <c r="O90" s="58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15" t="s">
        <v>137</v>
      </c>
      <c r="AT90" s="15" t="s">
        <v>132</v>
      </c>
      <c r="AU90" s="15" t="s">
        <v>138</v>
      </c>
      <c r="AY90" s="15" t="s">
        <v>129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138</v>
      </c>
      <c r="BK90" s="183">
        <f>ROUND(I90*H90,2)</f>
        <v>0</v>
      </c>
      <c r="BL90" s="15" t="s">
        <v>137</v>
      </c>
      <c r="BM90" s="15" t="s">
        <v>419</v>
      </c>
    </row>
    <row r="91" spans="2:65" s="10" customFormat="1" ht="22.9" customHeight="1">
      <c r="B91" s="157"/>
      <c r="C91" s="158"/>
      <c r="D91" s="159" t="s">
        <v>71</v>
      </c>
      <c r="E91" s="171" t="s">
        <v>420</v>
      </c>
      <c r="F91" s="171" t="s">
        <v>421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SUM(P92:P100)</f>
        <v>0</v>
      </c>
      <c r="Q91" s="165"/>
      <c r="R91" s="166">
        <f>SUM(R92:R100)</f>
        <v>0</v>
      </c>
      <c r="S91" s="165"/>
      <c r="T91" s="167">
        <f>SUM(T92:T100)</f>
        <v>0</v>
      </c>
      <c r="AR91" s="168" t="s">
        <v>20</v>
      </c>
      <c r="AT91" s="169" t="s">
        <v>71</v>
      </c>
      <c r="AU91" s="169" t="s">
        <v>20</v>
      </c>
      <c r="AY91" s="168" t="s">
        <v>129</v>
      </c>
      <c r="BK91" s="170">
        <f>SUM(BK92:BK100)</f>
        <v>0</v>
      </c>
    </row>
    <row r="92" spans="2:65" s="1" customFormat="1" ht="16.5" customHeight="1">
      <c r="B92" s="32"/>
      <c r="C92" s="173" t="s">
        <v>130</v>
      </c>
      <c r="D92" s="173" t="s">
        <v>132</v>
      </c>
      <c r="E92" s="174" t="s">
        <v>422</v>
      </c>
      <c r="F92" s="175" t="s">
        <v>423</v>
      </c>
      <c r="G92" s="176" t="s">
        <v>135</v>
      </c>
      <c r="H92" s="177">
        <v>51</v>
      </c>
      <c r="I92" s="178"/>
      <c r="J92" s="177">
        <f>ROUND(I92*H92,2)</f>
        <v>0</v>
      </c>
      <c r="K92" s="175" t="s">
        <v>136</v>
      </c>
      <c r="L92" s="36"/>
      <c r="M92" s="179" t="s">
        <v>1</v>
      </c>
      <c r="N92" s="180" t="s">
        <v>44</v>
      </c>
      <c r="O92" s="58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15" t="s">
        <v>137</v>
      </c>
      <c r="AT92" s="15" t="s">
        <v>132</v>
      </c>
      <c r="AU92" s="15" t="s">
        <v>138</v>
      </c>
      <c r="AY92" s="15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138</v>
      </c>
      <c r="BK92" s="183">
        <f>ROUND(I92*H92,2)</f>
        <v>0</v>
      </c>
      <c r="BL92" s="15" t="s">
        <v>137</v>
      </c>
      <c r="BM92" s="15" t="s">
        <v>424</v>
      </c>
    </row>
    <row r="93" spans="2:65" s="12" customFormat="1" ht="11.25">
      <c r="B93" s="195"/>
      <c r="C93" s="196"/>
      <c r="D93" s="186" t="s">
        <v>140</v>
      </c>
      <c r="E93" s="197" t="s">
        <v>1</v>
      </c>
      <c r="F93" s="198" t="s">
        <v>425</v>
      </c>
      <c r="G93" s="196"/>
      <c r="H93" s="199">
        <v>51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140</v>
      </c>
      <c r="AU93" s="205" t="s">
        <v>138</v>
      </c>
      <c r="AV93" s="12" t="s">
        <v>138</v>
      </c>
      <c r="AW93" s="12" t="s">
        <v>34</v>
      </c>
      <c r="AX93" s="12" t="s">
        <v>20</v>
      </c>
      <c r="AY93" s="205" t="s">
        <v>129</v>
      </c>
    </row>
    <row r="94" spans="2:65" s="1" customFormat="1" ht="16.5" customHeight="1">
      <c r="B94" s="32"/>
      <c r="C94" s="173" t="s">
        <v>137</v>
      </c>
      <c r="D94" s="173" t="s">
        <v>132</v>
      </c>
      <c r="E94" s="174" t="s">
        <v>426</v>
      </c>
      <c r="F94" s="175" t="s">
        <v>427</v>
      </c>
      <c r="G94" s="176" t="s">
        <v>135</v>
      </c>
      <c r="H94" s="177">
        <v>1530</v>
      </c>
      <c r="I94" s="178"/>
      <c r="J94" s="177">
        <f>ROUND(I94*H94,2)</f>
        <v>0</v>
      </c>
      <c r="K94" s="175" t="s">
        <v>136</v>
      </c>
      <c r="L94" s="36"/>
      <c r="M94" s="179" t="s">
        <v>1</v>
      </c>
      <c r="N94" s="180" t="s">
        <v>44</v>
      </c>
      <c r="O94" s="58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5" t="s">
        <v>137</v>
      </c>
      <c r="AT94" s="15" t="s">
        <v>132</v>
      </c>
      <c r="AU94" s="15" t="s">
        <v>138</v>
      </c>
      <c r="AY94" s="15" t="s">
        <v>129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138</v>
      </c>
      <c r="BK94" s="183">
        <f>ROUND(I94*H94,2)</f>
        <v>0</v>
      </c>
      <c r="BL94" s="15" t="s">
        <v>137</v>
      </c>
      <c r="BM94" s="15" t="s">
        <v>428</v>
      </c>
    </row>
    <row r="95" spans="2:65" s="12" customFormat="1" ht="11.25">
      <c r="B95" s="195"/>
      <c r="C95" s="196"/>
      <c r="D95" s="186" t="s">
        <v>140</v>
      </c>
      <c r="E95" s="197" t="s">
        <v>1</v>
      </c>
      <c r="F95" s="198" t="s">
        <v>429</v>
      </c>
      <c r="G95" s="196"/>
      <c r="H95" s="199">
        <v>1530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140</v>
      </c>
      <c r="AU95" s="205" t="s">
        <v>138</v>
      </c>
      <c r="AV95" s="12" t="s">
        <v>138</v>
      </c>
      <c r="AW95" s="12" t="s">
        <v>34</v>
      </c>
      <c r="AX95" s="12" t="s">
        <v>20</v>
      </c>
      <c r="AY95" s="205" t="s">
        <v>129</v>
      </c>
    </row>
    <row r="96" spans="2:65" s="1" customFormat="1" ht="16.5" customHeight="1">
      <c r="B96" s="32"/>
      <c r="C96" s="173" t="s">
        <v>160</v>
      </c>
      <c r="D96" s="173" t="s">
        <v>132</v>
      </c>
      <c r="E96" s="174" t="s">
        <v>430</v>
      </c>
      <c r="F96" s="175" t="s">
        <v>431</v>
      </c>
      <c r="G96" s="176" t="s">
        <v>135</v>
      </c>
      <c r="H96" s="177">
        <v>51</v>
      </c>
      <c r="I96" s="178"/>
      <c r="J96" s="177">
        <f>ROUND(I96*H96,2)</f>
        <v>0</v>
      </c>
      <c r="K96" s="175" t="s">
        <v>136</v>
      </c>
      <c r="L96" s="36"/>
      <c r="M96" s="179" t="s">
        <v>1</v>
      </c>
      <c r="N96" s="180" t="s">
        <v>44</v>
      </c>
      <c r="O96" s="58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15" t="s">
        <v>137</v>
      </c>
      <c r="AT96" s="15" t="s">
        <v>132</v>
      </c>
      <c r="AU96" s="15" t="s">
        <v>138</v>
      </c>
      <c r="AY96" s="15" t="s">
        <v>129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138</v>
      </c>
      <c r="BK96" s="183">
        <f>ROUND(I96*H96,2)</f>
        <v>0</v>
      </c>
      <c r="BL96" s="15" t="s">
        <v>137</v>
      </c>
      <c r="BM96" s="15" t="s">
        <v>432</v>
      </c>
    </row>
    <row r="97" spans="2:65" s="1" customFormat="1" ht="16.5" customHeight="1">
      <c r="B97" s="32"/>
      <c r="C97" s="173" t="s">
        <v>143</v>
      </c>
      <c r="D97" s="173" t="s">
        <v>132</v>
      </c>
      <c r="E97" s="174" t="s">
        <v>433</v>
      </c>
      <c r="F97" s="175" t="s">
        <v>434</v>
      </c>
      <c r="G97" s="176" t="s">
        <v>135</v>
      </c>
      <c r="H97" s="177">
        <v>51</v>
      </c>
      <c r="I97" s="178"/>
      <c r="J97" s="177">
        <f>ROUND(I97*H97,2)</f>
        <v>0</v>
      </c>
      <c r="K97" s="175" t="s">
        <v>136</v>
      </c>
      <c r="L97" s="36"/>
      <c r="M97" s="179" t="s">
        <v>1</v>
      </c>
      <c r="N97" s="180" t="s">
        <v>44</v>
      </c>
      <c r="O97" s="58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5" t="s">
        <v>137</v>
      </c>
      <c r="AT97" s="15" t="s">
        <v>132</v>
      </c>
      <c r="AU97" s="15" t="s">
        <v>138</v>
      </c>
      <c r="AY97" s="15" t="s">
        <v>129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138</v>
      </c>
      <c r="BK97" s="183">
        <f>ROUND(I97*H97,2)</f>
        <v>0</v>
      </c>
      <c r="BL97" s="15" t="s">
        <v>137</v>
      </c>
      <c r="BM97" s="15" t="s">
        <v>435</v>
      </c>
    </row>
    <row r="98" spans="2:65" s="1" customFormat="1" ht="16.5" customHeight="1">
      <c r="B98" s="32"/>
      <c r="C98" s="173" t="s">
        <v>169</v>
      </c>
      <c r="D98" s="173" t="s">
        <v>132</v>
      </c>
      <c r="E98" s="174" t="s">
        <v>436</v>
      </c>
      <c r="F98" s="175" t="s">
        <v>437</v>
      </c>
      <c r="G98" s="176" t="s">
        <v>135</v>
      </c>
      <c r="H98" s="177">
        <v>1530</v>
      </c>
      <c r="I98" s="178"/>
      <c r="J98" s="177">
        <f>ROUND(I98*H98,2)</f>
        <v>0</v>
      </c>
      <c r="K98" s="175" t="s">
        <v>136</v>
      </c>
      <c r="L98" s="36"/>
      <c r="M98" s="179" t="s">
        <v>1</v>
      </c>
      <c r="N98" s="180" t="s">
        <v>44</v>
      </c>
      <c r="O98" s="58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5" t="s">
        <v>137</v>
      </c>
      <c r="AT98" s="15" t="s">
        <v>132</v>
      </c>
      <c r="AU98" s="15" t="s">
        <v>138</v>
      </c>
      <c r="AY98" s="15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138</v>
      </c>
      <c r="BK98" s="183">
        <f>ROUND(I98*H98,2)</f>
        <v>0</v>
      </c>
      <c r="BL98" s="15" t="s">
        <v>137</v>
      </c>
      <c r="BM98" s="15" t="s">
        <v>438</v>
      </c>
    </row>
    <row r="99" spans="2:65" s="12" customFormat="1" ht="11.25">
      <c r="B99" s="195"/>
      <c r="C99" s="196"/>
      <c r="D99" s="186" t="s">
        <v>140</v>
      </c>
      <c r="E99" s="197" t="s">
        <v>1</v>
      </c>
      <c r="F99" s="198" t="s">
        <v>429</v>
      </c>
      <c r="G99" s="196"/>
      <c r="H99" s="199">
        <v>1530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140</v>
      </c>
      <c r="AU99" s="205" t="s">
        <v>138</v>
      </c>
      <c r="AV99" s="12" t="s">
        <v>138</v>
      </c>
      <c r="AW99" s="12" t="s">
        <v>34</v>
      </c>
      <c r="AX99" s="12" t="s">
        <v>20</v>
      </c>
      <c r="AY99" s="205" t="s">
        <v>129</v>
      </c>
    </row>
    <row r="100" spans="2:65" s="1" customFormat="1" ht="16.5" customHeight="1">
      <c r="B100" s="32"/>
      <c r="C100" s="173" t="s">
        <v>173</v>
      </c>
      <c r="D100" s="173" t="s">
        <v>132</v>
      </c>
      <c r="E100" s="174" t="s">
        <v>439</v>
      </c>
      <c r="F100" s="175" t="s">
        <v>440</v>
      </c>
      <c r="G100" s="176" t="s">
        <v>135</v>
      </c>
      <c r="H100" s="177">
        <v>51</v>
      </c>
      <c r="I100" s="178"/>
      <c r="J100" s="177">
        <f>ROUND(I100*H100,2)</f>
        <v>0</v>
      </c>
      <c r="K100" s="175" t="s">
        <v>136</v>
      </c>
      <c r="L100" s="36"/>
      <c r="M100" s="179" t="s">
        <v>1</v>
      </c>
      <c r="N100" s="180" t="s">
        <v>44</v>
      </c>
      <c r="O100" s="58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5" t="s">
        <v>137</v>
      </c>
      <c r="AT100" s="15" t="s">
        <v>132</v>
      </c>
      <c r="AU100" s="15" t="s">
        <v>138</v>
      </c>
      <c r="AY100" s="15" t="s">
        <v>129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5" t="s">
        <v>138</v>
      </c>
      <c r="BK100" s="183">
        <f>ROUND(I100*H100,2)</f>
        <v>0</v>
      </c>
      <c r="BL100" s="15" t="s">
        <v>137</v>
      </c>
      <c r="BM100" s="15" t="s">
        <v>441</v>
      </c>
    </row>
    <row r="101" spans="2:65" s="10" customFormat="1" ht="22.9" customHeight="1">
      <c r="B101" s="157"/>
      <c r="C101" s="158"/>
      <c r="D101" s="159" t="s">
        <v>71</v>
      </c>
      <c r="E101" s="171" t="s">
        <v>195</v>
      </c>
      <c r="F101" s="171" t="s">
        <v>196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8" t="s">
        <v>20</v>
      </c>
      <c r="AT101" s="169" t="s">
        <v>71</v>
      </c>
      <c r="AU101" s="169" t="s">
        <v>20</v>
      </c>
      <c r="AY101" s="168" t="s">
        <v>129</v>
      </c>
      <c r="BK101" s="170">
        <f>BK102</f>
        <v>0</v>
      </c>
    </row>
    <row r="102" spans="2:65" s="1" customFormat="1" ht="16.5" customHeight="1">
      <c r="B102" s="32"/>
      <c r="C102" s="173" t="s">
        <v>179</v>
      </c>
      <c r="D102" s="173" t="s">
        <v>132</v>
      </c>
      <c r="E102" s="174" t="s">
        <v>442</v>
      </c>
      <c r="F102" s="175" t="s">
        <v>443</v>
      </c>
      <c r="G102" s="176" t="s">
        <v>444</v>
      </c>
      <c r="H102" s="177">
        <v>1</v>
      </c>
      <c r="I102" s="178"/>
      <c r="J102" s="177">
        <f>ROUND(I102*H102,2)</f>
        <v>0</v>
      </c>
      <c r="K102" s="175" t="s">
        <v>1</v>
      </c>
      <c r="L102" s="36"/>
      <c r="M102" s="179" t="s">
        <v>1</v>
      </c>
      <c r="N102" s="180" t="s">
        <v>44</v>
      </c>
      <c r="O102" s="58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5" t="s">
        <v>137</v>
      </c>
      <c r="AT102" s="15" t="s">
        <v>132</v>
      </c>
      <c r="AU102" s="15" t="s">
        <v>138</v>
      </c>
      <c r="AY102" s="15" t="s">
        <v>129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138</v>
      </c>
      <c r="BK102" s="183">
        <f>ROUND(I102*H102,2)</f>
        <v>0</v>
      </c>
      <c r="BL102" s="15" t="s">
        <v>137</v>
      </c>
      <c r="BM102" s="15" t="s">
        <v>445</v>
      </c>
    </row>
    <row r="103" spans="2:65" s="10" customFormat="1" ht="25.9" customHeight="1">
      <c r="B103" s="157"/>
      <c r="C103" s="158"/>
      <c r="D103" s="159" t="s">
        <v>71</v>
      </c>
      <c r="E103" s="160" t="s">
        <v>446</v>
      </c>
      <c r="F103" s="160" t="s">
        <v>447</v>
      </c>
      <c r="G103" s="158"/>
      <c r="H103" s="158"/>
      <c r="I103" s="161"/>
      <c r="J103" s="162">
        <f>BK103</f>
        <v>0</v>
      </c>
      <c r="K103" s="158"/>
      <c r="L103" s="163"/>
      <c r="M103" s="164"/>
      <c r="N103" s="165"/>
      <c r="O103" s="165"/>
      <c r="P103" s="166">
        <f>SUM(P104:P105)</f>
        <v>0</v>
      </c>
      <c r="Q103" s="165"/>
      <c r="R103" s="166">
        <f>SUM(R104:R105)</f>
        <v>0</v>
      </c>
      <c r="S103" s="165"/>
      <c r="T103" s="167">
        <f>SUM(T104:T105)</f>
        <v>0</v>
      </c>
      <c r="AR103" s="168" t="s">
        <v>160</v>
      </c>
      <c r="AT103" s="169" t="s">
        <v>71</v>
      </c>
      <c r="AU103" s="169" t="s">
        <v>72</v>
      </c>
      <c r="AY103" s="168" t="s">
        <v>129</v>
      </c>
      <c r="BK103" s="170">
        <f>SUM(BK104:BK105)</f>
        <v>0</v>
      </c>
    </row>
    <row r="104" spans="2:65" s="1" customFormat="1" ht="16.5" customHeight="1">
      <c r="B104" s="32"/>
      <c r="C104" s="173" t="s">
        <v>25</v>
      </c>
      <c r="D104" s="173" t="s">
        <v>132</v>
      </c>
      <c r="E104" s="174" t="s">
        <v>448</v>
      </c>
      <c r="F104" s="175" t="s">
        <v>449</v>
      </c>
      <c r="G104" s="176" t="s">
        <v>187</v>
      </c>
      <c r="H104" s="177">
        <v>1</v>
      </c>
      <c r="I104" s="178"/>
      <c r="J104" s="177">
        <f>ROUND(I104*H104,2)</f>
        <v>0</v>
      </c>
      <c r="K104" s="175" t="s">
        <v>136</v>
      </c>
      <c r="L104" s="36"/>
      <c r="M104" s="179" t="s">
        <v>1</v>
      </c>
      <c r="N104" s="180" t="s">
        <v>44</v>
      </c>
      <c r="O104" s="58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AR104" s="15" t="s">
        <v>450</v>
      </c>
      <c r="AT104" s="15" t="s">
        <v>132</v>
      </c>
      <c r="AU104" s="15" t="s">
        <v>20</v>
      </c>
      <c r="AY104" s="15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138</v>
      </c>
      <c r="BK104" s="183">
        <f>ROUND(I104*H104,2)</f>
        <v>0</v>
      </c>
      <c r="BL104" s="15" t="s">
        <v>450</v>
      </c>
      <c r="BM104" s="15" t="s">
        <v>451</v>
      </c>
    </row>
    <row r="105" spans="2:65" s="1" customFormat="1" ht="16.5" customHeight="1">
      <c r="B105" s="32"/>
      <c r="C105" s="173" t="s">
        <v>189</v>
      </c>
      <c r="D105" s="173" t="s">
        <v>132</v>
      </c>
      <c r="E105" s="174" t="s">
        <v>452</v>
      </c>
      <c r="F105" s="175" t="s">
        <v>453</v>
      </c>
      <c r="G105" s="176" t="s">
        <v>187</v>
      </c>
      <c r="H105" s="177">
        <v>1</v>
      </c>
      <c r="I105" s="178"/>
      <c r="J105" s="177">
        <f>ROUND(I105*H105,2)</f>
        <v>0</v>
      </c>
      <c r="K105" s="175" t="s">
        <v>1</v>
      </c>
      <c r="L105" s="36"/>
      <c r="M105" s="229" t="s">
        <v>1</v>
      </c>
      <c r="N105" s="230" t="s">
        <v>44</v>
      </c>
      <c r="O105" s="231"/>
      <c r="P105" s="232">
        <f>O105*H105</f>
        <v>0</v>
      </c>
      <c r="Q105" s="232">
        <v>0</v>
      </c>
      <c r="R105" s="232">
        <f>Q105*H105</f>
        <v>0</v>
      </c>
      <c r="S105" s="232">
        <v>0</v>
      </c>
      <c r="T105" s="233">
        <f>S105*H105</f>
        <v>0</v>
      </c>
      <c r="AR105" s="15" t="s">
        <v>450</v>
      </c>
      <c r="AT105" s="15" t="s">
        <v>132</v>
      </c>
      <c r="AU105" s="15" t="s">
        <v>20</v>
      </c>
      <c r="AY105" s="15" t="s">
        <v>129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138</v>
      </c>
      <c r="BK105" s="183">
        <f>ROUND(I105*H105,2)</f>
        <v>0</v>
      </c>
      <c r="BL105" s="15" t="s">
        <v>450</v>
      </c>
      <c r="BM105" s="15" t="s">
        <v>454</v>
      </c>
    </row>
    <row r="106" spans="2:65" s="1" customFormat="1" ht="6.95" customHeight="1">
      <c r="B106" s="44"/>
      <c r="C106" s="45"/>
      <c r="D106" s="45"/>
      <c r="E106" s="45"/>
      <c r="F106" s="45"/>
      <c r="G106" s="45"/>
      <c r="H106" s="45"/>
      <c r="I106" s="123"/>
      <c r="J106" s="45"/>
      <c r="K106" s="45"/>
      <c r="L106" s="36"/>
    </row>
  </sheetData>
  <sheetProtection password="CC35" sheet="1" objects="1" scenarios="1" formatColumns="0" formatRows="0" autoFilter="0"/>
  <autoFilter ref="C83:K10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S5769-1 - Oprava vrchního...</vt:lpstr>
      <vt:lpstr>S5769-2 - Oprava prostřed...</vt:lpstr>
      <vt:lpstr>S5769-3 - Oprava spodního...</vt:lpstr>
      <vt:lpstr>S5769-4 - Lešení, společn...</vt:lpstr>
      <vt:lpstr>'Rekapitulace stavby'!Názvy_tisku</vt:lpstr>
      <vt:lpstr>'S5769-1 - Oprava vrchního...'!Názvy_tisku</vt:lpstr>
      <vt:lpstr>'S5769-2 - Oprava prostřed...'!Názvy_tisku</vt:lpstr>
      <vt:lpstr>'S5769-3 - Oprava spodního...'!Názvy_tisku</vt:lpstr>
      <vt:lpstr>'S5769-4 - Lešení, společn...'!Názvy_tisku</vt:lpstr>
      <vt:lpstr>'Rekapitulace stavby'!Oblast_tisku</vt:lpstr>
      <vt:lpstr>'S5769-1 - Oprava vrchního...'!Oblast_tisku</vt:lpstr>
      <vt:lpstr>'S5769-2 - Oprava prostřed...'!Oblast_tisku</vt:lpstr>
      <vt:lpstr>'S5769-3 - Oprava spodního...'!Oblast_tisku</vt:lpstr>
      <vt:lpstr>'S5769-4 - Lešení, společn...'!Oblast_tisku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Kohlerova</cp:lastModifiedBy>
  <dcterms:created xsi:type="dcterms:W3CDTF">2019-02-21T13:54:02Z</dcterms:created>
  <dcterms:modified xsi:type="dcterms:W3CDTF">2019-02-22T06:50:43Z</dcterms:modified>
</cp:coreProperties>
</file>