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Stavebně konstrukční ..." sheetId="2" r:id="rId2"/>
    <sheet name="B - ZTI " sheetId="3" r:id="rId3"/>
    <sheet name="C - Elektročást - přenos" sheetId="4" r:id="rId4"/>
    <sheet name="D - Nerez bazény - přenos" sheetId="5" r:id="rId5"/>
    <sheet name="E - Bazénová technologie ..." sheetId="6" r:id="rId6"/>
    <sheet name="F - Elektročást bazénové ..." sheetId="7" r:id="rId7"/>
    <sheet name="G - VRN + VON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'A - Stavebně konstrukční ...'!$C$93:$K$1095</definedName>
    <definedName name="_xlnm.Print_Area" localSheetId="1">'A - Stavebně konstrukční ...'!$C$45:$J$75,'A - Stavebně konstrukční ...'!$C$81:$K$1095</definedName>
    <definedName name="_xlnm.Print_Titles" localSheetId="1">'A - Stavebně konstrukční ...'!$93:$93</definedName>
    <definedName name="_xlnm._FilterDatabase" localSheetId="2" hidden="1">'B - ZTI '!$C$86:$K$206</definedName>
    <definedName name="_xlnm.Print_Area" localSheetId="2">'B - ZTI '!$C$45:$J$68,'B - ZTI '!$C$74:$K$206</definedName>
    <definedName name="_xlnm.Print_Titles" localSheetId="2">'B - ZTI '!$86:$86</definedName>
    <definedName name="_xlnm._FilterDatabase" localSheetId="3" hidden="1">'C - Elektročást - přenos'!$C$79:$K$82</definedName>
    <definedName name="_xlnm.Print_Area" localSheetId="3">'C - Elektročást - přenos'!$C$45:$J$61,'C - Elektročást - přenos'!$C$67:$K$82</definedName>
    <definedName name="_xlnm.Print_Titles" localSheetId="3">'C - Elektročást - přenos'!$79:$79</definedName>
    <definedName name="_xlnm._FilterDatabase" localSheetId="4" hidden="1">'D - Nerez bazény - přenos'!$C$79:$K$82</definedName>
    <definedName name="_xlnm.Print_Area" localSheetId="4">'D - Nerez bazény - přenos'!$C$45:$J$61,'D - Nerez bazény - přenos'!$C$67:$K$82</definedName>
    <definedName name="_xlnm.Print_Titles" localSheetId="4">'D - Nerez bazény - přenos'!$79:$79</definedName>
    <definedName name="_xlnm._FilterDatabase" localSheetId="5" hidden="1">'E - Bazénová technologie ...'!$C$79:$K$82</definedName>
    <definedName name="_xlnm.Print_Area" localSheetId="5">'E - Bazénová technologie ...'!$C$45:$J$61,'E - Bazénová technologie ...'!$C$67:$K$82</definedName>
    <definedName name="_xlnm.Print_Titles" localSheetId="5">'E - Bazénová technologie ...'!$79:$79</definedName>
    <definedName name="_xlnm._FilterDatabase" localSheetId="6" hidden="1">'F - Elektročást bazénové ...'!$C$79:$K$82</definedName>
    <definedName name="_xlnm.Print_Area" localSheetId="6">'F - Elektročást bazénové ...'!$C$45:$J$61,'F - Elektročást bazénové ...'!$C$67:$K$82</definedName>
    <definedName name="_xlnm.Print_Titles" localSheetId="6">'F - Elektročást bazénové ...'!$79:$79</definedName>
    <definedName name="_xlnm._FilterDatabase" localSheetId="7" hidden="1">'G - VRN + VON'!$C$80:$K$97</definedName>
    <definedName name="_xlnm.Print_Area" localSheetId="7">'G - VRN + VON'!$C$45:$J$62,'G - VRN + VON'!$C$68:$K$97</definedName>
    <definedName name="_xlnm.Print_Titles" localSheetId="7">'G - VRN + VON'!$80:$80</definedName>
  </definedNames>
  <calcPr/>
</workbook>
</file>

<file path=xl/calcChain.xml><?xml version="1.0" encoding="utf-8"?>
<calcChain xmlns="http://schemas.openxmlformats.org/spreadsheetml/2006/main">
  <c i="8" r="J37"/>
  <c r="J36"/>
  <c i="1" r="AY61"/>
  <c i="8" r="J35"/>
  <c i="1" r="AX61"/>
  <c i="8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T85"/>
  <c r="R86"/>
  <c r="R85"/>
  <c r="P86"/>
  <c r="P85"/>
  <c r="BK86"/>
  <c r="BK85"/>
  <c r="J85"/>
  <c r="J86"/>
  <c r="BE86"/>
  <c r="J61"/>
  <c r="BI84"/>
  <c r="BH84"/>
  <c r="BG84"/>
  <c r="BF84"/>
  <c r="T84"/>
  <c r="R84"/>
  <c r="P84"/>
  <c r="BK84"/>
  <c r="J84"/>
  <c r="BE84"/>
  <c r="BI83"/>
  <c r="F37"/>
  <c i="1" r="BD61"/>
  <c i="8" r="BH83"/>
  <c r="F36"/>
  <c i="1" r="BC61"/>
  <c i="8" r="BG83"/>
  <c r="F35"/>
  <c i="1" r="BB61"/>
  <c i="8" r="BF83"/>
  <c r="J34"/>
  <c i="1" r="AW61"/>
  <c i="8" r="F34"/>
  <c i="1" r="BA61"/>
  <c i="8" r="T83"/>
  <c r="T82"/>
  <c r="T81"/>
  <c r="R83"/>
  <c r="R82"/>
  <c r="R81"/>
  <c r="P83"/>
  <c r="P82"/>
  <c r="P81"/>
  <c i="1" r="AU61"/>
  <c i="8" r="BK83"/>
  <c r="BK82"/>
  <c r="J82"/>
  <c r="BK81"/>
  <c r="J81"/>
  <c r="J59"/>
  <c r="J30"/>
  <c i="1" r="AG61"/>
  <c i="8" r="J83"/>
  <c r="BE83"/>
  <c r="J33"/>
  <c i="1" r="AV61"/>
  <c i="8" r="F33"/>
  <c i="1" r="AZ61"/>
  <c i="8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7" r="J37"/>
  <c r="J36"/>
  <c i="1" r="AY60"/>
  <c i="7" r="J35"/>
  <c i="1" r="AX60"/>
  <c i="7" r="BI82"/>
  <c r="F37"/>
  <c i="1" r="BD60"/>
  <c i="7" r="BH82"/>
  <c r="F36"/>
  <c i="1" r="BC60"/>
  <c i="7" r="BG82"/>
  <c r="F35"/>
  <c i="1" r="BB60"/>
  <c i="7" r="BF82"/>
  <c r="J34"/>
  <c i="1" r="AW60"/>
  <c i="7" r="F34"/>
  <c i="1" r="BA60"/>
  <c i="7" r="T82"/>
  <c r="T81"/>
  <c r="T80"/>
  <c r="R82"/>
  <c r="R81"/>
  <c r="R80"/>
  <c r="P82"/>
  <c r="P81"/>
  <c r="P80"/>
  <c i="1" r="AU60"/>
  <c i="7" r="BK82"/>
  <c r="BK81"/>
  <c r="J81"/>
  <c r="BK80"/>
  <c r="J80"/>
  <c r="J59"/>
  <c r="J30"/>
  <c i="1" r="AG60"/>
  <c i="7" r="J82"/>
  <c r="BE82"/>
  <c r="J33"/>
  <c i="1" r="AV60"/>
  <c i="7" r="F33"/>
  <c i="1" r="AZ60"/>
  <c i="7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6" r="J37"/>
  <c r="J36"/>
  <c i="1" r="AY59"/>
  <c i="6" r="J35"/>
  <c i="1" r="AX59"/>
  <c i="6" r="BI82"/>
  <c r="F37"/>
  <c i="1" r="BD59"/>
  <c i="6" r="BH82"/>
  <c r="F36"/>
  <c i="1" r="BC59"/>
  <c i="6" r="BG82"/>
  <c r="F35"/>
  <c i="1" r="BB59"/>
  <c i="6" r="BF82"/>
  <c r="J34"/>
  <c i="1" r="AW59"/>
  <c i="6" r="F34"/>
  <c i="1" r="BA59"/>
  <c i="6" r="T82"/>
  <c r="T81"/>
  <c r="T80"/>
  <c r="R82"/>
  <c r="R81"/>
  <c r="R80"/>
  <c r="P82"/>
  <c r="P81"/>
  <c r="P80"/>
  <c i="1" r="AU59"/>
  <c i="6" r="BK82"/>
  <c r="BK81"/>
  <c r="J81"/>
  <c r="BK80"/>
  <c r="J80"/>
  <c r="J59"/>
  <c r="J30"/>
  <c i="1" r="AG59"/>
  <c i="6" r="J82"/>
  <c r="BE82"/>
  <c r="J33"/>
  <c i="1" r="AV59"/>
  <c i="6" r="F33"/>
  <c i="1" r="AZ59"/>
  <c i="6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5" r="J37"/>
  <c r="J36"/>
  <c i="1" r="AY58"/>
  <c i="5" r="J35"/>
  <c i="1" r="AX58"/>
  <c i="5" r="BI82"/>
  <c r="F37"/>
  <c i="1" r="BD58"/>
  <c i="5" r="BH82"/>
  <c r="F36"/>
  <c i="1" r="BC58"/>
  <c i="5" r="BG82"/>
  <c r="F35"/>
  <c i="1" r="BB58"/>
  <c i="5" r="BF82"/>
  <c r="J34"/>
  <c i="1" r="AW58"/>
  <c i="5" r="F34"/>
  <c i="1" r="BA58"/>
  <c i="5" r="T82"/>
  <c r="T81"/>
  <c r="T80"/>
  <c r="R82"/>
  <c r="R81"/>
  <c r="R80"/>
  <c r="P82"/>
  <c r="P81"/>
  <c r="P80"/>
  <c i="1" r="AU58"/>
  <c i="5" r="BK82"/>
  <c r="BK81"/>
  <c r="J81"/>
  <c r="BK80"/>
  <c r="J80"/>
  <c r="J59"/>
  <c r="J30"/>
  <c i="1" r="AG58"/>
  <c i="5" r="J82"/>
  <c r="BE82"/>
  <c r="J33"/>
  <c i="1" r="AV58"/>
  <c i="5" r="F33"/>
  <c i="1" r="AZ58"/>
  <c i="5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4" r="J37"/>
  <c r="J36"/>
  <c i="1" r="AY57"/>
  <c i="4" r="J35"/>
  <c i="1" r="AX57"/>
  <c i="4"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67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T195"/>
  <c r="R197"/>
  <c r="R196"/>
  <c r="R195"/>
  <c r="P197"/>
  <c r="P196"/>
  <c r="P195"/>
  <c r="BK197"/>
  <c r="BK196"/>
  <c r="J196"/>
  <c r="BK195"/>
  <c r="J195"/>
  <c r="J197"/>
  <c r="BE197"/>
  <c r="J66"/>
  <c r="J65"/>
  <c r="BI194"/>
  <c r="BH194"/>
  <c r="BG194"/>
  <c r="BF194"/>
  <c r="T194"/>
  <c r="T193"/>
  <c r="R194"/>
  <c r="R193"/>
  <c r="P194"/>
  <c r="P193"/>
  <c r="BK194"/>
  <c r="BK193"/>
  <c r="J193"/>
  <c r="J194"/>
  <c r="BE194"/>
  <c r="J6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3"/>
  <c r="BI140"/>
  <c r="BH140"/>
  <c r="BG140"/>
  <c r="BF140"/>
  <c r="T140"/>
  <c r="T139"/>
  <c r="R140"/>
  <c r="R139"/>
  <c r="P140"/>
  <c r="P139"/>
  <c r="BK140"/>
  <c r="BK139"/>
  <c r="J139"/>
  <c r="J140"/>
  <c r="BE140"/>
  <c r="J62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0"/>
  <c r="F37"/>
  <c i="1" r="BD56"/>
  <c i="3" r="BH90"/>
  <c r="F36"/>
  <c i="1" r="BC56"/>
  <c i="3" r="BG90"/>
  <c r="F35"/>
  <c i="1" r="BB56"/>
  <c i="3" r="BF90"/>
  <c r="J34"/>
  <c i="1" r="AW56"/>
  <c i="3" r="F34"/>
  <c i="1" r="BA56"/>
  <c i="3" r="T90"/>
  <c r="T89"/>
  <c r="T88"/>
  <c r="T87"/>
  <c r="R90"/>
  <c r="R89"/>
  <c r="R88"/>
  <c r="R87"/>
  <c r="P90"/>
  <c r="P89"/>
  <c r="P88"/>
  <c r="P87"/>
  <c i="1" r="AU56"/>
  <c i="3" r="BK90"/>
  <c r="BK89"/>
  <c r="J89"/>
  <c r="BK88"/>
  <c r="J88"/>
  <c r="BK87"/>
  <c r="J87"/>
  <c r="J59"/>
  <c r="J30"/>
  <c i="1" r="AG56"/>
  <c i="3" r="J90"/>
  <c r="BE90"/>
  <c r="J33"/>
  <c i="1" r="AV56"/>
  <c i="3" r="F33"/>
  <c i="1" r="AZ56"/>
  <c i="3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2" r="J37"/>
  <c r="J36"/>
  <c i="1" r="AY55"/>
  <c i="2" r="J35"/>
  <c i="1" r="AX55"/>
  <c i="2" r="BI1091"/>
  <c r="BH1091"/>
  <c r="BG1091"/>
  <c r="BF1091"/>
  <c r="T1091"/>
  <c r="R1091"/>
  <c r="P1091"/>
  <c r="BK1091"/>
  <c r="J1091"/>
  <c r="BE1091"/>
  <c r="BI1086"/>
  <c r="BH1086"/>
  <c r="BG1086"/>
  <c r="BF1086"/>
  <c r="T1086"/>
  <c r="R1086"/>
  <c r="P1086"/>
  <c r="BK1086"/>
  <c r="J1086"/>
  <c r="BE1086"/>
  <c r="BI1081"/>
  <c r="BH1081"/>
  <c r="BG1081"/>
  <c r="BF1081"/>
  <c r="T1081"/>
  <c r="R1081"/>
  <c r="P1081"/>
  <c r="BK1081"/>
  <c r="J1081"/>
  <c r="BE1081"/>
  <c r="BI1076"/>
  <c r="BH1076"/>
  <c r="BG1076"/>
  <c r="BF1076"/>
  <c r="T1076"/>
  <c r="R1076"/>
  <c r="P1076"/>
  <c r="BK1076"/>
  <c r="J1076"/>
  <c r="BE1076"/>
  <c r="BI1071"/>
  <c r="BH1071"/>
  <c r="BG1071"/>
  <c r="BF1071"/>
  <c r="T1071"/>
  <c r="R1071"/>
  <c r="P1071"/>
  <c r="BK1071"/>
  <c r="J1071"/>
  <c r="BE1071"/>
  <c r="BI1066"/>
  <c r="BH1066"/>
  <c r="BG1066"/>
  <c r="BF1066"/>
  <c r="T1066"/>
  <c r="R1066"/>
  <c r="P1066"/>
  <c r="BK1066"/>
  <c r="J1066"/>
  <c r="BE1066"/>
  <c r="BI1061"/>
  <c r="BH1061"/>
  <c r="BG1061"/>
  <c r="BF1061"/>
  <c r="T1061"/>
  <c r="R1061"/>
  <c r="P1061"/>
  <c r="BK1061"/>
  <c r="J1061"/>
  <c r="BE1061"/>
  <c r="BI1056"/>
  <c r="BH1056"/>
  <c r="BG1056"/>
  <c r="BF1056"/>
  <c r="T1056"/>
  <c r="R1056"/>
  <c r="P1056"/>
  <c r="BK1056"/>
  <c r="J1056"/>
  <c r="BE1056"/>
  <c r="BI1052"/>
  <c r="BH1052"/>
  <c r="BG1052"/>
  <c r="BF1052"/>
  <c r="T1052"/>
  <c r="R1052"/>
  <c r="P1052"/>
  <c r="BK1052"/>
  <c r="J1052"/>
  <c r="BE1052"/>
  <c r="BI1049"/>
  <c r="BH1049"/>
  <c r="BG1049"/>
  <c r="BF1049"/>
  <c r="T1049"/>
  <c r="R1049"/>
  <c r="P1049"/>
  <c r="BK1049"/>
  <c r="J1049"/>
  <c r="BE1049"/>
  <c r="BI1046"/>
  <c r="BH1046"/>
  <c r="BG1046"/>
  <c r="BF1046"/>
  <c r="T1046"/>
  <c r="R1046"/>
  <c r="P1046"/>
  <c r="BK1046"/>
  <c r="J1046"/>
  <c r="BE1046"/>
  <c r="BI1041"/>
  <c r="BH1041"/>
  <c r="BG1041"/>
  <c r="BF1041"/>
  <c r="T1041"/>
  <c r="R1041"/>
  <c r="P1041"/>
  <c r="BK1041"/>
  <c r="J1041"/>
  <c r="BE1041"/>
  <c r="BI1032"/>
  <c r="BH1032"/>
  <c r="BG1032"/>
  <c r="BF1032"/>
  <c r="T1032"/>
  <c r="R1032"/>
  <c r="P1032"/>
  <c r="BK1032"/>
  <c r="J1032"/>
  <c r="BE1032"/>
  <c r="BI1023"/>
  <c r="BH1023"/>
  <c r="BG1023"/>
  <c r="BF1023"/>
  <c r="T1023"/>
  <c r="R1023"/>
  <c r="P1023"/>
  <c r="BK1023"/>
  <c r="J1023"/>
  <c r="BE1023"/>
  <c r="BI1018"/>
  <c r="BH1018"/>
  <c r="BG1018"/>
  <c r="BF1018"/>
  <c r="T1018"/>
  <c r="R1018"/>
  <c r="P1018"/>
  <c r="BK1018"/>
  <c r="J1018"/>
  <c r="BE1018"/>
  <c r="BI1009"/>
  <c r="BH1009"/>
  <c r="BG1009"/>
  <c r="BF1009"/>
  <c r="T1009"/>
  <c r="R1009"/>
  <c r="P1009"/>
  <c r="BK1009"/>
  <c r="J1009"/>
  <c r="BE1009"/>
  <c r="BI1005"/>
  <c r="BH1005"/>
  <c r="BG1005"/>
  <c r="BF1005"/>
  <c r="T1005"/>
  <c r="T1004"/>
  <c r="R1005"/>
  <c r="R1004"/>
  <c r="P1005"/>
  <c r="P1004"/>
  <c r="BK1005"/>
  <c r="BK1004"/>
  <c r="J1004"/>
  <c r="J1005"/>
  <c r="BE1005"/>
  <c r="J74"/>
  <c r="BI1002"/>
  <c r="BH1002"/>
  <c r="BG1002"/>
  <c r="BF1002"/>
  <c r="T1002"/>
  <c r="R1002"/>
  <c r="P1002"/>
  <c r="BK1002"/>
  <c r="J1002"/>
  <c r="BE1002"/>
  <c r="BI999"/>
  <c r="BH999"/>
  <c r="BG999"/>
  <c r="BF999"/>
  <c r="T999"/>
  <c r="R999"/>
  <c r="P999"/>
  <c r="BK999"/>
  <c r="J999"/>
  <c r="BE999"/>
  <c r="BI992"/>
  <c r="BH992"/>
  <c r="BG992"/>
  <c r="BF992"/>
  <c r="T992"/>
  <c r="R992"/>
  <c r="P992"/>
  <c r="BK992"/>
  <c r="J992"/>
  <c r="BE992"/>
  <c r="BI989"/>
  <c r="BH989"/>
  <c r="BG989"/>
  <c r="BF989"/>
  <c r="T989"/>
  <c r="R989"/>
  <c r="P989"/>
  <c r="BK989"/>
  <c r="J989"/>
  <c r="BE989"/>
  <c r="BI983"/>
  <c r="BH983"/>
  <c r="BG983"/>
  <c r="BF983"/>
  <c r="T983"/>
  <c r="R983"/>
  <c r="P983"/>
  <c r="BK983"/>
  <c r="J983"/>
  <c r="BE983"/>
  <c r="BI963"/>
  <c r="BH963"/>
  <c r="BG963"/>
  <c r="BF963"/>
  <c r="T963"/>
  <c r="R963"/>
  <c r="P963"/>
  <c r="BK963"/>
  <c r="J963"/>
  <c r="BE963"/>
  <c r="BI959"/>
  <c r="BH959"/>
  <c r="BG959"/>
  <c r="BF959"/>
  <c r="T959"/>
  <c r="R959"/>
  <c r="P959"/>
  <c r="BK959"/>
  <c r="J959"/>
  <c r="BE959"/>
  <c r="BI939"/>
  <c r="BH939"/>
  <c r="BG939"/>
  <c r="BF939"/>
  <c r="T939"/>
  <c r="R939"/>
  <c r="P939"/>
  <c r="BK939"/>
  <c r="J939"/>
  <c r="BE939"/>
  <c r="BI936"/>
  <c r="BH936"/>
  <c r="BG936"/>
  <c r="BF936"/>
  <c r="T936"/>
  <c r="R936"/>
  <c r="P936"/>
  <c r="BK936"/>
  <c r="J936"/>
  <c r="BE936"/>
  <c r="BI916"/>
  <c r="BH916"/>
  <c r="BG916"/>
  <c r="BF916"/>
  <c r="T916"/>
  <c r="T915"/>
  <c r="R916"/>
  <c r="R915"/>
  <c r="P916"/>
  <c r="P915"/>
  <c r="BK916"/>
  <c r="BK915"/>
  <c r="J915"/>
  <c r="J916"/>
  <c r="BE916"/>
  <c r="J73"/>
  <c r="BI911"/>
  <c r="BH911"/>
  <c r="BG911"/>
  <c r="BF911"/>
  <c r="T911"/>
  <c r="R911"/>
  <c r="P911"/>
  <c r="BK911"/>
  <c r="J911"/>
  <c r="BE911"/>
  <c r="BI908"/>
  <c r="BH908"/>
  <c r="BG908"/>
  <c r="BF908"/>
  <c r="T908"/>
  <c r="R908"/>
  <c r="P908"/>
  <c r="BK908"/>
  <c r="J908"/>
  <c r="BE908"/>
  <c r="BI905"/>
  <c r="BH905"/>
  <c r="BG905"/>
  <c r="BF905"/>
  <c r="T905"/>
  <c r="R905"/>
  <c r="P905"/>
  <c r="BK905"/>
  <c r="J905"/>
  <c r="BE905"/>
  <c r="BI902"/>
  <c r="BH902"/>
  <c r="BG902"/>
  <c r="BF902"/>
  <c r="T902"/>
  <c r="R902"/>
  <c r="P902"/>
  <c r="BK902"/>
  <c r="J902"/>
  <c r="BE902"/>
  <c r="BI897"/>
  <c r="BH897"/>
  <c r="BG897"/>
  <c r="BF897"/>
  <c r="T897"/>
  <c r="R897"/>
  <c r="P897"/>
  <c r="BK897"/>
  <c r="J897"/>
  <c r="BE897"/>
  <c r="BI896"/>
  <c r="BH896"/>
  <c r="BG896"/>
  <c r="BF896"/>
  <c r="T896"/>
  <c r="R896"/>
  <c r="P896"/>
  <c r="BK896"/>
  <c r="J896"/>
  <c r="BE896"/>
  <c r="BI891"/>
  <c r="BH891"/>
  <c r="BG891"/>
  <c r="BF891"/>
  <c r="T891"/>
  <c r="R891"/>
  <c r="P891"/>
  <c r="BK891"/>
  <c r="J891"/>
  <c r="BE891"/>
  <c r="BI888"/>
  <c r="BH888"/>
  <c r="BG888"/>
  <c r="BF888"/>
  <c r="T888"/>
  <c r="R888"/>
  <c r="P888"/>
  <c r="BK888"/>
  <c r="J888"/>
  <c r="BE888"/>
  <c r="BI885"/>
  <c r="BH885"/>
  <c r="BG885"/>
  <c r="BF885"/>
  <c r="T885"/>
  <c r="R885"/>
  <c r="P885"/>
  <c r="BK885"/>
  <c r="J885"/>
  <c r="BE885"/>
  <c r="BI884"/>
  <c r="BH884"/>
  <c r="BG884"/>
  <c r="BF884"/>
  <c r="T884"/>
  <c r="R884"/>
  <c r="P884"/>
  <c r="BK884"/>
  <c r="J884"/>
  <c r="BE884"/>
  <c r="BI881"/>
  <c r="BH881"/>
  <c r="BG881"/>
  <c r="BF881"/>
  <c r="T881"/>
  <c r="R881"/>
  <c r="P881"/>
  <c r="BK881"/>
  <c r="J881"/>
  <c r="BE881"/>
  <c r="BI878"/>
  <c r="BH878"/>
  <c r="BG878"/>
  <c r="BF878"/>
  <c r="T878"/>
  <c r="R878"/>
  <c r="P878"/>
  <c r="BK878"/>
  <c r="J878"/>
  <c r="BE878"/>
  <c r="BI875"/>
  <c r="BH875"/>
  <c r="BG875"/>
  <c r="BF875"/>
  <c r="T875"/>
  <c r="T874"/>
  <c r="R875"/>
  <c r="R874"/>
  <c r="P875"/>
  <c r="P874"/>
  <c r="BK875"/>
  <c r="BK874"/>
  <c r="J874"/>
  <c r="J875"/>
  <c r="BE875"/>
  <c r="J72"/>
  <c r="BI870"/>
  <c r="BH870"/>
  <c r="BG870"/>
  <c r="BF870"/>
  <c r="T870"/>
  <c r="R870"/>
  <c r="P870"/>
  <c r="BK870"/>
  <c r="J870"/>
  <c r="BE870"/>
  <c r="BI867"/>
  <c r="BH867"/>
  <c r="BG867"/>
  <c r="BF867"/>
  <c r="T867"/>
  <c r="R867"/>
  <c r="P867"/>
  <c r="BK867"/>
  <c r="J867"/>
  <c r="BE867"/>
  <c r="BI864"/>
  <c r="BH864"/>
  <c r="BG864"/>
  <c r="BF864"/>
  <c r="T864"/>
  <c r="R864"/>
  <c r="P864"/>
  <c r="BK864"/>
  <c r="J864"/>
  <c r="BE864"/>
  <c r="BI863"/>
  <c r="BH863"/>
  <c r="BG863"/>
  <c r="BF863"/>
  <c r="T863"/>
  <c r="R863"/>
  <c r="P863"/>
  <c r="BK863"/>
  <c r="J863"/>
  <c r="BE863"/>
  <c r="BI861"/>
  <c r="BH861"/>
  <c r="BG861"/>
  <c r="BF861"/>
  <c r="T861"/>
  <c r="R861"/>
  <c r="P861"/>
  <c r="BK861"/>
  <c r="J861"/>
  <c r="BE861"/>
  <c r="BI858"/>
  <c r="BH858"/>
  <c r="BG858"/>
  <c r="BF858"/>
  <c r="T858"/>
  <c r="T857"/>
  <c r="R858"/>
  <c r="R857"/>
  <c r="P858"/>
  <c r="P857"/>
  <c r="BK858"/>
  <c r="BK857"/>
  <c r="J857"/>
  <c r="J858"/>
  <c r="BE858"/>
  <c r="J71"/>
  <c r="BI852"/>
  <c r="BH852"/>
  <c r="BG852"/>
  <c r="BF852"/>
  <c r="T852"/>
  <c r="R852"/>
  <c r="P852"/>
  <c r="BK852"/>
  <c r="J852"/>
  <c r="BE852"/>
  <c r="BI846"/>
  <c r="BH846"/>
  <c r="BG846"/>
  <c r="BF846"/>
  <c r="T846"/>
  <c r="R846"/>
  <c r="P846"/>
  <c r="BK846"/>
  <c r="J846"/>
  <c r="BE846"/>
  <c r="BI844"/>
  <c r="BH844"/>
  <c r="BG844"/>
  <c r="BF844"/>
  <c r="T844"/>
  <c r="R844"/>
  <c r="P844"/>
  <c r="BK844"/>
  <c r="J844"/>
  <c r="BE844"/>
  <c r="BI843"/>
  <c r="BH843"/>
  <c r="BG843"/>
  <c r="BF843"/>
  <c r="T843"/>
  <c r="R843"/>
  <c r="P843"/>
  <c r="BK843"/>
  <c r="J843"/>
  <c r="BE843"/>
  <c r="BI836"/>
  <c r="BH836"/>
  <c r="BG836"/>
  <c r="BF836"/>
  <c r="T836"/>
  <c r="R836"/>
  <c r="P836"/>
  <c r="BK836"/>
  <c r="J836"/>
  <c r="BE836"/>
  <c r="BI833"/>
  <c r="BH833"/>
  <c r="BG833"/>
  <c r="BF833"/>
  <c r="T833"/>
  <c r="R833"/>
  <c r="P833"/>
  <c r="BK833"/>
  <c r="J833"/>
  <c r="BE833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6"/>
  <c r="BH826"/>
  <c r="BG826"/>
  <c r="BF826"/>
  <c r="T826"/>
  <c r="R826"/>
  <c r="P826"/>
  <c r="BK826"/>
  <c r="J826"/>
  <c r="BE826"/>
  <c r="BI823"/>
  <c r="BH823"/>
  <c r="BG823"/>
  <c r="BF823"/>
  <c r="T823"/>
  <c r="R823"/>
  <c r="P823"/>
  <c r="BK823"/>
  <c r="J823"/>
  <c r="BE823"/>
  <c r="BI818"/>
  <c r="BH818"/>
  <c r="BG818"/>
  <c r="BF818"/>
  <c r="T818"/>
  <c r="R818"/>
  <c r="P818"/>
  <c r="BK818"/>
  <c r="J818"/>
  <c r="BE818"/>
  <c r="BI814"/>
  <c r="BH814"/>
  <c r="BG814"/>
  <c r="BF814"/>
  <c r="T814"/>
  <c r="R814"/>
  <c r="P814"/>
  <c r="BK814"/>
  <c r="J814"/>
  <c r="BE814"/>
  <c r="BI813"/>
  <c r="BH813"/>
  <c r="BG813"/>
  <c r="BF813"/>
  <c r="T813"/>
  <c r="R813"/>
  <c r="P813"/>
  <c r="BK813"/>
  <c r="J813"/>
  <c r="BE813"/>
  <c r="BI812"/>
  <c r="BH812"/>
  <c r="BG812"/>
  <c r="BF812"/>
  <c r="T812"/>
  <c r="R812"/>
  <c r="P812"/>
  <c r="BK812"/>
  <c r="J812"/>
  <c r="BE812"/>
  <c r="BI809"/>
  <c r="BH809"/>
  <c r="BG809"/>
  <c r="BF809"/>
  <c r="T809"/>
  <c r="R809"/>
  <c r="P809"/>
  <c r="BK809"/>
  <c r="J809"/>
  <c r="BE809"/>
  <c r="BI806"/>
  <c r="BH806"/>
  <c r="BG806"/>
  <c r="BF806"/>
  <c r="T806"/>
  <c r="R806"/>
  <c r="P806"/>
  <c r="BK806"/>
  <c r="J806"/>
  <c r="BE806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3"/>
  <c r="BH793"/>
  <c r="BG793"/>
  <c r="BF793"/>
  <c r="T793"/>
  <c r="R793"/>
  <c r="P793"/>
  <c r="BK793"/>
  <c r="J793"/>
  <c r="BE793"/>
  <c r="BI790"/>
  <c r="BH790"/>
  <c r="BG790"/>
  <c r="BF790"/>
  <c r="T790"/>
  <c r="R790"/>
  <c r="P790"/>
  <c r="BK790"/>
  <c r="J790"/>
  <c r="BE790"/>
  <c r="BI789"/>
  <c r="BH789"/>
  <c r="BG789"/>
  <c r="BF789"/>
  <c r="T789"/>
  <c r="R789"/>
  <c r="P789"/>
  <c r="BK789"/>
  <c r="J789"/>
  <c r="BE789"/>
  <c r="BI783"/>
  <c r="BH783"/>
  <c r="BG783"/>
  <c r="BF783"/>
  <c r="T783"/>
  <c r="R783"/>
  <c r="P783"/>
  <c r="BK783"/>
  <c r="J783"/>
  <c r="BE783"/>
  <c r="BI776"/>
  <c r="BH776"/>
  <c r="BG776"/>
  <c r="BF776"/>
  <c r="T776"/>
  <c r="R776"/>
  <c r="P776"/>
  <c r="BK776"/>
  <c r="J776"/>
  <c r="BE776"/>
  <c r="BI775"/>
  <c r="BH775"/>
  <c r="BG775"/>
  <c r="BF775"/>
  <c r="T775"/>
  <c r="R775"/>
  <c r="P775"/>
  <c r="BK775"/>
  <c r="J775"/>
  <c r="BE775"/>
  <c r="BI772"/>
  <c r="BH772"/>
  <c r="BG772"/>
  <c r="BF772"/>
  <c r="T772"/>
  <c r="R772"/>
  <c r="P772"/>
  <c r="BK772"/>
  <c r="J772"/>
  <c r="BE772"/>
  <c r="BI769"/>
  <c r="BH769"/>
  <c r="BG769"/>
  <c r="BF769"/>
  <c r="T769"/>
  <c r="R769"/>
  <c r="P769"/>
  <c r="BK769"/>
  <c r="J769"/>
  <c r="BE769"/>
  <c r="BI766"/>
  <c r="BH766"/>
  <c r="BG766"/>
  <c r="BF766"/>
  <c r="T766"/>
  <c r="R766"/>
  <c r="P766"/>
  <c r="BK766"/>
  <c r="J766"/>
  <c r="BE766"/>
  <c r="BI765"/>
  <c r="BH765"/>
  <c r="BG765"/>
  <c r="BF765"/>
  <c r="T765"/>
  <c r="R765"/>
  <c r="P765"/>
  <c r="BK765"/>
  <c r="J765"/>
  <c r="BE765"/>
  <c r="BI760"/>
  <c r="BH760"/>
  <c r="BG760"/>
  <c r="BF760"/>
  <c r="T760"/>
  <c r="T759"/>
  <c r="R760"/>
  <c r="R759"/>
  <c r="P760"/>
  <c r="P759"/>
  <c r="BK760"/>
  <c r="BK759"/>
  <c r="J759"/>
  <c r="J760"/>
  <c r="BE760"/>
  <c r="J70"/>
  <c r="BI750"/>
  <c r="BH750"/>
  <c r="BG750"/>
  <c r="BF750"/>
  <c r="T750"/>
  <c r="R750"/>
  <c r="P750"/>
  <c r="BK750"/>
  <c r="J750"/>
  <c r="BE750"/>
  <c r="BI740"/>
  <c r="BH740"/>
  <c r="BG740"/>
  <c r="BF740"/>
  <c r="T740"/>
  <c r="R740"/>
  <c r="P740"/>
  <c r="BK740"/>
  <c r="J740"/>
  <c r="BE740"/>
  <c r="BI739"/>
  <c r="BH739"/>
  <c r="BG739"/>
  <c r="BF739"/>
  <c r="T739"/>
  <c r="R739"/>
  <c r="P739"/>
  <c r="BK739"/>
  <c r="J739"/>
  <c r="BE739"/>
  <c r="BI738"/>
  <c r="BH738"/>
  <c r="BG738"/>
  <c r="BF738"/>
  <c r="T738"/>
  <c r="R738"/>
  <c r="P738"/>
  <c r="BK738"/>
  <c r="J738"/>
  <c r="BE738"/>
  <c r="BI735"/>
  <c r="BH735"/>
  <c r="BG735"/>
  <c r="BF735"/>
  <c r="T735"/>
  <c r="R735"/>
  <c r="P735"/>
  <c r="BK735"/>
  <c r="J735"/>
  <c r="BE735"/>
  <c r="BI732"/>
  <c r="BH732"/>
  <c r="BG732"/>
  <c r="BF732"/>
  <c r="T732"/>
  <c r="R732"/>
  <c r="P732"/>
  <c r="BK732"/>
  <c r="J732"/>
  <c r="BE732"/>
  <c r="BI724"/>
  <c r="BH724"/>
  <c r="BG724"/>
  <c r="BF724"/>
  <c r="T724"/>
  <c r="R724"/>
  <c r="P724"/>
  <c r="BK724"/>
  <c r="J724"/>
  <c r="BE724"/>
  <c r="BI718"/>
  <c r="BH718"/>
  <c r="BG718"/>
  <c r="BF718"/>
  <c r="T718"/>
  <c r="R718"/>
  <c r="P718"/>
  <c r="BK718"/>
  <c r="J718"/>
  <c r="BE718"/>
  <c r="BI711"/>
  <c r="BH711"/>
  <c r="BG711"/>
  <c r="BF711"/>
  <c r="T711"/>
  <c r="R711"/>
  <c r="P711"/>
  <c r="BK711"/>
  <c r="J711"/>
  <c r="BE711"/>
  <c r="BI704"/>
  <c r="BH704"/>
  <c r="BG704"/>
  <c r="BF704"/>
  <c r="T704"/>
  <c r="R704"/>
  <c r="P704"/>
  <c r="BK704"/>
  <c r="J704"/>
  <c r="BE704"/>
  <c r="BI701"/>
  <c r="BH701"/>
  <c r="BG701"/>
  <c r="BF701"/>
  <c r="T701"/>
  <c r="R701"/>
  <c r="P701"/>
  <c r="BK701"/>
  <c r="J701"/>
  <c r="BE701"/>
  <c r="BI693"/>
  <c r="BH693"/>
  <c r="BG693"/>
  <c r="BF693"/>
  <c r="T693"/>
  <c r="R693"/>
  <c r="P693"/>
  <c r="BK693"/>
  <c r="J693"/>
  <c r="BE693"/>
  <c r="BI690"/>
  <c r="BH690"/>
  <c r="BG690"/>
  <c r="BF690"/>
  <c r="T690"/>
  <c r="R690"/>
  <c r="P690"/>
  <c r="BK690"/>
  <c r="J690"/>
  <c r="BE690"/>
  <c r="BI686"/>
  <c r="BH686"/>
  <c r="BG686"/>
  <c r="BF686"/>
  <c r="T686"/>
  <c r="R686"/>
  <c r="P686"/>
  <c r="BK686"/>
  <c r="J686"/>
  <c r="BE686"/>
  <c r="BI683"/>
  <c r="BH683"/>
  <c r="BG683"/>
  <c r="BF683"/>
  <c r="T683"/>
  <c r="R683"/>
  <c r="P683"/>
  <c r="BK683"/>
  <c r="J683"/>
  <c r="BE683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4"/>
  <c r="BH674"/>
  <c r="BG674"/>
  <c r="BF674"/>
  <c r="T674"/>
  <c r="R674"/>
  <c r="P674"/>
  <c r="BK674"/>
  <c r="J674"/>
  <c r="BE674"/>
  <c r="BI673"/>
  <c r="BH673"/>
  <c r="BG673"/>
  <c r="BF673"/>
  <c r="T673"/>
  <c r="R673"/>
  <c r="P673"/>
  <c r="BK673"/>
  <c r="J673"/>
  <c r="BE673"/>
  <c r="BI655"/>
  <c r="BH655"/>
  <c r="BG655"/>
  <c r="BF655"/>
  <c r="T655"/>
  <c r="R655"/>
  <c r="P655"/>
  <c r="BK655"/>
  <c r="J655"/>
  <c r="BE655"/>
  <c r="BI640"/>
  <c r="BH640"/>
  <c r="BG640"/>
  <c r="BF640"/>
  <c r="T640"/>
  <c r="T639"/>
  <c r="R640"/>
  <c r="R639"/>
  <c r="P640"/>
  <c r="P639"/>
  <c r="BK640"/>
  <c r="BK639"/>
  <c r="J639"/>
  <c r="J640"/>
  <c r="BE640"/>
  <c r="J69"/>
  <c r="BI636"/>
  <c r="BH636"/>
  <c r="BG636"/>
  <c r="BF636"/>
  <c r="T636"/>
  <c r="R636"/>
  <c r="P636"/>
  <c r="BK636"/>
  <c r="J636"/>
  <c r="BE636"/>
  <c r="BI633"/>
  <c r="BH633"/>
  <c r="BG633"/>
  <c r="BF633"/>
  <c r="T633"/>
  <c r="R633"/>
  <c r="P633"/>
  <c r="BK633"/>
  <c r="J633"/>
  <c r="BE633"/>
  <c r="BI630"/>
  <c r="BH630"/>
  <c r="BG630"/>
  <c r="BF630"/>
  <c r="T630"/>
  <c r="R630"/>
  <c r="P630"/>
  <c r="BK630"/>
  <c r="J630"/>
  <c r="BE630"/>
  <c r="BI627"/>
  <c r="BH627"/>
  <c r="BG627"/>
  <c r="BF627"/>
  <c r="T627"/>
  <c r="R627"/>
  <c r="P627"/>
  <c r="BK627"/>
  <c r="J627"/>
  <c r="BE627"/>
  <c r="BI620"/>
  <c r="BH620"/>
  <c r="BG620"/>
  <c r="BF620"/>
  <c r="T620"/>
  <c r="R620"/>
  <c r="P620"/>
  <c r="BK620"/>
  <c r="J620"/>
  <c r="BE620"/>
  <c r="BI612"/>
  <c r="BH612"/>
  <c r="BG612"/>
  <c r="BF612"/>
  <c r="T612"/>
  <c r="R612"/>
  <c r="P612"/>
  <c r="BK612"/>
  <c r="J612"/>
  <c r="BE612"/>
  <c r="BI611"/>
  <c r="BH611"/>
  <c r="BG611"/>
  <c r="BF611"/>
  <c r="T611"/>
  <c r="R611"/>
  <c r="P611"/>
  <c r="BK611"/>
  <c r="J611"/>
  <c r="BE611"/>
  <c r="BI604"/>
  <c r="BH604"/>
  <c r="BG604"/>
  <c r="BF604"/>
  <c r="T604"/>
  <c r="R604"/>
  <c r="P604"/>
  <c r="BK604"/>
  <c r="J604"/>
  <c r="BE604"/>
  <c r="BI595"/>
  <c r="BH595"/>
  <c r="BG595"/>
  <c r="BF595"/>
  <c r="T595"/>
  <c r="T594"/>
  <c r="R595"/>
  <c r="R594"/>
  <c r="P595"/>
  <c r="P594"/>
  <c r="BK595"/>
  <c r="BK594"/>
  <c r="J594"/>
  <c r="J595"/>
  <c r="BE595"/>
  <c r="J68"/>
  <c r="BI589"/>
  <c r="BH589"/>
  <c r="BG589"/>
  <c r="BF589"/>
  <c r="T589"/>
  <c r="R589"/>
  <c r="P589"/>
  <c r="BK589"/>
  <c r="J589"/>
  <c r="BE589"/>
  <c r="BI585"/>
  <c r="BH585"/>
  <c r="BG585"/>
  <c r="BF585"/>
  <c r="T585"/>
  <c r="R585"/>
  <c r="P585"/>
  <c r="BK585"/>
  <c r="J585"/>
  <c r="BE585"/>
  <c r="BI578"/>
  <c r="BH578"/>
  <c r="BG578"/>
  <c r="BF578"/>
  <c r="T578"/>
  <c r="R578"/>
  <c r="P578"/>
  <c r="BK578"/>
  <c r="J578"/>
  <c r="BE578"/>
  <c r="BI565"/>
  <c r="BH565"/>
  <c r="BG565"/>
  <c r="BF565"/>
  <c r="T565"/>
  <c r="R565"/>
  <c r="P565"/>
  <c r="BK565"/>
  <c r="J565"/>
  <c r="BE565"/>
  <c r="BI545"/>
  <c r="BH545"/>
  <c r="BG545"/>
  <c r="BF545"/>
  <c r="T545"/>
  <c r="R545"/>
  <c r="P545"/>
  <c r="BK545"/>
  <c r="J545"/>
  <c r="BE545"/>
  <c r="BI535"/>
  <c r="BH535"/>
  <c r="BG535"/>
  <c r="BF535"/>
  <c r="T535"/>
  <c r="R535"/>
  <c r="P535"/>
  <c r="BK535"/>
  <c r="J535"/>
  <c r="BE535"/>
  <c r="BI534"/>
  <c r="BH534"/>
  <c r="BG534"/>
  <c r="BF534"/>
  <c r="T534"/>
  <c r="R534"/>
  <c r="P534"/>
  <c r="BK534"/>
  <c r="J534"/>
  <c r="BE534"/>
  <c r="BI520"/>
  <c r="BH520"/>
  <c r="BG520"/>
  <c r="BF520"/>
  <c r="T520"/>
  <c r="R520"/>
  <c r="P520"/>
  <c r="BK520"/>
  <c r="J520"/>
  <c r="BE520"/>
  <c r="BI505"/>
  <c r="BH505"/>
  <c r="BG505"/>
  <c r="BF505"/>
  <c r="T505"/>
  <c r="R505"/>
  <c r="P505"/>
  <c r="BK505"/>
  <c r="J505"/>
  <c r="BE505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86"/>
  <c r="BH486"/>
  <c r="BG486"/>
  <c r="BF486"/>
  <c r="T486"/>
  <c r="R486"/>
  <c r="P486"/>
  <c r="BK486"/>
  <c r="J486"/>
  <c r="BE486"/>
  <c r="BI485"/>
  <c r="BH485"/>
  <c r="BG485"/>
  <c r="BF485"/>
  <c r="T485"/>
  <c r="R485"/>
  <c r="P485"/>
  <c r="BK485"/>
  <c r="J485"/>
  <c r="BE485"/>
  <c r="BI477"/>
  <c r="BH477"/>
  <c r="BG477"/>
  <c r="BF477"/>
  <c r="T477"/>
  <c r="R477"/>
  <c r="P477"/>
  <c r="BK477"/>
  <c r="J477"/>
  <c r="BE477"/>
  <c r="BI467"/>
  <c r="BH467"/>
  <c r="BG467"/>
  <c r="BF467"/>
  <c r="T467"/>
  <c r="R467"/>
  <c r="P467"/>
  <c r="BK467"/>
  <c r="J467"/>
  <c r="BE467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34"/>
  <c r="BH434"/>
  <c r="BG434"/>
  <c r="BF434"/>
  <c r="T434"/>
  <c r="R434"/>
  <c r="P434"/>
  <c r="BK434"/>
  <c r="J434"/>
  <c r="BE434"/>
  <c r="BI417"/>
  <c r="BH417"/>
  <c r="BG417"/>
  <c r="BF417"/>
  <c r="T417"/>
  <c r="R417"/>
  <c r="P417"/>
  <c r="BK417"/>
  <c r="J417"/>
  <c r="BE417"/>
  <c r="BI414"/>
  <c r="BH414"/>
  <c r="BG414"/>
  <c r="BF414"/>
  <c r="T414"/>
  <c r="R414"/>
  <c r="P414"/>
  <c r="BK414"/>
  <c r="J414"/>
  <c r="BE414"/>
  <c r="BI404"/>
  <c r="BH404"/>
  <c r="BG404"/>
  <c r="BF404"/>
  <c r="T404"/>
  <c r="R404"/>
  <c r="P404"/>
  <c r="BK404"/>
  <c r="J404"/>
  <c r="BE404"/>
  <c r="BI398"/>
  <c r="BH398"/>
  <c r="BG398"/>
  <c r="BF398"/>
  <c r="T398"/>
  <c r="R398"/>
  <c r="P398"/>
  <c r="BK398"/>
  <c r="J398"/>
  <c r="BE398"/>
  <c r="BI392"/>
  <c r="BH392"/>
  <c r="BG392"/>
  <c r="BF392"/>
  <c r="T392"/>
  <c r="R392"/>
  <c r="P392"/>
  <c r="BK392"/>
  <c r="J392"/>
  <c r="BE392"/>
  <c r="BI384"/>
  <c r="BH384"/>
  <c r="BG384"/>
  <c r="BF384"/>
  <c r="T384"/>
  <c r="R384"/>
  <c r="P384"/>
  <c r="BK384"/>
  <c r="J384"/>
  <c r="BE384"/>
  <c r="BI378"/>
  <c r="BH378"/>
  <c r="BG378"/>
  <c r="BF378"/>
  <c r="T378"/>
  <c r="T377"/>
  <c r="R378"/>
  <c r="R377"/>
  <c r="P378"/>
  <c r="P377"/>
  <c r="BK378"/>
  <c r="BK377"/>
  <c r="J377"/>
  <c r="J378"/>
  <c r="BE378"/>
  <c r="J67"/>
  <c r="BI376"/>
  <c r="BH376"/>
  <c r="BG376"/>
  <c r="BF376"/>
  <c r="T376"/>
  <c r="T375"/>
  <c r="R376"/>
  <c r="R375"/>
  <c r="P376"/>
  <c r="P375"/>
  <c r="BK376"/>
  <c r="BK375"/>
  <c r="J375"/>
  <c r="J376"/>
  <c r="BE376"/>
  <c r="J66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J351"/>
  <c r="BE351"/>
  <c r="BI339"/>
  <c r="BH339"/>
  <c r="BG339"/>
  <c r="BF339"/>
  <c r="T339"/>
  <c r="R339"/>
  <c r="P339"/>
  <c r="BK339"/>
  <c r="J339"/>
  <c r="BE339"/>
  <c r="BI324"/>
  <c r="BH324"/>
  <c r="BG324"/>
  <c r="BF324"/>
  <c r="T324"/>
  <c r="R324"/>
  <c r="P324"/>
  <c r="BK324"/>
  <c r="J324"/>
  <c r="BE324"/>
  <c r="BI317"/>
  <c r="BH317"/>
  <c r="BG317"/>
  <c r="BF317"/>
  <c r="T317"/>
  <c r="R317"/>
  <c r="P317"/>
  <c r="BK317"/>
  <c r="J317"/>
  <c r="BE317"/>
  <c r="BI310"/>
  <c r="BH310"/>
  <c r="BG310"/>
  <c r="BF310"/>
  <c r="T310"/>
  <c r="R310"/>
  <c r="P310"/>
  <c r="BK310"/>
  <c r="J310"/>
  <c r="BE310"/>
  <c r="BI304"/>
  <c r="BH304"/>
  <c r="BG304"/>
  <c r="BF304"/>
  <c r="T304"/>
  <c r="T303"/>
  <c r="R304"/>
  <c r="R303"/>
  <c r="P304"/>
  <c r="P303"/>
  <c r="BK304"/>
  <c r="BK303"/>
  <c r="J303"/>
  <c r="J304"/>
  <c r="BE304"/>
  <c r="J65"/>
  <c r="BI300"/>
  <c r="BH300"/>
  <c r="BG300"/>
  <c r="BF300"/>
  <c r="T300"/>
  <c r="R300"/>
  <c r="P300"/>
  <c r="BK300"/>
  <c r="J300"/>
  <c r="BE300"/>
  <c r="BI297"/>
  <c r="BH297"/>
  <c r="BG297"/>
  <c r="BF297"/>
  <c r="T297"/>
  <c r="T296"/>
  <c r="R297"/>
  <c r="R296"/>
  <c r="P297"/>
  <c r="P296"/>
  <c r="BK297"/>
  <c r="BK296"/>
  <c r="J296"/>
  <c r="J297"/>
  <c r="BE297"/>
  <c r="J64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T271"/>
  <c r="R272"/>
  <c r="R271"/>
  <c r="P272"/>
  <c r="P271"/>
  <c r="BK272"/>
  <c r="BK271"/>
  <c r="J271"/>
  <c r="J272"/>
  <c r="BE272"/>
  <c r="J63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2"/>
  <c r="BH192"/>
  <c r="BG192"/>
  <c r="BF192"/>
  <c r="T192"/>
  <c r="T191"/>
  <c r="R192"/>
  <c r="R191"/>
  <c r="P192"/>
  <c r="P191"/>
  <c r="BK192"/>
  <c r="BK191"/>
  <c r="J191"/>
  <c r="J192"/>
  <c r="BE192"/>
  <c r="J6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1"/>
  <c r="J90"/>
  <c r="F90"/>
  <c r="F88"/>
  <c r="E86"/>
  <c r="J55"/>
  <c r="J54"/>
  <c r="F54"/>
  <c r="F52"/>
  <c r="E50"/>
  <c r="J39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<sst xmlns="http://schemas.openxmlformats.org/spreadsheetml/2006/main">
  <si>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</si>
  <si>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</si>
  <si>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</si>
  <si>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</si>
  <si>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</si>
  <si>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{635a728c-a04d-4e3f-97b4-d5778065d12d}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</si>
  <si>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</si>
  <si>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</si>
  <si>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</si>
  <si>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</si>
  <si>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</si>
  <si>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</si>
  <si>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</si>
  <si>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</si>
  <si>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TV18-030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</si>
  <si>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</si>
  <si>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</si>
  <si>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Koupaliště - Rekonstrukce malých bazénů v Ostrově</t>
  </si>
  <si>
    <t>KSO:</t>
  </si>
  <si>
    <t>814 24</t>
  </si>
  <si>
    <t>CC-CZ:</t>
  </si>
  <si>
    <t>zak.č. 8963-25</t>
  </si>
  <si>
    <t>Místo:</t>
  </si>
  <si>
    <t>Ostrov</t>
  </si>
  <si>
    <t>Datum:</t>
  </si>
  <si>
    <t>25. 6. 2018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</si>
  <si>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</si>
  <si>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</si>
  <si>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</si>
  <si>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</si>
  <si>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</si>
  <si>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</si>
  <si>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</si>
  <si>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</si>
  <si>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</si>
  <si>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</si>
  <si>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</si>
  <si>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</si>
  <si>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</si>
  <si>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</si>
  <si>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</si>
  <si>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</si>
  <si>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</si>
  <si>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</si>
  <si>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</si>
  <si>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</si>
  <si>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</si>
  <si>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</si>
  <si>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</si>
  <si>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</si>
  <si>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</si>
  <si>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</si>
  <si>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</si>
  <si>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</si>
  <si>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</si>
  <si>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</si>
  <si>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</si>
  <si>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</si>
  <si>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</si>
  <si>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</si>
  <si>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</si>
  <si>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</si>
  <si>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</si>
  <si>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</si>
  <si>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</si>
  <si>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</si>
  <si>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</si>
  <si>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</si>
  <si>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</si>
  <si>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</si>
  <si>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</si>
  <si>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</si>
  <si>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</si>
  <si>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</si>
  <si>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</si>
  <si>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</si>
  <si>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</si>
  <si>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</si>
  <si>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</si>
  <si>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Stavebně konstrukční část</t>
  </si>
  <si>
    <t>STA</t>
  </si>
  <si>
    <t>1</t>
  </si>
  <si>
    <t>{4160f8f9-987c-4e74-90b5-30fecaf0dbc5}</t>
  </si>
  <si>
    <t>2</t>
  </si>
  <si>
    <t>B</t>
  </si>
  <si>
    <t xml:space="preserve">ZTI </t>
  </si>
  <si>
    <t>{3c9aad2b-4a7c-412d-8df2-c4ea20285e62}</t>
  </si>
  <si>
    <t>C</t>
  </si>
  <si>
    <t>Elektročást - přenos</t>
  </si>
  <si>
    <t>{f74d673d-9a30-4bad-94a8-5b207c6af541}</t>
  </si>
  <si>
    <t>Nerez bazény - přenos</t>
  </si>
  <si>
    <t>{8b4224bf-e579-41cd-add4-3bab5b179111}</t>
  </si>
  <si>
    <t>E</t>
  </si>
  <si>
    <t>Bazénová technologie - přenos</t>
  </si>
  <si>
    <t>{a4ba4377-000a-4936-beb9-3bdea7d170f9}</t>
  </si>
  <si>
    <t>F</t>
  </si>
  <si>
    <t>Elektročást bazénové technologie - přenos</t>
  </si>
  <si>
    <t>{17540073-7861-467a-806e-e9f73da576a8}</t>
  </si>
  <si>
    <t>G</t>
  </si>
  <si>
    <t>VRN + VON</t>
  </si>
  <si>
    <t>{708887af-8fa1-4378-95d8-298f32a56823}</t>
  </si>
  <si>
    <t>KRYCÍ LIST SOUPISU PRACÍ</t>
  </si>
  <si>
    <t>Objekt:</t>
  </si>
  <si>
    <t>A - Stavebně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</si>
  <si>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</si>
  <si>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</si>
  <si>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</si>
  <si>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</si>
  <si>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</si>
  <si>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</si>
  <si>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</si>
  <si>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</si>
  <si>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</si>
  <si>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</t>
  </si>
  <si>
    <t xml:space="preserve">    96 - Bourání konstrukcí</t>
  </si>
  <si>
    <t xml:space="preserve">    998 - Přesun hmot</t>
  </si>
  <si>
    <t xml:space="preserve">    BB - Cvičný bazén + Brouzdaliště</t>
  </si>
  <si>
    <t xml:space="preserve">    BR - Brodítka</t>
  </si>
  <si>
    <t xml:space="preserve">    Š1 - Šachta 1</t>
  </si>
  <si>
    <t xml:space="preserve">    Š2 - Šachta 2 - stavební úpravy</t>
  </si>
  <si>
    <t xml:space="preserve">    AŠ - Armaturní šachta II - úpravy</t>
  </si>
  <si>
    <t xml:space="preserve">    TO - Technologický objekt - úpravy</t>
  </si>
  <si>
    <t xml:space="preserve">    1-BT - Zemní práce k bazénové technologii</t>
  </si>
  <si>
    <t xml:space="preserve">    TE-PR - Prostupy konstrukcemi - bazénová technologie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</si>
  <si>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</si>
  <si>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</si>
  <si>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</si>
  <si>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</si>
  <si>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</si>
  <si>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</si>
  <si>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</si>
  <si>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</si>
  <si>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</si>
  <si>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</si>
  <si>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</si>
  <si>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</si>
  <si>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</si>
  <si>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</si>
  <si>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</si>
  <si>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</si>
  <si>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</si>
  <si>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</si>
  <si>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122202201</t>
  </si>
  <si>
    <t>Odkopávky a prokopávky nezapažené pro silnice objemu do 100 m3 v hornině tř. 3</t>
  </si>
  <si>
    <t>m3</t>
  </si>
  <si>
    <t>CS ÚRS 2018 01</t>
  </si>
  <si>
    <t>4</t>
  </si>
  <si>
    <t>-618898512</t>
  </si>
  <si>
    <t>VV</t>
  </si>
  <si>
    <t>přeložení chodníku</t>
  </si>
  <si>
    <t>3,5</t>
  </si>
  <si>
    <t>122202209</t>
  </si>
  <si>
    <t>Příplatek k odkopávkám a prokopávkám pro silnice v hornině tř. 3 za lepivost</t>
  </si>
  <si>
    <t>436044136</t>
  </si>
  <si>
    <t>lepivost 50%</t>
  </si>
  <si>
    <t>3,5*0,5</t>
  </si>
  <si>
    <t>3</t>
  </si>
  <si>
    <t>131201202</t>
  </si>
  <si>
    <t>Hloubení jam zapažených v hornině tř. 3 objemu do 1000 m3</t>
  </si>
  <si>
    <t>-255042189</t>
  </si>
  <si>
    <t>pro šachtu Š1</t>
  </si>
  <si>
    <t>7,5*6,0*2,7</t>
  </si>
  <si>
    <t>6,0*0,8*2,5</t>
  </si>
  <si>
    <t>7,5*0,8*2,5</t>
  </si>
  <si>
    <t>2,5*1,0*0,5*6,0</t>
  </si>
  <si>
    <t>0,3*4,8*3,5</t>
  </si>
  <si>
    <t>161,04*0,01+0,35</t>
  </si>
  <si>
    <t>Součet</t>
  </si>
  <si>
    <t>131201209</t>
  </si>
  <si>
    <t>Příplatek za lepivost u hloubení jam zapažených v hornině tř. 3</t>
  </si>
  <si>
    <t>-1314420107</t>
  </si>
  <si>
    <t>163,0*0,5</t>
  </si>
  <si>
    <t>5</t>
  </si>
  <si>
    <t>132212101</t>
  </si>
  <si>
    <t>Hloubení rýh š do 600 mm ručním nebo pneum nářadím v soudržných horninách tř. 3</t>
  </si>
  <si>
    <t>1701027024</t>
  </si>
  <si>
    <t>rýha pro základové pasy brodítka 2</t>
  </si>
  <si>
    <t>0,2*0,5*2,5*2</t>
  </si>
  <si>
    <t>6</t>
  </si>
  <si>
    <t>132212109</t>
  </si>
  <si>
    <t>Příplatek za lepivost u hloubení rýh š do 600 mm ručním nebo pneum nářadím v hornině tř. 3</t>
  </si>
  <si>
    <t>-1155429887</t>
  </si>
  <si>
    <t>0,5*0,5</t>
  </si>
  <si>
    <t>7</t>
  </si>
  <si>
    <t>131151343</t>
  </si>
  <si>
    <t>Vrtání jamek pro plotové sloupky D do 300 mm - strojně</t>
  </si>
  <si>
    <t>m</t>
  </si>
  <si>
    <t>2143212061</t>
  </si>
  <si>
    <t>nové oplocení okolo brouzdaliště</t>
  </si>
  <si>
    <t>sloupky</t>
  </si>
  <si>
    <t>25*0,8</t>
  </si>
  <si>
    <t>vzpěry</t>
  </si>
  <si>
    <t>10*1,0</t>
  </si>
  <si>
    <t>nové oplocení okolo cvičného bazénku</t>
  </si>
  <si>
    <t>24*0,8</t>
  </si>
  <si>
    <t>8*1,0</t>
  </si>
  <si>
    <t>0,8</t>
  </si>
  <si>
    <t>8</t>
  </si>
  <si>
    <t>151101201</t>
  </si>
  <si>
    <t>Zřízení příložného pažení stěn výkopu hl do 4 m</t>
  </si>
  <si>
    <t>m2</t>
  </si>
  <si>
    <t>1718663438</t>
  </si>
  <si>
    <t>k pol.131201202</t>
  </si>
  <si>
    <t>3,2*(6,0+8,0*2)</t>
  </si>
  <si>
    <t>70,4*0,05+0,08</t>
  </si>
  <si>
    <t>9</t>
  </si>
  <si>
    <t>151101211</t>
  </si>
  <si>
    <t>Odstranění příložného pažení stěn hl do 4 m</t>
  </si>
  <si>
    <t>415373593</t>
  </si>
  <si>
    <t>10</t>
  </si>
  <si>
    <t>151101301</t>
  </si>
  <si>
    <t>Zřízení rozepření stěn při pažení příložném hl do 4 m</t>
  </si>
  <si>
    <t>-2138797248</t>
  </si>
  <si>
    <t>163,0</t>
  </si>
  <si>
    <t>11</t>
  </si>
  <si>
    <t>151101311</t>
  </si>
  <si>
    <t>Odstranění rozepření stěn při pažení příložném hl do 4 m</t>
  </si>
  <si>
    <t>559346801</t>
  </si>
  <si>
    <t>12</t>
  </si>
  <si>
    <t>174101101</t>
  </si>
  <si>
    <t>Zásyp jam, šachet rýh nebo kolem objektů sypaninou se zhutněním</t>
  </si>
  <si>
    <t>1101859357</t>
  </si>
  <si>
    <t>pol.131201202</t>
  </si>
  <si>
    <t>méně objem šachty</t>
  </si>
  <si>
    <t>-0,3*4,8*3,5</t>
  </si>
  <si>
    <t>-5,6*4,0*2,7</t>
  </si>
  <si>
    <t>-0,3*0,3*(3,5*2+4,8)</t>
  </si>
  <si>
    <t>0,082</t>
  </si>
  <si>
    <t>13</t>
  </si>
  <si>
    <t>161101101</t>
  </si>
  <si>
    <t>Svislé přemístění výkopku z horniny tř. 1 až 4 hl výkopu do 2,5 m</t>
  </si>
  <si>
    <t>-1781613288</t>
  </si>
  <si>
    <t>14</t>
  </si>
  <si>
    <t>162701103</t>
  </si>
  <si>
    <t>Vodorovné přemístění do 8000 m výkopku/sypaniny z horniny tř. 1 až 4</t>
  </si>
  <si>
    <t>-1029037029</t>
  </si>
  <si>
    <t>pol.122202201</t>
  </si>
  <si>
    <t>pol.131201202+132212101</t>
  </si>
  <si>
    <t>163,0+0,5</t>
  </si>
  <si>
    <t>pol.131151343</t>
  </si>
  <si>
    <t>58,0*3,14*0,15*0,15+0,002</t>
  </si>
  <si>
    <t>171201201</t>
  </si>
  <si>
    <t>Uložení sypaniny na skládky</t>
  </si>
  <si>
    <t>-1490272760</t>
  </si>
  <si>
    <t>pol.162701103</t>
  </si>
  <si>
    <t>171,1</t>
  </si>
  <si>
    <t>16</t>
  </si>
  <si>
    <t>17120121R</t>
  </si>
  <si>
    <t>Poplatek za uložení stavebního odpadu - zeminy a kameniva na skládce</t>
  </si>
  <si>
    <t>t</t>
  </si>
  <si>
    <t>1762048523</t>
  </si>
  <si>
    <t>171,1*1,8</t>
  </si>
  <si>
    <t>17</t>
  </si>
  <si>
    <t>181951101</t>
  </si>
  <si>
    <t>Úprava pláně v hornině tř. 1 až 4 bez zhutnění</t>
  </si>
  <si>
    <t>-19638449</t>
  </si>
  <si>
    <t>plochy dotčené stavbou, které se osejí trávou</t>
  </si>
  <si>
    <t>200,0</t>
  </si>
  <si>
    <t>18</t>
  </si>
  <si>
    <t>181301101</t>
  </si>
  <si>
    <t>Rozprostření ornice tl vrstvy do 100 mm pl do 500 m2 v rovině nebo ve svahu do 1:5</t>
  </si>
  <si>
    <t>1837733235</t>
  </si>
  <si>
    <t>19</t>
  </si>
  <si>
    <t>M</t>
  </si>
  <si>
    <t>10364101R</t>
  </si>
  <si>
    <t xml:space="preserve">zemina pro terénní úpravy -  ornice</t>
  </si>
  <si>
    <t>679415246</t>
  </si>
  <si>
    <t>ztratné 1%</t>
  </si>
  <si>
    <t>dodávka, doprava k pol.181301101</t>
  </si>
  <si>
    <t>200,0*0,1*1,5</t>
  </si>
  <si>
    <t>20</t>
  </si>
  <si>
    <t>181411131</t>
  </si>
  <si>
    <t>Založení parkového trávníku výsevem plochy do 1000 m2 v rovině a ve svahu do 1:5</t>
  </si>
  <si>
    <t>1694779057</t>
  </si>
  <si>
    <t>005724100</t>
  </si>
  <si>
    <t>osivo směs travní parková</t>
  </si>
  <si>
    <t>kg</t>
  </si>
  <si>
    <t>-1213085460</t>
  </si>
  <si>
    <t>ztratné 3%</t>
  </si>
  <si>
    <t>množství dle ceníkové přílohy</t>
  </si>
  <si>
    <t>200,0*0,015*1,03+0,01</t>
  </si>
  <si>
    <t>22</t>
  </si>
  <si>
    <t>185804312</t>
  </si>
  <si>
    <t>Zalití rostlin vodou plocha přes 20 m2</t>
  </si>
  <si>
    <t>808207319</t>
  </si>
  <si>
    <t>pol.181411131</t>
  </si>
  <si>
    <t>200,0*10*0,001</t>
  </si>
  <si>
    <t>23</t>
  </si>
  <si>
    <t>185851121</t>
  </si>
  <si>
    <t>Dovoz vody pro zálivku rostlin za vzdálenost do 1000 m</t>
  </si>
  <si>
    <t>952786837</t>
  </si>
  <si>
    <t>24</t>
  </si>
  <si>
    <t>185804215</t>
  </si>
  <si>
    <t>Vypletí záhonu trávníku po výsevu s naložením a odvozem odpadu do 20 km v rovině a svahu do 1:5</t>
  </si>
  <si>
    <t>-853926502</t>
  </si>
  <si>
    <t>Svislé a kompletní konstrukce</t>
  </si>
  <si>
    <t>25</t>
  </si>
  <si>
    <t>311113143</t>
  </si>
  <si>
    <t>Nosná zeď tl do 250 mm z hladkých tvárnic ztraceného bednění včetně výplně z betonu tř. C 20/25</t>
  </si>
  <si>
    <t>606278689</t>
  </si>
  <si>
    <t>ochoz cvičného bazénu - navýšená výška</t>
  </si>
  <si>
    <t>0,25*(7,0+6,7+24,0)+0,575</t>
  </si>
  <si>
    <t>ochoz brouzdaliště - navýšená výška</t>
  </si>
  <si>
    <t>0,5*(7,3+11,0+3,0+3,2+20,5)+0,5</t>
  </si>
  <si>
    <t>33,0*0,1+0,7</t>
  </si>
  <si>
    <t>26</t>
  </si>
  <si>
    <t>311101211</t>
  </si>
  <si>
    <t>Vytvoření prostupů do 0,02 m2 ve zdech nosných osazením vložek z trub, dílců, tvarovek</t>
  </si>
  <si>
    <t>755547193</t>
  </si>
  <si>
    <t>ochoz brouzdaliště - tvarovky ztraceného bednění</t>
  </si>
  <si>
    <t xml:space="preserve">prostupy drenážních trubek DN 80 mm  á=600 mm</t>
  </si>
  <si>
    <t>(7,3+11,0+3,0+3,2+20,5)/0,6*0,25</t>
  </si>
  <si>
    <t>18,75*0,1+0,375</t>
  </si>
  <si>
    <t>27</t>
  </si>
  <si>
    <t>28600000R</t>
  </si>
  <si>
    <t>trubka plastová 80 mm</t>
  </si>
  <si>
    <t>-1041382806</t>
  </si>
  <si>
    <t>dodávka, doprava k pol.311101211</t>
  </si>
  <si>
    <t>21,0*1,1+0,9</t>
  </si>
  <si>
    <t>28</t>
  </si>
  <si>
    <t>338171113</t>
  </si>
  <si>
    <t>Osazování sloupků a vzpěr plotových ocelových v 2,00 m se zabetonováním</t>
  </si>
  <si>
    <t>kus</t>
  </si>
  <si>
    <t>-1309435125</t>
  </si>
  <si>
    <t>včetně betonové patky - beton min. C20/25</t>
  </si>
  <si>
    <t>29</t>
  </si>
  <si>
    <t>5534200R</t>
  </si>
  <si>
    <t xml:space="preserve">sloupek plotový TR 48,3x5 mm  délka1,5 m, žárově zinkováno, poplastovaný včetně krycí čepičky</t>
  </si>
  <si>
    <t>-954498391</t>
  </si>
  <si>
    <t>dodávka, doprava k pol.338171113</t>
  </si>
  <si>
    <t>67,0</t>
  </si>
  <si>
    <t>30</t>
  </si>
  <si>
    <t>55342326</t>
  </si>
  <si>
    <t>sloupek pro branku</t>
  </si>
  <si>
    <t>-1311770081</t>
  </si>
  <si>
    <t>31</t>
  </si>
  <si>
    <t>348101210</t>
  </si>
  <si>
    <t>Osazení vrat a vrátek k oplocení na ocelové sloupky do 2 m2</t>
  </si>
  <si>
    <t>-510470398</t>
  </si>
  <si>
    <t>32</t>
  </si>
  <si>
    <t>55342320</t>
  </si>
  <si>
    <t xml:space="preserve">branka vchodová  výška 1,0 m šířka 1,0 m</t>
  </si>
  <si>
    <t>-57084336</t>
  </si>
  <si>
    <t>33</t>
  </si>
  <si>
    <t>348401220</t>
  </si>
  <si>
    <t>Osazení oplocení ze strojového pletiva bez napínacích drátů výšky do 1,6 m do 15° sklonu svahu</t>
  </si>
  <si>
    <t>-1294847646</t>
  </si>
  <si>
    <t>nové pletivo</t>
  </si>
  <si>
    <t>42,0</t>
  </si>
  <si>
    <t>39,0</t>
  </si>
  <si>
    <t>náhrada odstraněného pletiva na stávajících sloupcích</t>
  </si>
  <si>
    <t>okolo brouzdaliště</t>
  </si>
  <si>
    <t>23,0+5,5</t>
  </si>
  <si>
    <t>okolo cvičného bazénku</t>
  </si>
  <si>
    <t>6,0+26,0</t>
  </si>
  <si>
    <t>34</t>
  </si>
  <si>
    <t>31324000R</t>
  </si>
  <si>
    <t>pletivo drátěné se čtvercovými oky zapletené výška 1000mm, poplastované</t>
  </si>
  <si>
    <t>887372880</t>
  </si>
  <si>
    <t>ztratné 2%</t>
  </si>
  <si>
    <t>dodávka, doprava k pol.348401220</t>
  </si>
  <si>
    <t>141,5*1,02+0,67</t>
  </si>
  <si>
    <t>35</t>
  </si>
  <si>
    <t>966071821</t>
  </si>
  <si>
    <t>Rozebrání oplocení z drátěného pletiva se čtvercovými oky výšky do 1,6 m</t>
  </si>
  <si>
    <t>-1166187280</t>
  </si>
  <si>
    <t>36</t>
  </si>
  <si>
    <t>767995112</t>
  </si>
  <si>
    <t>Montáž atypických zámečnických konstrukcí hmotnosti do 10 kg</t>
  </si>
  <si>
    <t>961532386</t>
  </si>
  <si>
    <t>nové oplocení - vodorovné trubky - cca 8 kg/m´)</t>
  </si>
  <si>
    <t>42,0*8,0*1,05</t>
  </si>
  <si>
    <t>39,0*8,0*1,05+0,6</t>
  </si>
  <si>
    <t>37</t>
  </si>
  <si>
    <t>76799000R</t>
  </si>
  <si>
    <t>ocelové konstrukční prvky k pol.767995112 - TR 48,3x5 mm žárově zinkováno, poplastované</t>
  </si>
  <si>
    <t>-32388142</t>
  </si>
  <si>
    <t>dodávka, doprava k pol.767995112</t>
  </si>
  <si>
    <t>681,0</t>
  </si>
  <si>
    <t>38</t>
  </si>
  <si>
    <t>34800100R</t>
  </si>
  <si>
    <t>Částečná demontáž drátěného oplocení ke zpětnému použití</t>
  </si>
  <si>
    <t>1555972092</t>
  </si>
  <si>
    <t>pro vstup na staveniště - délka 3,5 m</t>
  </si>
  <si>
    <t>předpoklad :</t>
  </si>
  <si>
    <t>7,0</t>
  </si>
  <si>
    <t>39</t>
  </si>
  <si>
    <t>34800200R</t>
  </si>
  <si>
    <t>Zpětná montáž demontovaného drátěného oplocení</t>
  </si>
  <si>
    <t>1804624256</t>
  </si>
  <si>
    <t>40</t>
  </si>
  <si>
    <t>348321218</t>
  </si>
  <si>
    <t>Zábradelní zídky a podezdívky ze betonu tř. C 20/25</t>
  </si>
  <si>
    <t>-2084503780</t>
  </si>
  <si>
    <t>obnovení betonové podezdívky oplocení (bouráno pro</t>
  </si>
  <si>
    <t>umožnění vstupu mechanizace na stavbu) - délka 3,5 m</t>
  </si>
  <si>
    <t>1,0</t>
  </si>
  <si>
    <t>41</t>
  </si>
  <si>
    <t>348351211</t>
  </si>
  <si>
    <t>Bednění zábradelních zídek a podezdívek plné zřízení</t>
  </si>
  <si>
    <t>1888778479</t>
  </si>
  <si>
    <t>42</t>
  </si>
  <si>
    <t>348351212</t>
  </si>
  <si>
    <t>Bednění zábradelních zídek a podezdívek plné odstranění</t>
  </si>
  <si>
    <t>-494163894</t>
  </si>
  <si>
    <t>Komunikace pozemní</t>
  </si>
  <si>
    <t>43</t>
  </si>
  <si>
    <t>113106123</t>
  </si>
  <si>
    <t>Rozebrání dlažeb ze zámkových dlaždic komunikací pro pěší ručně</t>
  </si>
  <si>
    <t>2083636323</t>
  </si>
  <si>
    <t>8,0</t>
  </si>
  <si>
    <t>44</t>
  </si>
  <si>
    <t>181951102</t>
  </si>
  <si>
    <t>Úprava pláně v hornině tř. 1 až 4 se zhutněním</t>
  </si>
  <si>
    <t>1719980674</t>
  </si>
  <si>
    <t>12,0</t>
  </si>
  <si>
    <t>45</t>
  </si>
  <si>
    <t>596211112</t>
  </si>
  <si>
    <t>Kladení zámkové dlažby komunikací pro pěší tl 60 mm skupiny A pl do 300 m2</t>
  </si>
  <si>
    <t>-1491340864</t>
  </si>
  <si>
    <t>46</t>
  </si>
  <si>
    <t>5924500R</t>
  </si>
  <si>
    <t>dlažba zámková pro pěší tl.6 cm přírodní</t>
  </si>
  <si>
    <t>-1440840255</t>
  </si>
  <si>
    <t>dodávka, doprava k pol.596211112</t>
  </si>
  <si>
    <t>ztrané 2%</t>
  </si>
  <si>
    <t>12,0*1,02+0,76</t>
  </si>
  <si>
    <t>47</t>
  </si>
  <si>
    <t>564851111</t>
  </si>
  <si>
    <t>Podklad ze štěrkodrtě ŠD tl 150 mm</t>
  </si>
  <si>
    <t>190510214</t>
  </si>
  <si>
    <t>48</t>
  </si>
  <si>
    <t>916231213</t>
  </si>
  <si>
    <t>Osazení chodníkového obrubníku betonového stojatého s boční opěrou do lože z betonu prostého</t>
  </si>
  <si>
    <t>-401316091</t>
  </si>
  <si>
    <t>obrubník 80/250/500 mm</t>
  </si>
  <si>
    <t>14,0</t>
  </si>
  <si>
    <t>49</t>
  </si>
  <si>
    <t>59217012</t>
  </si>
  <si>
    <t>obrubník betonový zahradní 50x8x25 cm</t>
  </si>
  <si>
    <t>-316191436</t>
  </si>
  <si>
    <t>dodávka, doprava k pol.916231213</t>
  </si>
  <si>
    <t>ztrané 1%</t>
  </si>
  <si>
    <t>14,0*1,01</t>
  </si>
  <si>
    <t>Ostatní konstrukce a práce</t>
  </si>
  <si>
    <t>50</t>
  </si>
  <si>
    <t>935113111</t>
  </si>
  <si>
    <t>Osazení odvodňovacího polymerbetonového žlabu s krycím roštem šířky do 200 mm</t>
  </si>
  <si>
    <t>-703884734</t>
  </si>
  <si>
    <t>dle bouraného původního žlabu - pol.966008221</t>
  </si>
  <si>
    <t>33,5</t>
  </si>
  <si>
    <t>51</t>
  </si>
  <si>
    <t>93500310R</t>
  </si>
  <si>
    <t>odvodňovací žlab polymerbetonový d 100 mm s krycím roštem B125, s příslušnými doplňky (čela, vpusti apod)</t>
  </si>
  <si>
    <t>-1906519298</t>
  </si>
  <si>
    <t>dodávka, doprava k pol.935113111</t>
  </si>
  <si>
    <t>96</t>
  </si>
  <si>
    <t>Bourání konstrukcí</t>
  </si>
  <si>
    <t>52</t>
  </si>
  <si>
    <t>771571810</t>
  </si>
  <si>
    <t>Demontáž podlah z dlaždic keramických kladených do malty</t>
  </si>
  <si>
    <t>-1104143158</t>
  </si>
  <si>
    <t>ochoz cvičného bazénu</t>
  </si>
  <si>
    <t>213,0</t>
  </si>
  <si>
    <t>ochoz brouzdaliště</t>
  </si>
  <si>
    <t>215,0</t>
  </si>
  <si>
    <t>53</t>
  </si>
  <si>
    <t>977211112</t>
  </si>
  <si>
    <t>Řezání ŽB kcí hloubka řezu od 200 do 350 mm stěnovou pilou do průměru výztuže 16 mm</t>
  </si>
  <si>
    <t>1736908036</t>
  </si>
  <si>
    <t>vybourání koruny stěn bazénků</t>
  </si>
  <si>
    <t>stěny brouzdaliště</t>
  </si>
  <si>
    <t>4,55+4,7*2+16,5</t>
  </si>
  <si>
    <t>stěny cvičného bazénku</t>
  </si>
  <si>
    <t>3,35+5,5+5,7+16,5</t>
  </si>
  <si>
    <t>54</t>
  </si>
  <si>
    <t>977211113</t>
  </si>
  <si>
    <t>Řezání ŽB kcí hloubka řezu od 350 do 420 mm stěnovou pilou do průměru výztuže 16 mm</t>
  </si>
  <si>
    <t>755526244</t>
  </si>
  <si>
    <t>4,55</t>
  </si>
  <si>
    <t>3,55</t>
  </si>
  <si>
    <t>55</t>
  </si>
  <si>
    <t>962052211</t>
  </si>
  <si>
    <t>Bourání zdiva nadzákladového ze ŽB přes 1 m3</t>
  </si>
  <si>
    <t>1702405318</t>
  </si>
  <si>
    <t>(0,15+0,17)/2*(0,355*4,55+0,325*4,55)</t>
  </si>
  <si>
    <t>(0,15+0,17)/2*0,205*4,7*2</t>
  </si>
  <si>
    <t>(0,15+0,17)/2*0,23*16,5</t>
  </si>
  <si>
    <t>(0,15+0,17)/2*(0,3*3,35+0,37*3,55)</t>
  </si>
  <si>
    <t>(0,15+0,17)/2*(0,24*5,5+0,22*5,7)</t>
  </si>
  <si>
    <t>(0,15+0,17)/2*0,245*16,5</t>
  </si>
  <si>
    <t>0,16</t>
  </si>
  <si>
    <t>betonová podezdívka oplocení - bouráno pro</t>
  </si>
  <si>
    <t>umožnění vstupu mechanizace na stavbu - délka 3,5 m</t>
  </si>
  <si>
    <t>56</t>
  </si>
  <si>
    <t>967023693</t>
  </si>
  <si>
    <t>Přisekání kamenných nebo jiných ploch s tvrdým povrchem pl přes 2 m2</t>
  </si>
  <si>
    <t>1025406321</t>
  </si>
  <si>
    <t>plošné zarovnání po</t>
  </si>
  <si>
    <t>0,355*4,55+0,325*4,55+0,205*4,7*2</t>
  </si>
  <si>
    <t>0,23*16,5</t>
  </si>
  <si>
    <t>0,3*3,35+0,37*3,55</t>
  </si>
  <si>
    <t>0,24*5,5+0,22*5,7</t>
  </si>
  <si>
    <t>0,245*16,5</t>
  </si>
  <si>
    <t>0,248</t>
  </si>
  <si>
    <t>57</t>
  </si>
  <si>
    <t>974042567</t>
  </si>
  <si>
    <t>Vysekání rýh v dlažbě betonové nebo jiné monolitické hl do 150 mm š do 300 mm</t>
  </si>
  <si>
    <t>1030026753</t>
  </si>
  <si>
    <t>vybourání drážky pro žlábek v beton. dně cvičného bazénku</t>
  </si>
  <si>
    <t xml:space="preserve">celková šířka  600 mm</t>
  </si>
  <si>
    <t>16,0</t>
  </si>
  <si>
    <t>58</t>
  </si>
  <si>
    <t>974042569</t>
  </si>
  <si>
    <t>Příplatek k vysekání rýh v dlažbě betonové nebo jiné monolitické hl do 150 mm ZKD 100 mm š rýhy</t>
  </si>
  <si>
    <t>-1485525715</t>
  </si>
  <si>
    <t>16,0*3</t>
  </si>
  <si>
    <t>59</t>
  </si>
  <si>
    <t>966008221</t>
  </si>
  <si>
    <t>Bourání betonového nebo polymerbetonového odvodňovacího žlabu š do 200 mm</t>
  </si>
  <si>
    <t>-1424237619</t>
  </si>
  <si>
    <t>1,7+9,3+1,7</t>
  </si>
  <si>
    <t>3,9+1,9+9,3+5,7</t>
  </si>
  <si>
    <t>60</t>
  </si>
  <si>
    <t>97302225R</t>
  </si>
  <si>
    <t>Vysekání kapes ve zdivu z železobetonu pl do 0,10 m2 hl do 300 mm</t>
  </si>
  <si>
    <t>1170954257</t>
  </si>
  <si>
    <t>brodítko</t>
  </si>
  <si>
    <t>cca 14 ks</t>
  </si>
  <si>
    <t>61</t>
  </si>
  <si>
    <t>997013111</t>
  </si>
  <si>
    <t>Vnitrostaveništní doprava suti a vybouraných hmot pro budovy v do 6 m s použitím mechanizace</t>
  </si>
  <si>
    <t>825483830</t>
  </si>
  <si>
    <t>62</t>
  </si>
  <si>
    <t>997013501</t>
  </si>
  <si>
    <t>Odvoz suti a vybouraných hmot na skládku nebo meziskládku do 1 km se složením</t>
  </si>
  <si>
    <t>-1596976444</t>
  </si>
  <si>
    <t>63</t>
  </si>
  <si>
    <t>997013509</t>
  </si>
  <si>
    <t>Příplatek k odvozu suti a vybouraných hmot na skládku ZKD 1 km přes 1 km</t>
  </si>
  <si>
    <t>357478187</t>
  </si>
  <si>
    <t>celková vzdálenost skládky 8 km</t>
  </si>
  <si>
    <t>87,616*(8-1)</t>
  </si>
  <si>
    <t>64</t>
  </si>
  <si>
    <t>997013802</t>
  </si>
  <si>
    <t>Poplatek za uložení na skládce (skládkovné) stavebního odpadu železobetonového kód odpadu 170 101</t>
  </si>
  <si>
    <t>1422953052</t>
  </si>
  <si>
    <t>65</t>
  </si>
  <si>
    <t>997013807</t>
  </si>
  <si>
    <t>Poplatek za uložení na skládce (skládkovné) stavebního odpadu keramického kód odpadu 170 103</t>
  </si>
  <si>
    <t>1303691358</t>
  </si>
  <si>
    <t>66</t>
  </si>
  <si>
    <t>997013831</t>
  </si>
  <si>
    <t>Poplatek za uložení na skládce (skládkovné) stavebního odpadu směsného kód odpadu 170 904</t>
  </si>
  <si>
    <t>2038508681</t>
  </si>
  <si>
    <t>998</t>
  </si>
  <si>
    <t>Přesun hmot</t>
  </si>
  <si>
    <t>67</t>
  </si>
  <si>
    <t>99801100R</t>
  </si>
  <si>
    <t>Přesun hmot vnitrostaveništní v do 6 m</t>
  </si>
  <si>
    <t>12910684</t>
  </si>
  <si>
    <t>BB</t>
  </si>
  <si>
    <t>Cvičný bazén + Brouzdaliště</t>
  </si>
  <si>
    <t>68</t>
  </si>
  <si>
    <t>965046111</t>
  </si>
  <si>
    <t>Broušení stávajících betonových podlah úběr do 3 mm</t>
  </si>
  <si>
    <t>2091596455</t>
  </si>
  <si>
    <t>ochoz cvičného bazénu - zachování původní výšky</t>
  </si>
  <si>
    <t>100,0</t>
  </si>
  <si>
    <t>ochoz brouzdaliště - zachování původní výšky</t>
  </si>
  <si>
    <t>96,0</t>
  </si>
  <si>
    <t>69</t>
  </si>
  <si>
    <t>63245100R</t>
  </si>
  <si>
    <t xml:space="preserve">Vyspravení hlubších míst  a nerovností betonové podlahy cementovou vysprávkou prům. tl.50 mm</t>
  </si>
  <si>
    <t>-944707088</t>
  </si>
  <si>
    <t>předpoklad : 20% plochy</t>
  </si>
  <si>
    <t>100,0*0,2</t>
  </si>
  <si>
    <t>96,0*0,2</t>
  </si>
  <si>
    <t>70</t>
  </si>
  <si>
    <t>632450131</t>
  </si>
  <si>
    <t>Vyrovnávací cementový potěr tl do 20 mm ze suchých směsí provedený v ploše</t>
  </si>
  <si>
    <t>-930070171</t>
  </si>
  <si>
    <t>71</t>
  </si>
  <si>
    <t>711161112</t>
  </si>
  <si>
    <t>Izolace proti zemní vlhkosti nopovou fólií vodorovná, nopek v 8,0 mm</t>
  </si>
  <si>
    <t>64863726</t>
  </si>
  <si>
    <t>ochoz cvičného bazénu - navýšení původní výšky</t>
  </si>
  <si>
    <t>107,0</t>
  </si>
  <si>
    <t>ochoz brouzdaliště - navýšení původní výšky</t>
  </si>
  <si>
    <t>105,0</t>
  </si>
  <si>
    <t>72</t>
  </si>
  <si>
    <t>635111115</t>
  </si>
  <si>
    <t>Násyp pod podlahy ze štěrkopísku s udusáním</t>
  </si>
  <si>
    <t>1825389637</t>
  </si>
  <si>
    <t>105,0*0,25</t>
  </si>
  <si>
    <t>skladba podkladních vrstev pod bazény</t>
  </si>
  <si>
    <t>cvičný bazének - ŠP tl.50 mm</t>
  </si>
  <si>
    <t>0,05*(14,7*6,8+9,4*0,9)</t>
  </si>
  <si>
    <t>brouzdaliště - ˇP tl. 50 mm</t>
  </si>
  <si>
    <t>0,05*16,5*7,8</t>
  </si>
  <si>
    <t>0,894</t>
  </si>
  <si>
    <t>73</t>
  </si>
  <si>
    <t>632481212</t>
  </si>
  <si>
    <t>Separační vrstva z asfaltovaného pásu</t>
  </si>
  <si>
    <t>1449517448</t>
  </si>
  <si>
    <t>74</t>
  </si>
  <si>
    <t>631311125</t>
  </si>
  <si>
    <t>Mazanina tl do 120 mm z betonu prostého bez zvýšených nároků na prostředí tř. C 20/25</t>
  </si>
  <si>
    <t>1177553234</t>
  </si>
  <si>
    <t>betonová mazanina C20/25 tl.100 mm</t>
  </si>
  <si>
    <t>107,0*0,1</t>
  </si>
  <si>
    <t>105,0*0,1</t>
  </si>
  <si>
    <t>Mezisoučet A</t>
  </si>
  <si>
    <t>betonová mazanina C20/25 tl.120 mm</t>
  </si>
  <si>
    <t>obnovení skladby ubourané koruny stěn bazénů</t>
  </si>
  <si>
    <t xml:space="preserve"> cvičný bazénu</t>
  </si>
  <si>
    <t>0,12*(0,24*5,5+0,22*5,7+0,245*16,5)</t>
  </si>
  <si>
    <t>0,206</t>
  </si>
  <si>
    <t>brouzdaliště</t>
  </si>
  <si>
    <t>0,12*(0,205*4,5+0,355*0,6+0,23*17,0)</t>
  </si>
  <si>
    <t>0,395</t>
  </si>
  <si>
    <t>Mezisoučet B</t>
  </si>
  <si>
    <t>75</t>
  </si>
  <si>
    <t>711191101</t>
  </si>
  <si>
    <t>Provedení izolace proti zemní vlhkosti hydroizolační stěrkou vodorovné na betonu, 1 vrstva</t>
  </si>
  <si>
    <t>218300549</t>
  </si>
  <si>
    <t>cvičný bazénu</t>
  </si>
  <si>
    <t>0,24*5,5+0,22*5,7+0,245*16,5</t>
  </si>
  <si>
    <t>0,383</t>
  </si>
  <si>
    <t>0,205*4,5+0,355*0,6+0,23*17,0</t>
  </si>
  <si>
    <t>0,954</t>
  </si>
  <si>
    <t>76</t>
  </si>
  <si>
    <t>58581000R</t>
  </si>
  <si>
    <t xml:space="preserve">stěrka hydroizolační </t>
  </si>
  <si>
    <t>1322279087</t>
  </si>
  <si>
    <t>dodávka, doprava k pol.7141191101</t>
  </si>
  <si>
    <t>441,0*4,5</t>
  </si>
  <si>
    <t>77</t>
  </si>
  <si>
    <t>77721101R</t>
  </si>
  <si>
    <t>Podlahy z epoxidové pryskyřice a oblázků křemičitých frakce 2 až 5 mm tl. 15 mm - kamenný koberec</t>
  </si>
  <si>
    <t>1456161627</t>
  </si>
  <si>
    <t>78</t>
  </si>
  <si>
    <t>274313711</t>
  </si>
  <si>
    <t>Základové pásy z betonu tř. C 20/25</t>
  </si>
  <si>
    <t>567879219</t>
  </si>
  <si>
    <t>betonáž pro žlábek pod bazény</t>
  </si>
  <si>
    <t>cvičný bazének</t>
  </si>
  <si>
    <t>0,31*0,6*16,0</t>
  </si>
  <si>
    <t>-0,2*0,2*16,0</t>
  </si>
  <si>
    <t>0,36*0,6*16,5</t>
  </si>
  <si>
    <t>-0,2*0,2*16,5</t>
  </si>
  <si>
    <t>0,26</t>
  </si>
  <si>
    <t>79</t>
  </si>
  <si>
    <t>274351121</t>
  </si>
  <si>
    <t>Zřízení bednění základových pasů rovného</t>
  </si>
  <si>
    <t>-804001124</t>
  </si>
  <si>
    <t>0,31*16,0*2</t>
  </si>
  <si>
    <t>0,36*16,5*2</t>
  </si>
  <si>
    <t>0,2</t>
  </si>
  <si>
    <t>80</t>
  </si>
  <si>
    <t>274351122</t>
  </si>
  <si>
    <t>Odstranění bednění základových pasů rovného</t>
  </si>
  <si>
    <t>1238040459</t>
  </si>
  <si>
    <t>81</t>
  </si>
  <si>
    <t>17410110R</t>
  </si>
  <si>
    <t>Zásyp bazénů</t>
  </si>
  <si>
    <t>303691159</t>
  </si>
  <si>
    <t>cvičný bazének - štěrk tl.100-200 mm</t>
  </si>
  <si>
    <t>(0,1+0,2)/2*(14,7*6,8+9,4*0,9)</t>
  </si>
  <si>
    <t>brouzdaliště - štěr tl. 350 mm</t>
  </si>
  <si>
    <t>0,35*16,5*7,8</t>
  </si>
  <si>
    <t>0,092</t>
  </si>
  <si>
    <t>82</t>
  </si>
  <si>
    <t>58343872</t>
  </si>
  <si>
    <t>kamenivo drcené hrubé frakce 8/16</t>
  </si>
  <si>
    <t>1624972542</t>
  </si>
  <si>
    <t>dodávka, doprava k pol.17410110R</t>
  </si>
  <si>
    <t>61,4*2,0</t>
  </si>
  <si>
    <t>83</t>
  </si>
  <si>
    <t>919726123</t>
  </si>
  <si>
    <t>Geotextilie pro ochranu, separaci a filtraci netkaná měrná hmotnost do 500 g/m2</t>
  </si>
  <si>
    <t>-465662262</t>
  </si>
  <si>
    <t xml:space="preserve">cvičný bazének </t>
  </si>
  <si>
    <t>14,7*6,8+9,4*0,9</t>
  </si>
  <si>
    <t xml:space="preserve">brouzdaliště </t>
  </si>
  <si>
    <t>16,5*7,8</t>
  </si>
  <si>
    <t>237,1*0,02+0,138</t>
  </si>
  <si>
    <t>84</t>
  </si>
  <si>
    <t>274321411</t>
  </si>
  <si>
    <t xml:space="preserve">Základové pasy ze ŽB  tř. C 20/25</t>
  </si>
  <si>
    <t>750614323</t>
  </si>
  <si>
    <t>Betonové základky po obvodě dna stávajících bazénků</t>
  </si>
  <si>
    <t>-propojovací svislá výztuž chem.kotvana + podélná výztuž</t>
  </si>
  <si>
    <t>0,4*0,65*(8,0*2+16,5)</t>
  </si>
  <si>
    <t>0,4*0,75*16,8</t>
  </si>
  <si>
    <t>0,51</t>
  </si>
  <si>
    <t>0,25*0,65*16,0</t>
  </si>
  <si>
    <t>0,2*0,65*(8,5*2+16,0)</t>
  </si>
  <si>
    <t>0,15*0,5*16,6</t>
  </si>
  <si>
    <t>8,135*0,05+0,058</t>
  </si>
  <si>
    <t xml:space="preserve">Mezisoučet </t>
  </si>
  <si>
    <t>85</t>
  </si>
  <si>
    <t>1916773476</t>
  </si>
  <si>
    <t>+zabetonování přelivných žlábků</t>
  </si>
  <si>
    <t>0,4*(8,0*2+16,5)</t>
  </si>
  <si>
    <t>0,4*16,8*2,5</t>
  </si>
  <si>
    <t>1,2</t>
  </si>
  <si>
    <t>0,25*16,0</t>
  </si>
  <si>
    <t>0,2*(8,5*2+16,0)</t>
  </si>
  <si>
    <t>10,6*0,1+0,34</t>
  </si>
  <si>
    <t>86</t>
  </si>
  <si>
    <t>-32642697</t>
  </si>
  <si>
    <t>87</t>
  </si>
  <si>
    <t>274361821</t>
  </si>
  <si>
    <t>Výztuž základových pásů betonářskou ocelí 10 505 (R)</t>
  </si>
  <si>
    <t>-1043053668</t>
  </si>
  <si>
    <t>- podélná výztuž</t>
  </si>
  <si>
    <t>prořez 5%</t>
  </si>
  <si>
    <t>0,4*2*16,5*1,05*0,001</t>
  </si>
  <si>
    <t>0,4*4*(9,0*2+18,5)*1,05*0,001</t>
  </si>
  <si>
    <t>0,4*4*(9,0*2+16,0*2)*1,05*0,001</t>
  </si>
  <si>
    <t>88</t>
  </si>
  <si>
    <t>985331211</t>
  </si>
  <si>
    <t>Dodatečné vlepování betonářské výztuže D 8 mm do chemické malty včetně vyvrtání otvoru</t>
  </si>
  <si>
    <t>546050413</t>
  </si>
  <si>
    <t xml:space="preserve">-propojovací svislá výztuž chem.kotvena </t>
  </si>
  <si>
    <t xml:space="preserve">2x d=8 mm - 750 mm  á=300 mm</t>
  </si>
  <si>
    <t>((9,0*2+18,5)/0,3+4,333)*0,1*2</t>
  </si>
  <si>
    <t xml:space="preserve">2x d=8 mm - 700 mm  á=300 mm</t>
  </si>
  <si>
    <t xml:space="preserve">2x d=8 mm - 1100 mm  á=300 mm</t>
  </si>
  <si>
    <t>(16,5/0,3+2)*0,2*2</t>
  </si>
  <si>
    <t>73,2*0,01+0,068</t>
  </si>
  <si>
    <t>2x d=8 mm - 650 mm á=300 mm</t>
  </si>
  <si>
    <t>((9,0*2+16,0*2)/0,3+4,333)*0,2*2</t>
  </si>
  <si>
    <t>2x d=8 mm - 600 mm á=300 mm</t>
  </si>
  <si>
    <t>68,4*0,01+0,516</t>
  </si>
  <si>
    <t>89</t>
  </si>
  <si>
    <t>13021011</t>
  </si>
  <si>
    <t>tyč ocelová žebírková jakost BSt 500S výztuž do betonu D 8mm</t>
  </si>
  <si>
    <t>2120885176</t>
  </si>
  <si>
    <t>dodávka, doprava k pol.985331211 - prořez 5%</t>
  </si>
  <si>
    <t>2,5 kg/m (celková výztuž základku na m´)</t>
  </si>
  <si>
    <t>16,5*0,0025*1,05</t>
  </si>
  <si>
    <t>4 kg/m (celková výztuž základku na m´)</t>
  </si>
  <si>
    <t>(9,0*2+18,5)*0,004*1,05</t>
  </si>
  <si>
    <t>4 kg/m´ (celková výztuž základku na m´)</t>
  </si>
  <si>
    <t>(9,0*2+16,0*2)*0,004*1,05</t>
  </si>
  <si>
    <t>méně pol.274361821</t>
  </si>
  <si>
    <t>-0,159</t>
  </si>
  <si>
    <t>90</t>
  </si>
  <si>
    <t>76420000R</t>
  </si>
  <si>
    <t>Montáž balkonové lišty (včetně tmelení)</t>
  </si>
  <si>
    <t>418356180</t>
  </si>
  <si>
    <t>napojení konstrukce navýšeného ochozu na stávající sousední plochu</t>
  </si>
  <si>
    <t>cvičný bazén</t>
  </si>
  <si>
    <t>91</t>
  </si>
  <si>
    <t>76421100R</t>
  </si>
  <si>
    <t>balkonová lišta z lakovaného hliníkového plechu</t>
  </si>
  <si>
    <t>753425057</t>
  </si>
  <si>
    <t>dle TZ</t>
  </si>
  <si>
    <t>dodávka, doprava k pol.76420000R</t>
  </si>
  <si>
    <t>81,0*1,1+0,9</t>
  </si>
  <si>
    <t>92</t>
  </si>
  <si>
    <t>78391716R</t>
  </si>
  <si>
    <t>Transparentní uzavírací nátěr betonových povrchů vnějších</t>
  </si>
  <si>
    <t>703887016</t>
  </si>
  <si>
    <t>okraje zvýšených ochozů</t>
  </si>
  <si>
    <t>0,3*(42,0+39,0)</t>
  </si>
  <si>
    <t>0,7</t>
  </si>
  <si>
    <t>BR</t>
  </si>
  <si>
    <t>Brodítka</t>
  </si>
  <si>
    <t>93</t>
  </si>
  <si>
    <t>-1745445483</t>
  </si>
  <si>
    <t>brodítko 2 - betonáž do výkopu</t>
  </si>
  <si>
    <t>0,2*0,5*2,5*2*1,05</t>
  </si>
  <si>
    <t>brodítko 1 - betonáž do bednění</t>
  </si>
  <si>
    <t>0,14*0,5*2,5*2</t>
  </si>
  <si>
    <t>(0,26-0,14)*0,25*2,5</t>
  </si>
  <si>
    <t>(0,26-0,14)*0,3*2,5</t>
  </si>
  <si>
    <t>0,06</t>
  </si>
  <si>
    <t>94</t>
  </si>
  <si>
    <t>-1331513942</t>
  </si>
  <si>
    <t>brodítko 1</t>
  </si>
  <si>
    <t>0,26*2,5*2+0,14*2,5*2</t>
  </si>
  <si>
    <t>0,14*0,5*2</t>
  </si>
  <si>
    <t>0,12*(0,25*2+0,3*2)</t>
  </si>
  <si>
    <t>0,228</t>
  </si>
  <si>
    <t>95</t>
  </si>
  <si>
    <t>1191019524</t>
  </si>
  <si>
    <t>564211111</t>
  </si>
  <si>
    <t>Podklad nebo podsyp ze štěrkopísku ŠP tl 50 mm</t>
  </si>
  <si>
    <t>-2070415547</t>
  </si>
  <si>
    <t>jemný štěrkopísek fr. 0-4 mm</t>
  </si>
  <si>
    <t>2,6*2,6</t>
  </si>
  <si>
    <t>brodítko 2</t>
  </si>
  <si>
    <t>0,48</t>
  </si>
  <si>
    <t>97</t>
  </si>
  <si>
    <t>-718276379</t>
  </si>
  <si>
    <t>2,8*2,8</t>
  </si>
  <si>
    <t>2,6*2,8</t>
  </si>
  <si>
    <t>0,88</t>
  </si>
  <si>
    <t>98</t>
  </si>
  <si>
    <t>564750011</t>
  </si>
  <si>
    <t>Podklad z kameniva hrubého drceného vel. 8-16 mm tl 150 mm</t>
  </si>
  <si>
    <t>-1442490010</t>
  </si>
  <si>
    <t>2,6*2,6+0,24</t>
  </si>
  <si>
    <t>99</t>
  </si>
  <si>
    <t>56476001R</t>
  </si>
  <si>
    <t>Podklad z kameniva hrubého drceného vel. 8-16 mm tl 260 mm</t>
  </si>
  <si>
    <t>973748705</t>
  </si>
  <si>
    <t>1,5*2,6+0,1</t>
  </si>
  <si>
    <t>100</t>
  </si>
  <si>
    <t>965042221</t>
  </si>
  <si>
    <t>Bourání podkladů pod dlažby nebo mazanin betonových nebo z litého asfaltu tl přes 100 mm pl do 1 m2</t>
  </si>
  <si>
    <t>431490783</t>
  </si>
  <si>
    <t>brodítk 2</t>
  </si>
  <si>
    <t>0,12*0,84*2,6</t>
  </si>
  <si>
    <t>101</t>
  </si>
  <si>
    <t>1416567842</t>
  </si>
  <si>
    <t>obnova bourané bet. mazaniny pod novou dlažbu</t>
  </si>
  <si>
    <t>Š1</t>
  </si>
  <si>
    <t>Šachta 1</t>
  </si>
  <si>
    <t>102</t>
  </si>
  <si>
    <t>380326132</t>
  </si>
  <si>
    <t xml:space="preserve">Kompletní konstrukce ČOV, nádrží atd. z ŽB  tř. C 30/37-XC2 tl do 300 mm</t>
  </si>
  <si>
    <t>1678844647</t>
  </si>
  <si>
    <t>dno</t>
  </si>
  <si>
    <t>0,25*4,8*6,4</t>
  </si>
  <si>
    <t>sokly</t>
  </si>
  <si>
    <t>0,1*1,2*0,8+0,1*0,8*0,8</t>
  </si>
  <si>
    <t>šachta ve dně</t>
  </si>
  <si>
    <t>0,3*0,6*0,9</t>
  </si>
  <si>
    <t>stěny</t>
  </si>
  <si>
    <t>0,25*2,33*(4,0+2,0)*2</t>
  </si>
  <si>
    <t>0,25*2,03*(4,0+2,85*2)</t>
  </si>
  <si>
    <t>0,25*0,2*(1,3+0,8)*2*2</t>
  </si>
  <si>
    <t>strop</t>
  </si>
  <si>
    <t>0,25*4,0*5,6-0,25*0,8*0,8*2</t>
  </si>
  <si>
    <t>0,385</t>
  </si>
  <si>
    <t>103</t>
  </si>
  <si>
    <t>380356211</t>
  </si>
  <si>
    <t>Bednění kompletních konstrukcí ČOV, nádrží nebo vodojemů omítaných ploch rovinných zřízení</t>
  </si>
  <si>
    <t>1409924701</t>
  </si>
  <si>
    <t>0,3*(4,8+3,5*2)</t>
  </si>
  <si>
    <t>0,35*(0,6*2+0,9)</t>
  </si>
  <si>
    <t>0,15*0,4*4</t>
  </si>
  <si>
    <t>0,1*(1,2+0,8)*2+0,1*0,8*4</t>
  </si>
  <si>
    <t>2,33*(2,0*2+3,5*2)</t>
  </si>
  <si>
    <t>2,6*(2,5*2+4,0*2)</t>
  </si>
  <si>
    <t>2,03*(2,85*2+3,5)</t>
  </si>
  <si>
    <t>2,3*(3,1*2+4,0)</t>
  </si>
  <si>
    <t>0,2*1,3*4*2</t>
  </si>
  <si>
    <t>0,45*0,8*4*2</t>
  </si>
  <si>
    <t>2,85*3,5+3,5*2,0</t>
  </si>
  <si>
    <t>128,7*0,02+0,69</t>
  </si>
  <si>
    <t>104</t>
  </si>
  <si>
    <t>380356212</t>
  </si>
  <si>
    <t>Bednění kompletních konstrukcí ČOV, nádrží nebo vodojemů omítaných ploch rovinných odstranění</t>
  </si>
  <si>
    <t>109136734</t>
  </si>
  <si>
    <t>105</t>
  </si>
  <si>
    <t>380361006</t>
  </si>
  <si>
    <t>Výztuž kompletních konstrukcí ČOV, nádrží nebo vodojemů z betonářské oceli 10 505</t>
  </si>
  <si>
    <t>1089055080</t>
  </si>
  <si>
    <t>výkres č.8</t>
  </si>
  <si>
    <t>3424,32*0,001</t>
  </si>
  <si>
    <t>106</t>
  </si>
  <si>
    <t>38060010R</t>
  </si>
  <si>
    <t>Příplatek na distanční kroužky výztuže</t>
  </si>
  <si>
    <t>kpl</t>
  </si>
  <si>
    <t>670579186</t>
  </si>
  <si>
    <t>107</t>
  </si>
  <si>
    <t>933901111</t>
  </si>
  <si>
    <t>Provedení zkoušky vodotěsnosti nádrže do 1000 m3</t>
  </si>
  <si>
    <t>-1737843263</t>
  </si>
  <si>
    <t>2,33*2,0*3,5</t>
  </si>
  <si>
    <t>2,03*2,85*3,5</t>
  </si>
  <si>
    <t>0,441</t>
  </si>
  <si>
    <t>108</t>
  </si>
  <si>
    <t>08211321</t>
  </si>
  <si>
    <t>voda pitná pro ostatní odběratele</t>
  </si>
  <si>
    <t>1625110665</t>
  </si>
  <si>
    <t>dodávka, doprava k pol.933901111</t>
  </si>
  <si>
    <t>37,0</t>
  </si>
  <si>
    <t>109</t>
  </si>
  <si>
    <t>939941111</t>
  </si>
  <si>
    <t>Zřízení těsnění pracovní spáry ocelovým plechem ve dně</t>
  </si>
  <si>
    <t>-229402509</t>
  </si>
  <si>
    <t>šiře plechů 160 mm</t>
  </si>
  <si>
    <t>(0,6+0,9)*2</t>
  </si>
  <si>
    <t>110</t>
  </si>
  <si>
    <t>939941112</t>
  </si>
  <si>
    <t>Zřízení těsnění pracovní spáry ocelovým plechem mezi dnem a stěnou</t>
  </si>
  <si>
    <t>1968992144</t>
  </si>
  <si>
    <t>5,4*2+3,8*3+0,8</t>
  </si>
  <si>
    <t>111</t>
  </si>
  <si>
    <t>939941113</t>
  </si>
  <si>
    <t>Zřízení těsnění pracovní spáry ocelovým plechem ve stěně</t>
  </si>
  <si>
    <t>-1194752242</t>
  </si>
  <si>
    <t>šíře plechů 125 mm - vstupní komínky</t>
  </si>
  <si>
    <t>1,1*4*2+0,2</t>
  </si>
  <si>
    <t>112</t>
  </si>
  <si>
    <t>56284698</t>
  </si>
  <si>
    <t>plech těsnící s nožičkou a oboustranným bitumenem do pracovních spar betonových konstrukcí š 125mm</t>
  </si>
  <si>
    <t>-1990750841</t>
  </si>
  <si>
    <t>dle pol.939941113 mezisoučet A</t>
  </si>
  <si>
    <t>9,0*1,05+0,05</t>
  </si>
  <si>
    <t>113</t>
  </si>
  <si>
    <t>56284699</t>
  </si>
  <si>
    <t>plech těsnící s nožičkou a oboustranným bitumenem do pracovních spar betonových konstrukcí š 160mm</t>
  </si>
  <si>
    <t>-2031569859</t>
  </si>
  <si>
    <t>pol.339941111+939941112</t>
  </si>
  <si>
    <t>(3,0+23,0)*1,05</t>
  </si>
  <si>
    <t>pol.939941113 mezisoučet B</t>
  </si>
  <si>
    <t>23,0*1,05</t>
  </si>
  <si>
    <t>0,55</t>
  </si>
  <si>
    <t>114</t>
  </si>
  <si>
    <t>273313511</t>
  </si>
  <si>
    <t>Základové desky z betonu tř. C 12/15</t>
  </si>
  <si>
    <t>964933592</t>
  </si>
  <si>
    <t>podkladní beton</t>
  </si>
  <si>
    <t>0,05*6,4*4,8</t>
  </si>
  <si>
    <t>1,5*0,1</t>
  </si>
  <si>
    <t>betonáž do výkopu + 4 %</t>
  </si>
  <si>
    <t>1,686*0,04+0,047</t>
  </si>
  <si>
    <t>115</t>
  </si>
  <si>
    <t>631311115</t>
  </si>
  <si>
    <t>Mazanina tl do 80 mm z betonu prostého bez zvýšených nároků na prostředí tř. C 20/25</t>
  </si>
  <si>
    <t>-1524588799</t>
  </si>
  <si>
    <t>podlaha - spádový beton tl.30-60 mm</t>
  </si>
  <si>
    <t>(0,03+0,06)/2*2,0*3,5</t>
  </si>
  <si>
    <t>(0,03+0,06)/2*2,85*3,5</t>
  </si>
  <si>
    <t>0,036</t>
  </si>
  <si>
    <t>116</t>
  </si>
  <si>
    <t>899121103</t>
  </si>
  <si>
    <t xml:space="preserve">Osazení poklopů plastových </t>
  </si>
  <si>
    <t>355005586</t>
  </si>
  <si>
    <t>poklop 800x800xmm bez komínku</t>
  </si>
  <si>
    <t>poklop 800x800 mm s větracím komínkem</t>
  </si>
  <si>
    <t>117</t>
  </si>
  <si>
    <t>89912100R</t>
  </si>
  <si>
    <t>šachtový poklop plastový z polyuretanu, tř. B125, vnitřní rozměr 800x800 mm, s odvětrávacím komínkem</t>
  </si>
  <si>
    <t>1419955417</t>
  </si>
  <si>
    <t>dodávka, doprava k pol.899121103 mezisoučet B</t>
  </si>
  <si>
    <t>118</t>
  </si>
  <si>
    <t>89912110R</t>
  </si>
  <si>
    <t>šachtový poklop plastový z polyuretanu, tř. B125, vnitřní rozměr 800x800 mm</t>
  </si>
  <si>
    <t>-2074398415</t>
  </si>
  <si>
    <t>dodávka, doprava k pol.899121103 mezisoučet A</t>
  </si>
  <si>
    <t>119</t>
  </si>
  <si>
    <t>95538000R</t>
  </si>
  <si>
    <t>Ocelový žebřík nerez AISI316 dle ČN 74 3282 výška 2,03 m (hmontost cca 30 kg)- montáž včetně kotevních prvků, dodávka, doprava</t>
  </si>
  <si>
    <t>-1274435626</t>
  </si>
  <si>
    <t>120</t>
  </si>
  <si>
    <t>95538100R</t>
  </si>
  <si>
    <t>Ocelový žebřík nerez AISI316 dle ČN 74 3282 výška 2,33 m (hmontost cca 30 kg)- montáž včetně kotevních prvků, dodávka, doprava</t>
  </si>
  <si>
    <t>504939576</t>
  </si>
  <si>
    <t>121</t>
  </si>
  <si>
    <t>77761112R</t>
  </si>
  <si>
    <t>Krycí epoxidový nátěr podlahy a stěn</t>
  </si>
  <si>
    <t>-806724595</t>
  </si>
  <si>
    <t>armoturní část šachty</t>
  </si>
  <si>
    <t>2,0*3,5</t>
  </si>
  <si>
    <t>2,33*(3,5+2,0)*2</t>
  </si>
  <si>
    <t>0,35*0,8*4</t>
  </si>
  <si>
    <t>0,53</t>
  </si>
  <si>
    <t>122</t>
  </si>
  <si>
    <t>77761114R</t>
  </si>
  <si>
    <t>Disperzní nátěr pro vodní nádrže, chemicky odolný</t>
  </si>
  <si>
    <t>437889864</t>
  </si>
  <si>
    <t>část - jímka</t>
  </si>
  <si>
    <t>2,85*3,5+0,15*0,4*4</t>
  </si>
  <si>
    <t>2,03*(2,85+3,5)*2</t>
  </si>
  <si>
    <t>0,884</t>
  </si>
  <si>
    <t>Š2</t>
  </si>
  <si>
    <t>Šachta 2 - stavební úpravy</t>
  </si>
  <si>
    <t>123</t>
  </si>
  <si>
    <t>767995114</t>
  </si>
  <si>
    <t>Montáž atypických zámečnických konstrukcí hmotnosti do 50 kg</t>
  </si>
  <si>
    <t>-584925052</t>
  </si>
  <si>
    <t>ocelová výměna osazená před bouráním otvoru ve stropě šachty - 2x</t>
  </si>
  <si>
    <t>I 140 - 3 m+ 2 ks kotevní plechy včetně chemických kotev M12 (4 ks) - 2x</t>
  </si>
  <si>
    <t>výkres č.9</t>
  </si>
  <si>
    <t>50,0*2</t>
  </si>
  <si>
    <t>124</t>
  </si>
  <si>
    <t>76700110R</t>
  </si>
  <si>
    <t>ocelová výměna I 140 - 3m + kotevní plech + 2x chem kotva M12 - dodávka, doprava k pol.776611121</t>
  </si>
  <si>
    <t>-837694435</t>
  </si>
  <si>
    <t>125</t>
  </si>
  <si>
    <t>78300110R</t>
  </si>
  <si>
    <t>Nátěrový systém pro ocelové konstrukce do prostředí tř.C3, životnost střední (M) 5-15 let</t>
  </si>
  <si>
    <t>-2048953350</t>
  </si>
  <si>
    <t>ocelová výměna dle pol.767995114</t>
  </si>
  <si>
    <t>100,0*0,024</t>
  </si>
  <si>
    <t>126</t>
  </si>
  <si>
    <t>977211111</t>
  </si>
  <si>
    <t>Řezání ŽB kcí hl do 200 mm stěnovou pilou do průměru výztuže 16 mm</t>
  </si>
  <si>
    <t>1631499172</t>
  </si>
  <si>
    <t>odříznutí stropní desky tl. 200 mm</t>
  </si>
  <si>
    <t>3,0*2+0,8*2+0,8*3</t>
  </si>
  <si>
    <t>127</t>
  </si>
  <si>
    <t>963051113</t>
  </si>
  <si>
    <t>Bourání ŽB stropů deskových tl přes 80 mm</t>
  </si>
  <si>
    <t>2027694611</t>
  </si>
  <si>
    <t>odříznutá stropní deska tl. 200 mm</t>
  </si>
  <si>
    <t>0,2*(0,8*3,0+0,8*0,8)</t>
  </si>
  <si>
    <t>128</t>
  </si>
  <si>
    <t>949101111</t>
  </si>
  <si>
    <t>Lešení pomocné pro objekty pozemních staveb s lešeňovou podlahou v do 1,9 m zatížení do 150 kg/m2</t>
  </si>
  <si>
    <t>1278656745</t>
  </si>
  <si>
    <t>129</t>
  </si>
  <si>
    <t>311322611</t>
  </si>
  <si>
    <t xml:space="preserve">Nosná zeď ze ŽB  tř. C 30/37 - XC2  bez výztuže</t>
  </si>
  <si>
    <t>1094383658</t>
  </si>
  <si>
    <t>dělící stěna - výkres č.9</t>
  </si>
  <si>
    <t>0,25*3,0*2,0</t>
  </si>
  <si>
    <t>stěny komínku</t>
  </si>
  <si>
    <t>0,2*(0,8+1,2)*2*0,5</t>
  </si>
  <si>
    <t>0,1</t>
  </si>
  <si>
    <t>130</t>
  </si>
  <si>
    <t>311351121</t>
  </si>
  <si>
    <t>Zřízení oboustranného bednění nosných nadzákladových zdí</t>
  </si>
  <si>
    <t>369314757</t>
  </si>
  <si>
    <t>3,0*2,0*2</t>
  </si>
  <si>
    <t>(0,8*4+1,2*4)*0,5</t>
  </si>
  <si>
    <t>131</t>
  </si>
  <si>
    <t>311351122</t>
  </si>
  <si>
    <t>Odstranění oboustranného bednění nosných nadzákladových zdí</t>
  </si>
  <si>
    <t>607520666</t>
  </si>
  <si>
    <t>132</t>
  </si>
  <si>
    <t>41132161R</t>
  </si>
  <si>
    <t xml:space="preserve">Stropy deskové ze ŽB tř. C 30/37 - XC2  bez výztuže</t>
  </si>
  <si>
    <t>1883538173</t>
  </si>
  <si>
    <t>stropní dobetonávka - výkres č.9</t>
  </si>
  <si>
    <t>0,8*3,0*0,2+0,02</t>
  </si>
  <si>
    <t>133</t>
  </si>
  <si>
    <t>411351011</t>
  </si>
  <si>
    <t>Zřízení bednění stropů deskových tl do 25 cm bez podpěrné kce</t>
  </si>
  <si>
    <t>739783838</t>
  </si>
  <si>
    <t>0,8*3,0</t>
  </si>
  <si>
    <t>134</t>
  </si>
  <si>
    <t>411351012</t>
  </si>
  <si>
    <t>Odstranění bednění stropů deskových tl do 25 cm bez podpěrné kce</t>
  </si>
  <si>
    <t>2078373567</t>
  </si>
  <si>
    <t>135</t>
  </si>
  <si>
    <t>411354311</t>
  </si>
  <si>
    <t>Zřízení podpěrné konstrukce stropů výšky do 4 m tl do 15 cm</t>
  </si>
  <si>
    <t>1655061525</t>
  </si>
  <si>
    <t>136</t>
  </si>
  <si>
    <t>411354312</t>
  </si>
  <si>
    <t>Odstranění podpěrné konstrukce stropů výšky do 4 m tl do 15 cm</t>
  </si>
  <si>
    <t>1777281743</t>
  </si>
  <si>
    <t>137</t>
  </si>
  <si>
    <t>985331213</t>
  </si>
  <si>
    <t>Dodatečné vlepování betonářské výztuže D 12 mm do chemické malty včetně vyvrtání otvoru</t>
  </si>
  <si>
    <t>-599582001</t>
  </si>
  <si>
    <t>výztuž bet.stěny a stropní desky do stávající konstrukce</t>
  </si>
  <si>
    <t>dodávka je vykázána v pol.31136182R</t>
  </si>
  <si>
    <t>stěna - délka vlepení 100 mm</t>
  </si>
  <si>
    <t>(20*2+(13+13)*2)*0,1</t>
  </si>
  <si>
    <t>stropní deska - délka vlepení 100 mm</t>
  </si>
  <si>
    <t>34*0,1</t>
  </si>
  <si>
    <t>138</t>
  </si>
  <si>
    <t>31136182R</t>
  </si>
  <si>
    <t>Výztuž nosných betonových zdí a stropů betonářskou ocelí 10 505 (R) nebo BSt 500</t>
  </si>
  <si>
    <t>-1008643434</t>
  </si>
  <si>
    <t>dle výkazu na výkrese č.10</t>
  </si>
  <si>
    <t>244,41*1,05*0,001</t>
  </si>
  <si>
    <t>139</t>
  </si>
  <si>
    <t>95300010R</t>
  </si>
  <si>
    <t>Injektážní hadička pro těsnění pracovních spár - montáž, dodávka, doprava</t>
  </si>
  <si>
    <t>-1100727735</t>
  </si>
  <si>
    <t>dle výkresu č.9</t>
  </si>
  <si>
    <t>(2,0+3,0)*2</t>
  </si>
  <si>
    <t>140</t>
  </si>
  <si>
    <t>95300020R</t>
  </si>
  <si>
    <t>Injektáž pracovních spár polyuretanovou pryskyřicí</t>
  </si>
  <si>
    <t>420256987</t>
  </si>
  <si>
    <t>141</t>
  </si>
  <si>
    <t>95300030R</t>
  </si>
  <si>
    <t>Těsnění prostupů</t>
  </si>
  <si>
    <t>857887801</t>
  </si>
  <si>
    <t>142</t>
  </si>
  <si>
    <t>631311113</t>
  </si>
  <si>
    <t>Mazanina tl do 80 mm z betonu prostého bez zvýšených nároků na prostředí tř. C 12/15</t>
  </si>
  <si>
    <t>-411080461</t>
  </si>
  <si>
    <t>doplnění hydroizolace na stropu šachty</t>
  </si>
  <si>
    <t>spádová vrstva tl.30-50 mm</t>
  </si>
  <si>
    <t>(2,6*3,4-0,8*0,8)*(0,03+0,05)/2</t>
  </si>
  <si>
    <t>143</t>
  </si>
  <si>
    <t>711541164</t>
  </si>
  <si>
    <t>Provedení hydroizolace potrubí, šachet přitavením pásu NAIP</t>
  </si>
  <si>
    <t>668900680</t>
  </si>
  <si>
    <t>2,7*4,0-0,8*0,8</t>
  </si>
  <si>
    <t>0,5*1,2*4+0,44</t>
  </si>
  <si>
    <t>144</t>
  </si>
  <si>
    <t>62852673</t>
  </si>
  <si>
    <t xml:space="preserve">pásy s modifikovaným asfaltem </t>
  </si>
  <si>
    <t>-695988339</t>
  </si>
  <si>
    <t>dodávka, doprava k pol.711541164</t>
  </si>
  <si>
    <t>13,0*1,2+0,4</t>
  </si>
  <si>
    <t>145</t>
  </si>
  <si>
    <t>711161115</t>
  </si>
  <si>
    <t>Izolace proti zemní vlhkosti nopovou fólií vodorovná, nopek v 20,0 mm, tl do 1,0 mm</t>
  </si>
  <si>
    <t>-1191160460</t>
  </si>
  <si>
    <t>ochranná vrstva - dle pol.711541164</t>
  </si>
  <si>
    <t>13,0</t>
  </si>
  <si>
    <t>146</t>
  </si>
  <si>
    <t>-49907783</t>
  </si>
  <si>
    <t>147</t>
  </si>
  <si>
    <t>-1066251148</t>
  </si>
  <si>
    <t>dodávka, doprava k pol.899121103</t>
  </si>
  <si>
    <t>148</t>
  </si>
  <si>
    <t>899501221</t>
  </si>
  <si>
    <t>Stupadla do šachet ocelová s PE povlakem vidlicová pro přímé zabudování do hmoždinek</t>
  </si>
  <si>
    <t>247787294</t>
  </si>
  <si>
    <t>dodávka, montáž včetně hmoždinek</t>
  </si>
  <si>
    <t>149</t>
  </si>
  <si>
    <t>985121121</t>
  </si>
  <si>
    <t>Tryskání degradovaného betonu stěn a rubu kleneb vodou pod tlakem do 300 barů</t>
  </si>
  <si>
    <t>1302489293</t>
  </si>
  <si>
    <t>1,25*3,0+2,425*3,0</t>
  </si>
  <si>
    <t>2,0*(2,425*2+3,0)</t>
  </si>
  <si>
    <t>0,275</t>
  </si>
  <si>
    <t>150</t>
  </si>
  <si>
    <t>985121911</t>
  </si>
  <si>
    <t>Příplatek k tryskání degradovaného betonu za práci ve stísněném prostoru</t>
  </si>
  <si>
    <t>-1207621637</t>
  </si>
  <si>
    <t>151</t>
  </si>
  <si>
    <t>985121912</t>
  </si>
  <si>
    <t>Příplatek k tryskání degradovaného betonu za plochu do 10 m2 jednotlivě</t>
  </si>
  <si>
    <t>995923346</t>
  </si>
  <si>
    <t>1,25*3,0</t>
  </si>
  <si>
    <t>152</t>
  </si>
  <si>
    <t>2034584846</t>
  </si>
  <si>
    <t>1,25*3,0+0,125*0,15*4</t>
  </si>
  <si>
    <t>0,2*(0,125*2+3,0*3)</t>
  </si>
  <si>
    <t>0,325</t>
  </si>
  <si>
    <t>153</t>
  </si>
  <si>
    <t>-1751843137</t>
  </si>
  <si>
    <t>2,425*3,0</t>
  </si>
  <si>
    <t>2,0*(2,425+3,0)*2</t>
  </si>
  <si>
    <t>0,025</t>
  </si>
  <si>
    <t>AŠ</t>
  </si>
  <si>
    <t>Armaturní šachta II - úpravy</t>
  </si>
  <si>
    <t>154</t>
  </si>
  <si>
    <t>777611121</t>
  </si>
  <si>
    <t>Krycí epoxidový průmyslový nátěr podlahy</t>
  </si>
  <si>
    <t>-1083880945</t>
  </si>
  <si>
    <t>(např. Eternal)</t>
  </si>
  <si>
    <t>1,2*1,5</t>
  </si>
  <si>
    <t>155</t>
  </si>
  <si>
    <t>631311135</t>
  </si>
  <si>
    <t>Mazanina tl do 240 mm z betonu prostého bez zvýšených nároků na prostředí tř. C 20/25</t>
  </si>
  <si>
    <t>-617235627</t>
  </si>
  <si>
    <t>0,2*1,2*1,5*1,05+0,022</t>
  </si>
  <si>
    <t>156</t>
  </si>
  <si>
    <t>631319175</t>
  </si>
  <si>
    <t>Příplatek k mazanině tl do 240 mm za stržení povrchu spodní vrstvy před vložením výztuže</t>
  </si>
  <si>
    <t>-237368851</t>
  </si>
  <si>
    <t>157</t>
  </si>
  <si>
    <t>631362021</t>
  </si>
  <si>
    <t>Výztuž mazanin svařovanými sítěmi Kari</t>
  </si>
  <si>
    <t>1751112302</t>
  </si>
  <si>
    <t>výztužná síť Q 188 A (3,02 kg/m2)</t>
  </si>
  <si>
    <t>1,2*1,5*3,02*1,25*0,001</t>
  </si>
  <si>
    <t>158</t>
  </si>
  <si>
    <t>-907391589</t>
  </si>
  <si>
    <t>podsyp</t>
  </si>
  <si>
    <t>1,2*1,5*1,3+0,06</t>
  </si>
  <si>
    <t>159</t>
  </si>
  <si>
    <t>58981120</t>
  </si>
  <si>
    <t>recyklát betonový frakce 4/8 mm</t>
  </si>
  <si>
    <t>554159799</t>
  </si>
  <si>
    <t>dodávka, doprava k pol.174101101</t>
  </si>
  <si>
    <t>ztratné 1%, hutnění 10%</t>
  </si>
  <si>
    <t>2,4*1,9*1,11</t>
  </si>
  <si>
    <t>TO</t>
  </si>
  <si>
    <t>Technologický objekt - úpravy</t>
  </si>
  <si>
    <t>160</t>
  </si>
  <si>
    <t>965042231</t>
  </si>
  <si>
    <t xml:space="preserve">Bourání  mazanin betonových tl přes 100 mm pl do 4 m2</t>
  </si>
  <si>
    <t>-1802736022</t>
  </si>
  <si>
    <t>stávající betonový sokl</t>
  </si>
  <si>
    <t>1,1*1,4*0,2</t>
  </si>
  <si>
    <t>161</t>
  </si>
  <si>
    <t>787748748</t>
  </si>
  <si>
    <t>nový betonový sokl</t>
  </si>
  <si>
    <t>1,2*1,2*0,1</t>
  </si>
  <si>
    <t>162</t>
  </si>
  <si>
    <t>631351101</t>
  </si>
  <si>
    <t>Zřízení bednění rýh a hran v podlahách</t>
  </si>
  <si>
    <t>-2112915530</t>
  </si>
  <si>
    <t>1,2*0,1*4+0,02</t>
  </si>
  <si>
    <t>163</t>
  </si>
  <si>
    <t>631351102</t>
  </si>
  <si>
    <t>Odstranění bednění rýh a hran v podlahách</t>
  </si>
  <si>
    <t>-412478699</t>
  </si>
  <si>
    <t>164</t>
  </si>
  <si>
    <t>985331113</t>
  </si>
  <si>
    <t>Dodatečné vlepování betonářské výztuže D 12 mm do cementové aktivované malty včetně vyvrtání otvoru</t>
  </si>
  <si>
    <t>-1574391730</t>
  </si>
  <si>
    <t>nový betonový sokl - výkres č.11</t>
  </si>
  <si>
    <t>4*0,2</t>
  </si>
  <si>
    <t>165</t>
  </si>
  <si>
    <t>13021013</t>
  </si>
  <si>
    <t>tyč ocelová žebírková jakost BSt 500S výztuž do betonu D 12mm</t>
  </si>
  <si>
    <t>815524188</t>
  </si>
  <si>
    <t>dodávka, doprava k pol.985331113</t>
  </si>
  <si>
    <t>0,3*4*0,888*1,1*0,001</t>
  </si>
  <si>
    <t>166</t>
  </si>
  <si>
    <t>633811111</t>
  </si>
  <si>
    <t xml:space="preserve">Broušení nerovností betonových podlah </t>
  </si>
  <si>
    <t>-156524085</t>
  </si>
  <si>
    <t>dno a lemy záchytných vaniček</t>
  </si>
  <si>
    <t>4,9*1,05+0,15*(0,95*4+2,5*2+2,2*2+1,05+4,9)</t>
  </si>
  <si>
    <t>167</t>
  </si>
  <si>
    <t>783901451</t>
  </si>
  <si>
    <t>Zametení betonových podlah před provedením nátěru</t>
  </si>
  <si>
    <t>1359872889</t>
  </si>
  <si>
    <t>168</t>
  </si>
  <si>
    <t>783932171</t>
  </si>
  <si>
    <t>Celoplošné vyrovnání betonové podlahy cementovou stěrkou tloušťky do 3 mm</t>
  </si>
  <si>
    <t>1706477568</t>
  </si>
  <si>
    <t>169</t>
  </si>
  <si>
    <t>783932181</t>
  </si>
  <si>
    <t>Příplatek k ceně celoplošného betonové podlahy cementovou stěrkou za každý další 1 mm přes 3 mm</t>
  </si>
  <si>
    <t>1355961099</t>
  </si>
  <si>
    <t>celková tl.10-15 mm</t>
  </si>
  <si>
    <t>8,1*(12,5-3)</t>
  </si>
  <si>
    <t>170</t>
  </si>
  <si>
    <t>771474114</t>
  </si>
  <si>
    <t>Montáž soklíků z dlaždic keramických rovných flexibilní lepidlo v do 150 mm - srovnatelně do tmelu</t>
  </si>
  <si>
    <t>1685944244</t>
  </si>
  <si>
    <t>lemy záchytných vaniček</t>
  </si>
  <si>
    <t>0,95*4+2,5*2+2,2*2+1,05+4,9+0,35</t>
  </si>
  <si>
    <t>171</t>
  </si>
  <si>
    <t>77157422R</t>
  </si>
  <si>
    <t>Montáž podlah keramických průmyslových chemicky odolných do tmelu</t>
  </si>
  <si>
    <t>356007043</t>
  </si>
  <si>
    <t>dno záchytných vaniček</t>
  </si>
  <si>
    <t>4,9*1,05+0,055</t>
  </si>
  <si>
    <t>172</t>
  </si>
  <si>
    <t>77100010R</t>
  </si>
  <si>
    <t xml:space="preserve">keramický obklad chemicky odolný, barva bílá </t>
  </si>
  <si>
    <t>-1208937467</t>
  </si>
  <si>
    <t>dodávka, doprava</t>
  </si>
  <si>
    <t>k pol.771474114+77157411R</t>
  </si>
  <si>
    <t>(0,15*19,5+5,2)*1,1+0,062</t>
  </si>
  <si>
    <t>1-BT</t>
  </si>
  <si>
    <t>Zemní práce k bazénové technologii</t>
  </si>
  <si>
    <t>173</t>
  </si>
  <si>
    <t>132201202</t>
  </si>
  <si>
    <t>Hloubení rýh š do 2000 mm v hornině tř. 3 objemu do 1000 m3</t>
  </si>
  <si>
    <t>549585949</t>
  </si>
  <si>
    <t>1,1*2,15*12,4</t>
  </si>
  <si>
    <t>1,3*0,9*21,3</t>
  </si>
  <si>
    <t>1,3*1,35*12,4</t>
  </si>
  <si>
    <t>1,5*0,8*6,4</t>
  </si>
  <si>
    <t>1,8*1,17*5,15</t>
  </si>
  <si>
    <t>1,4*1,5*11,8</t>
  </si>
  <si>
    <t>1,2*0,85*15,15</t>
  </si>
  <si>
    <t>1,3*1,2*7,0</t>
  </si>
  <si>
    <t>1,3*0,8*3,5</t>
  </si>
  <si>
    <t>1,1*0,6*5,17</t>
  </si>
  <si>
    <t>1,5*1,0*4,15</t>
  </si>
  <si>
    <t>1,4*0,8*6,37</t>
  </si>
  <si>
    <t>1,5*1,5*3,15</t>
  </si>
  <si>
    <t>1,5*1,8*7,15</t>
  </si>
  <si>
    <t>1,2*0,8*3,5</t>
  </si>
  <si>
    <t>1,1*2,0*26,5</t>
  </si>
  <si>
    <t>1,8*2,0*9,3</t>
  </si>
  <si>
    <t>287,6*0,01+0,492</t>
  </si>
  <si>
    <t>174</t>
  </si>
  <si>
    <t>132201209</t>
  </si>
  <si>
    <t>Příplatek za lepivost k hloubení rýh š do 2000 mm v hornině tř. 3</t>
  </si>
  <si>
    <t>-1567751894</t>
  </si>
  <si>
    <t>291,0*0,5</t>
  </si>
  <si>
    <t>175</t>
  </si>
  <si>
    <t>175151101</t>
  </si>
  <si>
    <t>Obsypání potrubí strojně sypaninou bez prohození, uloženou do 3 m</t>
  </si>
  <si>
    <t>-827381632</t>
  </si>
  <si>
    <t>0,45*2,15*12,4</t>
  </si>
  <si>
    <t>0,45*0,9*21,3</t>
  </si>
  <si>
    <t>0,45*1,35*12,4</t>
  </si>
  <si>
    <t>0,45*0,8*6,4</t>
  </si>
  <si>
    <t>0,45*1,17*5,15</t>
  </si>
  <si>
    <t>0,45*1,5*11,8</t>
  </si>
  <si>
    <t>0,45*0,85*15,15</t>
  </si>
  <si>
    <t>0,45*1,2*7,0</t>
  </si>
  <si>
    <t>0,45*0,8*3,5</t>
  </si>
  <si>
    <t>0,45*0,6*5,17</t>
  </si>
  <si>
    <t>0,45*1,0*4,15</t>
  </si>
  <si>
    <t>0,45*0,8*6,37</t>
  </si>
  <si>
    <t>0,45*1,5*3,15</t>
  </si>
  <si>
    <t>0,45*1,8*7,15</t>
  </si>
  <si>
    <t>0,45*2,0*26,5</t>
  </si>
  <si>
    <t>0,45*2,0*9,3</t>
  </si>
  <si>
    <t>0,073</t>
  </si>
  <si>
    <t>176</t>
  </si>
  <si>
    <t>58331200</t>
  </si>
  <si>
    <t>štěrkopísek netříděný</t>
  </si>
  <si>
    <t>85338026</t>
  </si>
  <si>
    <t>dodávka, doprava k pol.175151101</t>
  </si>
  <si>
    <t>hutnění 10%, ztratné 1%</t>
  </si>
  <si>
    <t>99,0*1,8*1,11+0,198</t>
  </si>
  <si>
    <t>177</t>
  </si>
  <si>
    <t>451541111</t>
  </si>
  <si>
    <t>Lože pod potrubí otevřený výkop ze štěrkodrtě</t>
  </si>
  <si>
    <t>837068510</t>
  </si>
  <si>
    <t>0,15*2,15*12,4</t>
  </si>
  <si>
    <t>0,15*0,9*21,3</t>
  </si>
  <si>
    <t>0,15*1,35*12,4</t>
  </si>
  <si>
    <t>0,15*0,8*6,4</t>
  </si>
  <si>
    <t>0,15*1,17*5,15</t>
  </si>
  <si>
    <t>0,15*1,5*11,8</t>
  </si>
  <si>
    <t>0,15*0,85*15,15</t>
  </si>
  <si>
    <t>0,15*1,2*7,0</t>
  </si>
  <si>
    <t>0,15*0,8*3,5</t>
  </si>
  <si>
    <t>0,15*0,6*5,17</t>
  </si>
  <si>
    <t>0,15*1,0*4,15</t>
  </si>
  <si>
    <t>0,15*0,8*6,37</t>
  </si>
  <si>
    <t>0,15*1,5*3,15</t>
  </si>
  <si>
    <t>0,15*1,8*7,15</t>
  </si>
  <si>
    <t>0,15*2,0*26,5</t>
  </si>
  <si>
    <t>0,15*2,0*9,3</t>
  </si>
  <si>
    <t>32,9*0,03+0,036</t>
  </si>
  <si>
    <t>178</t>
  </si>
  <si>
    <t>836057101</t>
  </si>
  <si>
    <t>pol.132201202</t>
  </si>
  <si>
    <t>291,0</t>
  </si>
  <si>
    <t>méně pol.175151101+451541111</t>
  </si>
  <si>
    <t>-(99,0+34,0)</t>
  </si>
  <si>
    <t>179</t>
  </si>
  <si>
    <t>827802387</t>
  </si>
  <si>
    <t>180</t>
  </si>
  <si>
    <t>-47410383</t>
  </si>
  <si>
    <t>přebytečný výkopek</t>
  </si>
  <si>
    <t>méně pol.174101101</t>
  </si>
  <si>
    <t>-158,0</t>
  </si>
  <si>
    <t>181</t>
  </si>
  <si>
    <t>-2019587849</t>
  </si>
  <si>
    <t>133,0</t>
  </si>
  <si>
    <t>182</t>
  </si>
  <si>
    <t>-808904478</t>
  </si>
  <si>
    <t>133,0*1,8</t>
  </si>
  <si>
    <t>TE-PR</t>
  </si>
  <si>
    <t>Prostupy konstrukcemi - bazénová technologie</t>
  </si>
  <si>
    <t>183</t>
  </si>
  <si>
    <t>977151116</t>
  </si>
  <si>
    <t>Jádrové vrty diamantovými korunkami do D 80 mm do stavebních materiálů</t>
  </si>
  <si>
    <t>251099113</t>
  </si>
  <si>
    <t>průměrná tl.konstrukce = 350 mm</t>
  </si>
  <si>
    <t>prostup P8+P11+P12 - DN25 (d32)</t>
  </si>
  <si>
    <t>(1+1+1)*0,35</t>
  </si>
  <si>
    <t>184</t>
  </si>
  <si>
    <t>977151118</t>
  </si>
  <si>
    <t>Jádrové vrty diamantovými korunkami do D 100 mm do stavebních materiálů</t>
  </si>
  <si>
    <t>-454821864</t>
  </si>
  <si>
    <t>DN 50 (d 63)</t>
  </si>
  <si>
    <t>prostup P7+P10+P16+P37+P38+P39+P35</t>
  </si>
  <si>
    <t>(1+1+1+2+1+1+1)*0,35</t>
  </si>
  <si>
    <t>DN 40 (d 50)</t>
  </si>
  <si>
    <t xml:space="preserve">prostup P5+P14+P17+P22+P26+P28+P32+P33 </t>
  </si>
  <si>
    <t>(1+1+1+1+1+1+1+1)*0,35</t>
  </si>
  <si>
    <t>185</t>
  </si>
  <si>
    <t>977151121</t>
  </si>
  <si>
    <t>Jádrové vrty diamantovými korunkami do D 120 mm do stavebních materiálů</t>
  </si>
  <si>
    <t>-610948704</t>
  </si>
  <si>
    <t>DN 65 (d 75)</t>
  </si>
  <si>
    <t>prostup P9</t>
  </si>
  <si>
    <t>1*0,35</t>
  </si>
  <si>
    <t>186</t>
  </si>
  <si>
    <t>977151123</t>
  </si>
  <si>
    <t>Jádrové vrty diamantovými korunkami do D 150 mm do stavebních materiálů</t>
  </si>
  <si>
    <t>1741778539</t>
  </si>
  <si>
    <t>DN 100 (d 110)</t>
  </si>
  <si>
    <t>prostup P13+P30+p31</t>
  </si>
  <si>
    <t>DN 80 (d90)</t>
  </si>
  <si>
    <t>prostup P4+P6+P21+P23+P24+P36+P40+P34</t>
  </si>
  <si>
    <t>(1+1+1+1+1+3+1+2)*0,35</t>
  </si>
  <si>
    <t>187</t>
  </si>
  <si>
    <t>977151125</t>
  </si>
  <si>
    <t>Jádrové vrty diamantovými korunkami do D 200 mm do stavebních materiálů</t>
  </si>
  <si>
    <t>1541002763</t>
  </si>
  <si>
    <t>DN 125 (d 140)</t>
  </si>
  <si>
    <t>prostup P2+P15</t>
  </si>
  <si>
    <t>(1+1)*0,35</t>
  </si>
  <si>
    <t>DN 150 (d 160)</t>
  </si>
  <si>
    <t>prostup P3+P19+P20+P25+P27+P29</t>
  </si>
  <si>
    <t>(1+1+1+1+1+1)*0,35</t>
  </si>
  <si>
    <t>188</t>
  </si>
  <si>
    <t>977151128</t>
  </si>
  <si>
    <t>Jádrové vrty diamantovými korunkami do D 300 mm do stavebních materiálů</t>
  </si>
  <si>
    <t>-1196545995</t>
  </si>
  <si>
    <t>DN 200 (d 225)</t>
  </si>
  <si>
    <t>prostup P1+P18</t>
  </si>
  <si>
    <t>(1+2)*0,35</t>
  </si>
  <si>
    <t>189</t>
  </si>
  <si>
    <t>93350110R</t>
  </si>
  <si>
    <t>Kabelová chránička technologické elektroinstalace DN 50 (d 63) s těsnícími prstenci ze speciální pryže pro prostup konstrukcemi - kompletní provedení, dodávka, všech dílů a součástí, doprava</t>
  </si>
  <si>
    <t>2020720902</t>
  </si>
  <si>
    <t>prostup P37+P38+P39+P35</t>
  </si>
  <si>
    <t>2+1+1+1</t>
  </si>
  <si>
    <t>190</t>
  </si>
  <si>
    <t>93350120R</t>
  </si>
  <si>
    <t>Kabelová chránička technologické elektroinstalace DN 80 (d 90) s těsnícími prstenci ze speciální pryže pro prostup konstrukcemi - kompletní provedení, dodávka, všech dílů a součástí, doprava</t>
  </si>
  <si>
    <t>-1780355870</t>
  </si>
  <si>
    <t>prostup P336+P40+P34</t>
  </si>
  <si>
    <t>3+1+2</t>
  </si>
  <si>
    <t>191</t>
  </si>
  <si>
    <t>93350210R</t>
  </si>
  <si>
    <t>Modulární těsnění pro dodatečnou montáž utěsnění prostupu trubky konstrukcemi - pro trubku DN 25 (d 32) - montáž, dodávka, doprava</t>
  </si>
  <si>
    <t>1479355321</t>
  </si>
  <si>
    <t>2 ks/1 prosup</t>
  </si>
  <si>
    <t>P8+P11+P12</t>
  </si>
  <si>
    <t>(1+1+1)*2</t>
  </si>
  <si>
    <t>192</t>
  </si>
  <si>
    <t>93350220R</t>
  </si>
  <si>
    <t>Modulární těsnění pro dodatečnou montáž utěsnění prostupu trubky konstrukcemi - pro trubku DN40 (d 50) - montáž, dodávka, doprava</t>
  </si>
  <si>
    <t>-317462373</t>
  </si>
  <si>
    <t>(1+1+1+1+1+1+1+1)*2</t>
  </si>
  <si>
    <t>193</t>
  </si>
  <si>
    <t>93350230R</t>
  </si>
  <si>
    <t xml:space="preserve">Modulární těsnění pro dodatečnou montáž utěsnění prostupu trubky  konstrukcemi - pro trubku DN 50 (d 63) - montáž, dodávka, doprava</t>
  </si>
  <si>
    <t>-1368828398</t>
  </si>
  <si>
    <t>(1+1+1+2+1+1+1)*2</t>
  </si>
  <si>
    <t>194</t>
  </si>
  <si>
    <t>93350240R</t>
  </si>
  <si>
    <t xml:space="preserve">Modulární těsnění pro dodatečnou montáž utěsnění prostupu trubky  konstrukcemi - pro trubku DN 65 (d 75) - montáž, dodávka, doprava</t>
  </si>
  <si>
    <t>818564802</t>
  </si>
  <si>
    <t>1*2</t>
  </si>
  <si>
    <t>195</t>
  </si>
  <si>
    <t>93350250R</t>
  </si>
  <si>
    <t xml:space="preserve">Modulární těsnění pro dodatečnou montáž utěsnění prostupu trubky  konstrukcemi - pro trubku DN 80 (d 90) - montáž, dodávka, doprava</t>
  </si>
  <si>
    <t>-1122848302</t>
  </si>
  <si>
    <t>(1+1+1+1+1+3+1+2)*2</t>
  </si>
  <si>
    <t>196</t>
  </si>
  <si>
    <t>93350260R</t>
  </si>
  <si>
    <t xml:space="preserve">Modulární těsnění pro dodatečnou montáž utěsnění prostupu trubky  konstrukcemi - pro trubku DN 100 (d 110) - montáž, dodávka, doprava</t>
  </si>
  <si>
    <t>1679948463</t>
  </si>
  <si>
    <t>197</t>
  </si>
  <si>
    <t>93350270R</t>
  </si>
  <si>
    <t xml:space="preserve">Modulární těsnění pro dodatečnou montáž utěsnění prostupu trubky  konstrukcemi - pro trubku DN 125 (d 140) - montáž, dodávka, doprava</t>
  </si>
  <si>
    <t>885625877</t>
  </si>
  <si>
    <t>(1+1)*2</t>
  </si>
  <si>
    <t>198</t>
  </si>
  <si>
    <t>93350280R</t>
  </si>
  <si>
    <t xml:space="preserve">Modulární těsnění pro dodatečnou montáž utěsnění prostupu trubky  konstrukcemi - pro trubku DN 150 (d 160) - montáž, dodávka, doprava</t>
  </si>
  <si>
    <t>-1954956704</t>
  </si>
  <si>
    <t>(1+1+1+1+1+1)*2</t>
  </si>
  <si>
    <t>199</t>
  </si>
  <si>
    <t>93350290R</t>
  </si>
  <si>
    <t xml:space="preserve">Modulární těsnění pro dodatečnou montáž utěsnění prostupu trubky  konstrukcemi - pro trubku DN 200 (d 225) - montáž, dodávka, doprava</t>
  </si>
  <si>
    <t>1839006205</t>
  </si>
  <si>
    <t>(1+2)*2</t>
  </si>
  <si>
    <t xml:space="preserve">B - ZTI </t>
  </si>
  <si>
    <t xml:space="preserve">    1 - ZEMNI PRACE STAVEBNI</t>
  </si>
  <si>
    <t xml:space="preserve">    4 - VODOROVNE KONSTRUKCE</t>
  </si>
  <si>
    <t xml:space="preserve">    8 - POTRUBI</t>
  </si>
  <si>
    <t>PSV - Práce a dodávky PSV</t>
  </si>
  <si>
    <t xml:space="preserve">    721 - VNITRNI KANALIZACE</t>
  </si>
  <si>
    <t xml:space="preserve">    722 - Zdravotechnika - vnitřní vodovod</t>
  </si>
  <si>
    <t>ZEMNI PRACE STAVEBNI</t>
  </si>
  <si>
    <t>923520925</t>
  </si>
  <si>
    <t xml:space="preserve">vodovod                                           </t>
  </si>
  <si>
    <t xml:space="preserve">(1.6*17+1.8*1.2+1.7*7.4+1.6*27.9+1.875*14.3+2.15*1+1.75*6.7+1.625*6.5+1.6*1)*0.8  </t>
  </si>
  <si>
    <t xml:space="preserve">kanalizace                                        </t>
  </si>
  <si>
    <t>(1.715*13.8+2.9*0.5+0.25*2.5+3.4*9.8+0.35*2.5+1.3*4)*1</t>
  </si>
  <si>
    <t>-401462716</t>
  </si>
  <si>
    <t>161101102</t>
  </si>
  <si>
    <t>Svislé přemístění výkopku z horniny tř. 1 až 4 hl výkopu do 4 m</t>
  </si>
  <si>
    <t>2100914508</t>
  </si>
  <si>
    <t xml:space="preserve">176.681*0.5                                       </t>
  </si>
  <si>
    <t>151101101</t>
  </si>
  <si>
    <t>Zřízení příložného pažení a rozepření stěn rýh hl do 2 m</t>
  </si>
  <si>
    <t>-221519967</t>
  </si>
  <si>
    <t>(1.6*17+1.8*1.2+1.7*7.4+1.6*27.9+1.875*14.3+1.75*6.7+1.625*6.5+1.6*1)*2</t>
  </si>
  <si>
    <t xml:space="preserve">1.715*13.8*2                                      </t>
  </si>
  <si>
    <t>151101111</t>
  </si>
  <si>
    <t>Odstranění příložného pažení a rozepření stěn rýh hl do 2 m</t>
  </si>
  <si>
    <t>-2058344018</t>
  </si>
  <si>
    <t>151101102</t>
  </si>
  <si>
    <t>Zřízení příložného pažení a rozepření stěn rýh hl do 4 m</t>
  </si>
  <si>
    <t>2524838</t>
  </si>
  <si>
    <t xml:space="preserve">2.15*1*2                                          </t>
  </si>
  <si>
    <t xml:space="preserve">(2.9*0.5+3.4*9.8)*2                               </t>
  </si>
  <si>
    <t>151101112</t>
  </si>
  <si>
    <t>Odstranění příložného pažení a rozepření stěn rýh hl do 4 m</t>
  </si>
  <si>
    <t>-1547614571</t>
  </si>
  <si>
    <t>162701105</t>
  </si>
  <si>
    <t>Vodorovné přemístění do 10000 m výkopku/sypaniny z horniny tř. 1 až 4</t>
  </si>
  <si>
    <t>-248024187</t>
  </si>
  <si>
    <t xml:space="preserve">lože vodovod                                      </t>
  </si>
  <si>
    <t xml:space="preserve">(17+65+1)*0.8*0.1                                 </t>
  </si>
  <si>
    <t xml:space="preserve">obsyp vodovod                                     </t>
  </si>
  <si>
    <t xml:space="preserve">17*0.8*0.39+65*0.8*0.36+1*0.8*0.35                </t>
  </si>
  <si>
    <t xml:space="preserve">lože kanalizace                                   </t>
  </si>
  <si>
    <t xml:space="preserve">(29.5+4)*1*0.1                                    </t>
  </si>
  <si>
    <t xml:space="preserve">obsyp kanalizace                                  </t>
  </si>
  <si>
    <t xml:space="preserve">29.5*1*0.45+4*1*0.4                               </t>
  </si>
  <si>
    <t xml:space="preserve">šachta                                            </t>
  </si>
  <si>
    <t xml:space="preserve">3.14*0.3*0.3*1.6                                  </t>
  </si>
  <si>
    <t>162701109</t>
  </si>
  <si>
    <t>Příplatek k vodorovnému přemístění výkopku/sypaniny z horniny tř. 1 až 4 ZKD 1000 m přes 10000 m</t>
  </si>
  <si>
    <t>803441046</t>
  </si>
  <si>
    <t xml:space="preserve">49.621*13                                         </t>
  </si>
  <si>
    <t>1609983050</t>
  </si>
  <si>
    <t>171201211</t>
  </si>
  <si>
    <t>2020353679</t>
  </si>
  <si>
    <t xml:space="preserve">49.621*2                                          </t>
  </si>
  <si>
    <t>1635023503</t>
  </si>
  <si>
    <t xml:space="preserve">176.681-49.621                                    </t>
  </si>
  <si>
    <t>175111101</t>
  </si>
  <si>
    <t>Obsypání potrubí ručně sypaninou bez prohození sítem, uloženou do 3 m</t>
  </si>
  <si>
    <t>890410846</t>
  </si>
  <si>
    <t>(24.304+14.875)-17*3.14*0.045*0.045-65*3.14*0.0315*0.0315-1*3.14*0.025*0.025-29.5*3.14*0.08*0.08-4*3.14*0.06*0.06</t>
  </si>
  <si>
    <t>58331340</t>
  </si>
  <si>
    <t>kamenivo těžené drobné prané frakce 0-4</t>
  </si>
  <si>
    <t>-410695725</t>
  </si>
  <si>
    <t xml:space="preserve">38.228*1.1*1.02*1,67                                   </t>
  </si>
  <si>
    <t>VODOROVNE KONSTRUKCE</t>
  </si>
  <si>
    <t>451573111</t>
  </si>
  <si>
    <t>Lože pod potrubí otevřený výkop ze štěrkopísku</t>
  </si>
  <si>
    <t>152912450</t>
  </si>
  <si>
    <t xml:space="preserve">6.64+3.35                                         </t>
  </si>
  <si>
    <t>POTRUBI</t>
  </si>
  <si>
    <t>850265121</t>
  </si>
  <si>
    <t>Výřez nebo výsek na potrubí z trub litinových tlakových nebo plastických hmot DN 100</t>
  </si>
  <si>
    <t>-1122789285</t>
  </si>
  <si>
    <t>28614960</t>
  </si>
  <si>
    <t>elektrotvarovka T-kus rovnoramenný, PE 100, PN 16, d 90</t>
  </si>
  <si>
    <t>495938951</t>
  </si>
  <si>
    <t>871241101</t>
  </si>
  <si>
    <t>Montáž potrubí z PVC SDR 11 těsněných gumovým kroužkem otevřený výkop D 90 x 4,3 mm</t>
  </si>
  <si>
    <t>-1756333650</t>
  </si>
  <si>
    <t>" SDR 17 50x3" 1,0</t>
  </si>
  <si>
    <t xml:space="preserve">" SDR 17 63x3,8" 51.8+6.7+6.5 </t>
  </si>
  <si>
    <t>28613126</t>
  </si>
  <si>
    <t>potrubí vodovodní PE100 PN 10 SDR17 6m 100m 50x3,0mm</t>
  </si>
  <si>
    <t>513413020</t>
  </si>
  <si>
    <t xml:space="preserve">1*1.015                                           </t>
  </si>
  <si>
    <t>28613127</t>
  </si>
  <si>
    <t>potrubí vodovodní PE100 PN 10 SDR17 6m 100m 63x3,8mm</t>
  </si>
  <si>
    <t>49196235</t>
  </si>
  <si>
    <t xml:space="preserve">65*1.015                                          </t>
  </si>
  <si>
    <t>39654530</t>
  </si>
  <si>
    <t>" PEHD PN10 90x5,4" 17</t>
  </si>
  <si>
    <t>28613620</t>
  </si>
  <si>
    <t>potrubí dvouvrstvé PE100 s 10% signalizační vrstvou SDR 17 90x5,4 dl 12m</t>
  </si>
  <si>
    <t>801611272</t>
  </si>
  <si>
    <t xml:space="preserve">17*1.015                                          </t>
  </si>
  <si>
    <t>877211101</t>
  </si>
  <si>
    <t>Montáž elektrospojek na vodovodním potrubí z PE trub d 63</t>
  </si>
  <si>
    <t>245119747</t>
  </si>
  <si>
    <t>28615972</t>
  </si>
  <si>
    <t>elektrospojka SDR 11 PE 100 PN 16 d 63</t>
  </si>
  <si>
    <t>-1505891373</t>
  </si>
  <si>
    <t xml:space="preserve">11*1.015                                          </t>
  </si>
  <si>
    <t>877211113</t>
  </si>
  <si>
    <t>Montáž elektro T-kusů na vodovodním potrubí z PE trub d 63</t>
  </si>
  <si>
    <t>-334648904</t>
  </si>
  <si>
    <t>28614958</t>
  </si>
  <si>
    <t>elektrotvarovka T-kus rovnoramenný, PE 100, PN 16, d 63</t>
  </si>
  <si>
    <t>1622703822</t>
  </si>
  <si>
    <t xml:space="preserve">3*1.015                                           </t>
  </si>
  <si>
    <t>877321114</t>
  </si>
  <si>
    <t>Montáž elektro T-kusů redukovaných na vodovodním potrubí z PE trub d 160/63</t>
  </si>
  <si>
    <t>-2091757188</t>
  </si>
  <si>
    <t>28614246R</t>
  </si>
  <si>
    <t>Odboč.T-kus reduk.PE D 63/50mm</t>
  </si>
  <si>
    <t>ks</t>
  </si>
  <si>
    <t>1381980064</t>
  </si>
  <si>
    <t>877211112</t>
  </si>
  <si>
    <t>Montáž elektrokolen 90° na vodovodním potrubí z PE trub d 63</t>
  </si>
  <si>
    <t>1018168781</t>
  </si>
  <si>
    <t>28614934</t>
  </si>
  <si>
    <t>elektrokoleno 90° PE 100 PN 16 d 63</t>
  </si>
  <si>
    <t>1600365766</t>
  </si>
  <si>
    <t xml:space="preserve">8*1.015                                           </t>
  </si>
  <si>
    <t>877211110</t>
  </si>
  <si>
    <t>Montáž elektrokolen 45° na vodovodním potrubí z PE trub d 63</t>
  </si>
  <si>
    <t>648960965</t>
  </si>
  <si>
    <t>28614816R</t>
  </si>
  <si>
    <t>El. koleno 30° SDR 11 PE 100 PN 16 D 63mm</t>
  </si>
  <si>
    <t>1188206920</t>
  </si>
  <si>
    <t>1*1,015</t>
  </si>
  <si>
    <t>871263121</t>
  </si>
  <si>
    <t>Montáž kanalizačního potrubí z PVC těsněné gumovým kroužkem otevřený výkop sklon do 20 % DN 110</t>
  </si>
  <si>
    <t>1344687302</t>
  </si>
  <si>
    <t xml:space="preserve">4+0.5                                             </t>
  </si>
  <si>
    <t>28611113</t>
  </si>
  <si>
    <t>trubka kanalizační PVC DN 110x1000 mm SN4</t>
  </si>
  <si>
    <t>353406908</t>
  </si>
  <si>
    <t xml:space="preserve">4.5*1.093                                         </t>
  </si>
  <si>
    <t>871313121</t>
  </si>
  <si>
    <t>Montáž kanalizačního potrubí z PVC těsněné gumovým kroužkem otevřený výkop sklon do 20 % DN 160</t>
  </si>
  <si>
    <t>124972772</t>
  </si>
  <si>
    <t xml:space="preserve">12.8+4+12.7+1                                     </t>
  </si>
  <si>
    <t>28611131</t>
  </si>
  <si>
    <t>trubka kanalizační PVC DN 160x1000 mm SN4</t>
  </si>
  <si>
    <t>1658053069</t>
  </si>
  <si>
    <t xml:space="preserve">30.5*1.093                                        </t>
  </si>
  <si>
    <t>877350420</t>
  </si>
  <si>
    <t>Montáž odboček na kanalizačním potrubí z PP trub korugovaných DN 200</t>
  </si>
  <si>
    <t>920873621</t>
  </si>
  <si>
    <t>28611427</t>
  </si>
  <si>
    <t>odbočka kanalizační plastová s hrdlem KG 160/110/87°</t>
  </si>
  <si>
    <t>1600435409</t>
  </si>
  <si>
    <t>877355122</t>
  </si>
  <si>
    <t>Montáž nalepovací odbočné tvarovky na potrubí z kanalizačních trub z PVC DN 200</t>
  </si>
  <si>
    <t>-773485609</t>
  </si>
  <si>
    <t>28611710</t>
  </si>
  <si>
    <t>nalepovací hrdlo samostatné kanalizace plastové KG DN 160</t>
  </si>
  <si>
    <t>1586133152</t>
  </si>
  <si>
    <t>817264111</t>
  </si>
  <si>
    <t>Montáž betonových útesů s hrdlem DN 100</t>
  </si>
  <si>
    <t>1478141948</t>
  </si>
  <si>
    <t>817314111</t>
  </si>
  <si>
    <t>Montáž betonových útesů s hrdlem DN 150</t>
  </si>
  <si>
    <t>1348924812</t>
  </si>
  <si>
    <t>894812312</t>
  </si>
  <si>
    <t>Revizní a čistící šachta z PP typ DN 600/160 šachtové dno průtočné 30°, 60°, 90°</t>
  </si>
  <si>
    <t>-1411291458</t>
  </si>
  <si>
    <t>894812332</t>
  </si>
  <si>
    <t>Revizní a čistící šachta z PP DN 600 šachtová roura korugovaná světlé hloubky 2000 mm</t>
  </si>
  <si>
    <t>-917514159</t>
  </si>
  <si>
    <t>894812339</t>
  </si>
  <si>
    <t>Příplatek k rourám revizní a čistící šachty z PP DN 600 za uříznutí šachtové roury</t>
  </si>
  <si>
    <t>-1992928844</t>
  </si>
  <si>
    <t>894812356</t>
  </si>
  <si>
    <t>Revizní a čistící šachta z PP DN 600 poklop litinový do 12,5 t s betonovým prstencem</t>
  </si>
  <si>
    <t>-295348959</t>
  </si>
  <si>
    <t>899722112</t>
  </si>
  <si>
    <t>Krytí potrubí z plastů výstražnou fólií z PVC 25 cm</t>
  </si>
  <si>
    <t>2075873024</t>
  </si>
  <si>
    <t xml:space="preserve">17+65+1                                           </t>
  </si>
  <si>
    <t>899721111</t>
  </si>
  <si>
    <t>Signalizační vodič DN do 150 mm na potrubí PVC</t>
  </si>
  <si>
    <t>1010944091</t>
  </si>
  <si>
    <t>998276101</t>
  </si>
  <si>
    <t>Přesun hmot pro trubní vedení z trub z plastických hmot otevřený výkop</t>
  </si>
  <si>
    <t>1958518967</t>
  </si>
  <si>
    <t>PSV</t>
  </si>
  <si>
    <t>Práce a dodávky PSV</t>
  </si>
  <si>
    <t>721</t>
  </si>
  <si>
    <t>VNITRNI KANALIZACE</t>
  </si>
  <si>
    <t>721211913</t>
  </si>
  <si>
    <t>Montáž vpustí podlahových DN 110</t>
  </si>
  <si>
    <t>-1970065151</t>
  </si>
  <si>
    <t>28770923R</t>
  </si>
  <si>
    <t>Vtok dvor. HL 616 HS/1 DN 110 - podrobný popis v PD</t>
  </si>
  <si>
    <t>-999982976</t>
  </si>
  <si>
    <t>998721101</t>
  </si>
  <si>
    <t>Přesun hmot tonážní pro vnitřní kanalizace v objektech v do 6 m</t>
  </si>
  <si>
    <t>-488491118</t>
  </si>
  <si>
    <t>722</t>
  </si>
  <si>
    <t>Zdravotechnika - vnitřní vodovod</t>
  </si>
  <si>
    <t>722221135</t>
  </si>
  <si>
    <t>Ventil výtokový G 3/4 s jedním závitem</t>
  </si>
  <si>
    <t>soubor</t>
  </si>
  <si>
    <t>1547007109</t>
  </si>
  <si>
    <t>722230106</t>
  </si>
  <si>
    <t>Ventil přímý G 2 se dvěma závity</t>
  </si>
  <si>
    <t>-390672499</t>
  </si>
  <si>
    <t>722231056</t>
  </si>
  <si>
    <t>Šoupátko mosazné G 2 PN 10 do 80°C s 2x vnitřním závitem</t>
  </si>
  <si>
    <t>256929537</t>
  </si>
  <si>
    <t>722231077</t>
  </si>
  <si>
    <t>Ventil zpětný mosazný G 2 PN 10 do 110°C se dvěma závity</t>
  </si>
  <si>
    <t>-2135678885</t>
  </si>
  <si>
    <t>722262302</t>
  </si>
  <si>
    <t>Vodoměr závitový vícevtokový mokroběžný do 40°C G 5/4 x 150 mm Qn 6 m3/h vertikální</t>
  </si>
  <si>
    <t>711711976</t>
  </si>
  <si>
    <t>998722101</t>
  </si>
  <si>
    <t>Přesun hmot tonážní pro vnitřní vodovod v objektech v do 6 m</t>
  </si>
  <si>
    <t>1894957014</t>
  </si>
  <si>
    <t>C - Elektročást - přenos</t>
  </si>
  <si>
    <t>EL - Elektročást</t>
  </si>
  <si>
    <t>EL</t>
  </si>
  <si>
    <t>Elektročást</t>
  </si>
  <si>
    <t>EL 01</t>
  </si>
  <si>
    <t>Elektročást - přenos ze samostatného rozpočtu - viz příloha</t>
  </si>
  <si>
    <t>1471109054</t>
  </si>
  <si>
    <t>D - Nerez bazény - přenos</t>
  </si>
  <si>
    <t>NB - Nerez bazény</t>
  </si>
  <si>
    <t>NB</t>
  </si>
  <si>
    <t>Nerez bazény</t>
  </si>
  <si>
    <t>NB 01</t>
  </si>
  <si>
    <t>Nerez bazény + brodítka - přenos ze samostatného rozpočtu - viz příloha</t>
  </si>
  <si>
    <t>861522053</t>
  </si>
  <si>
    <t>E - Bazénová technologie - přenos</t>
  </si>
  <si>
    <t>BT - Bazénová technologie</t>
  </si>
  <si>
    <t>BT</t>
  </si>
  <si>
    <t>Bazénová technologie</t>
  </si>
  <si>
    <t>BT 01</t>
  </si>
  <si>
    <t>Bazénová technologie - přenos ze samostatného rozpočtu - viz příloha</t>
  </si>
  <si>
    <t>-30598414</t>
  </si>
  <si>
    <t>F - Elektročást bazénové technologie - přenos</t>
  </si>
  <si>
    <t>E_BT - Elektročást bazénové technologie</t>
  </si>
  <si>
    <t>E_BT</t>
  </si>
  <si>
    <t>Elektročást bazénové technologie</t>
  </si>
  <si>
    <t>E 0011</t>
  </si>
  <si>
    <t xml:space="preserve">Elektročást BT - přenos ze samostatného rozpočtu - viz  příloha </t>
  </si>
  <si>
    <t>1626585870</t>
  </si>
  <si>
    <t>G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</si>
  <si>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</si>
  <si>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</si>
  <si>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</si>
  <si>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</si>
  <si>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</si>
  <si>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Zažízení staveniště</t>
  </si>
  <si>
    <t>-662079426</t>
  </si>
  <si>
    <t>VRN 02</t>
  </si>
  <si>
    <t>Provozní vlivy</t>
  </si>
  <si>
    <t>-766390155</t>
  </si>
  <si>
    <t>VON</t>
  </si>
  <si>
    <t>Vedlejší ostatní náklady</t>
  </si>
  <si>
    <t>001</t>
  </si>
  <si>
    <t>Kompletační činnost dodavatele</t>
  </si>
  <si>
    <t>512</t>
  </si>
  <si>
    <t>1228935899</t>
  </si>
  <si>
    <t>002</t>
  </si>
  <si>
    <t>Vytyčení základních směrových a výškových bodů stavby</t>
  </si>
  <si>
    <t>-1489663699</t>
  </si>
  <si>
    <t>003</t>
  </si>
  <si>
    <t>Výškové a polohové vytýčení všech inženýrských sítí na staveništi a jejich ověření u správců</t>
  </si>
  <si>
    <t>1661344001</t>
  </si>
  <si>
    <t>004</t>
  </si>
  <si>
    <t>Zpracování dokumentace skutečného provedení stavby</t>
  </si>
  <si>
    <t>1905382674</t>
  </si>
  <si>
    <t>005</t>
  </si>
  <si>
    <t>Opatření k zajištění bezpečnosti účastníků realizace akce a veřejnosti (zejména zajištění staveniště, bezpečnostní tabulky, zajištění výkopů proti pádu veřejných osob, lávky přes výkopy, popř.jejich osvětlení apod.)</t>
  </si>
  <si>
    <t>-1688114236</t>
  </si>
  <si>
    <t>006</t>
  </si>
  <si>
    <t>Dodávka vybavení stavby dle příslušných ČSN se zaměřením na požární ochranu objektu a bezpečnost práce (hasící přístroje, výstražné tabulky, zajištění podmínek bezpečnosti a ochrany zdraví při práci )</t>
  </si>
  <si>
    <t>-1862386189</t>
  </si>
  <si>
    <t>007</t>
  </si>
  <si>
    <t>Zaměření skutečného provedení stavby</t>
  </si>
  <si>
    <t>-1928692901</t>
  </si>
  <si>
    <t>008</t>
  </si>
  <si>
    <t>Úklid dokončené stavby a jejího okolí do původního stavu</t>
  </si>
  <si>
    <t>368308363</t>
  </si>
  <si>
    <t>009</t>
  </si>
  <si>
    <t>Zkoušky hutnění</t>
  </si>
  <si>
    <t>1690274031</t>
  </si>
  <si>
    <t>010</t>
  </si>
  <si>
    <t>Veškeré zkoušky a revize bazénové technologie</t>
  </si>
  <si>
    <t>-1447893578</t>
  </si>
  <si>
    <t>011</t>
  </si>
  <si>
    <t>Označení stavby (tabule s údaji o stavbě)</t>
  </si>
  <si>
    <t>536889947</t>
  </si>
  <si>
    <t>012</t>
  </si>
  <si>
    <t>Čištění veřejných komunikací</t>
  </si>
  <si>
    <t>2051592349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</si>
</sst>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43</v>
      </c>
      <c r="E29" s="45"/>
      <c r="F29" s="31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TV18-030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Koupaliště - Rekonstrukce malých bazénů v Ostrově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Ostrov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66" t="str">
        <f>IF(AN8= "","",AN8)</f>
        <v>25. 6. 2018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Ostrov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5"/>
      <c r="AQ52" s="86" t="s">
        <v>58</v>
      </c>
      <c r="AR52" s="42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ROUND(SUM(AG55:AG61),2)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ROUND(SUM(AS55:AS61),2)</f>
        <v>0</v>
      </c>
      <c r="AT54" s="101">
        <f>ROUND(SUM(AV54:AW54),2)</f>
        <v>0</v>
      </c>
      <c r="AU54" s="102">
        <f>ROUND(SUM(AU55:AU61),5)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ROUND(SUM(AZ55:AZ61),2)</f>
        <v>0</v>
      </c>
      <c r="BA54" s="101">
        <f>ROUND(SUM(BA55:BA61),2)</f>
        <v>0</v>
      </c>
      <c r="BB54" s="101">
        <f>ROUND(SUM(BB55:BB61),2)</f>
        <v>0</v>
      </c>
      <c r="BC54" s="101">
        <f>ROUND(SUM(BC55:BC61),2)</f>
        <v>0</v>
      </c>
      <c r="BD54" s="103">
        <f>ROUND(SUM(BD55:BD61),2)</f>
        <v>0</v>
      </c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19</v>
      </c>
    </row>
    <row r="55" s="5" customFormat="1" ht="16.5" customHeight="1">
      <c r="A55" s="106" t="s">
        <v>77</v>
      </c>
      <c r="B55" s="107"/>
      <c r="C55" s="108"/>
      <c r="D55" s="109" t="s">
        <v>78</v>
      </c>
      <c r="E55" s="109"/>
      <c r="F55" s="109"/>
      <c r="G55" s="109"/>
      <c r="H55" s="109"/>
      <c r="I55" s="110"/>
      <c r="J55" s="109" t="s">
        <v>79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'A - Stavebně konstrukční 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80</v>
      </c>
      <c r="AR55" s="113"/>
      <c r="AS55" s="114">
        <v>0</v>
      </c>
      <c r="AT55" s="115">
        <f>ROUND(SUM(AV55:AW55),2)</f>
        <v>0</v>
      </c>
      <c r="AU55" s="116">
        <f>'A - Stavebně konstrukční ...'!P94</f>
        <v>0</v>
      </c>
      <c r="AV55" s="115">
        <f>'A - Stavebně konstrukční ...'!J33</f>
        <v>0</v>
      </c>
      <c r="AW55" s="115">
        <f>'A - Stavebně konstrukční ...'!J34</f>
        <v>0</v>
      </c>
      <c r="AX55" s="115">
        <f>'A - Stavebně konstrukční ...'!J35</f>
        <v>0</v>
      </c>
      <c r="AY55" s="115">
        <f>'A - Stavebně konstrukční ...'!J36</f>
        <v>0</v>
      </c>
      <c r="AZ55" s="115">
        <f>'A - Stavebně konstrukční ...'!F33</f>
        <v>0</v>
      </c>
      <c r="BA55" s="115">
        <f>'A - Stavebně konstrukční ...'!F34</f>
        <v>0</v>
      </c>
      <c r="BB55" s="115">
        <f>'A - Stavebně konstrukční ...'!F35</f>
        <v>0</v>
      </c>
      <c r="BC55" s="115">
        <f>'A - Stavebně konstrukční ...'!F36</f>
        <v>0</v>
      </c>
      <c r="BD55" s="117">
        <f>'A - Stavebně konstrukční ...'!F37</f>
        <v>0</v>
      </c>
      <c r="BT55" s="118" t="s">
        <v>81</v>
      </c>
      <c r="BV55" s="118" t="s">
        <v>75</v>
      </c>
      <c r="BW55" s="118" t="s">
        <v>82</v>
      </c>
      <c r="BX55" s="118" t="s">
        <v>5</v>
      </c>
      <c r="CL55" s="118" t="s">
        <v>19</v>
      </c>
      <c r="CM55" s="118" t="s">
        <v>83</v>
      </c>
    </row>
    <row r="56" s="5" customFormat="1" ht="16.5" customHeight="1">
      <c r="A56" s="106" t="s">
        <v>77</v>
      </c>
      <c r="B56" s="107"/>
      <c r="C56" s="108"/>
      <c r="D56" s="109" t="s">
        <v>84</v>
      </c>
      <c r="E56" s="109"/>
      <c r="F56" s="109"/>
      <c r="G56" s="109"/>
      <c r="H56" s="109"/>
      <c r="I56" s="110"/>
      <c r="J56" s="109" t="s">
        <v>85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'B - ZTI 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80</v>
      </c>
      <c r="AR56" s="113"/>
      <c r="AS56" s="114">
        <v>0</v>
      </c>
      <c r="AT56" s="115">
        <f>ROUND(SUM(AV56:AW56),2)</f>
        <v>0</v>
      </c>
      <c r="AU56" s="116">
        <f>'B - ZTI '!P87</f>
        <v>0</v>
      </c>
      <c r="AV56" s="115">
        <f>'B - ZTI '!J33</f>
        <v>0</v>
      </c>
      <c r="AW56" s="115">
        <f>'B - ZTI '!J34</f>
        <v>0</v>
      </c>
      <c r="AX56" s="115">
        <f>'B - ZTI '!J35</f>
        <v>0</v>
      </c>
      <c r="AY56" s="115">
        <f>'B - ZTI '!J36</f>
        <v>0</v>
      </c>
      <c r="AZ56" s="115">
        <f>'B - ZTI '!F33</f>
        <v>0</v>
      </c>
      <c r="BA56" s="115">
        <f>'B - ZTI '!F34</f>
        <v>0</v>
      </c>
      <c r="BB56" s="115">
        <f>'B - ZTI '!F35</f>
        <v>0</v>
      </c>
      <c r="BC56" s="115">
        <f>'B - ZTI '!F36</f>
        <v>0</v>
      </c>
      <c r="BD56" s="117">
        <f>'B - ZTI '!F37</f>
        <v>0</v>
      </c>
      <c r="BT56" s="118" t="s">
        <v>81</v>
      </c>
      <c r="BV56" s="118" t="s">
        <v>75</v>
      </c>
      <c r="BW56" s="118" t="s">
        <v>86</v>
      </c>
      <c r="BX56" s="118" t="s">
        <v>5</v>
      </c>
      <c r="CL56" s="118" t="s">
        <v>19</v>
      </c>
      <c r="CM56" s="118" t="s">
        <v>83</v>
      </c>
    </row>
    <row r="57" s="5" customFormat="1" ht="16.5" customHeight="1">
      <c r="A57" s="106" t="s">
        <v>77</v>
      </c>
      <c r="B57" s="107"/>
      <c r="C57" s="108"/>
      <c r="D57" s="109" t="s">
        <v>87</v>
      </c>
      <c r="E57" s="109"/>
      <c r="F57" s="109"/>
      <c r="G57" s="109"/>
      <c r="H57" s="109"/>
      <c r="I57" s="110"/>
      <c r="J57" s="109" t="s">
        <v>88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'C - Elektročást - přenos'!J30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80</v>
      </c>
      <c r="AR57" s="113"/>
      <c r="AS57" s="114">
        <v>0</v>
      </c>
      <c r="AT57" s="115">
        <f>ROUND(SUM(AV57:AW57),2)</f>
        <v>0</v>
      </c>
      <c r="AU57" s="116">
        <f>'C - Elektročást - přenos'!P80</f>
        <v>0</v>
      </c>
      <c r="AV57" s="115">
        <f>'C - Elektročást - přenos'!J33</f>
        <v>0</v>
      </c>
      <c r="AW57" s="115">
        <f>'C - Elektročást - přenos'!J34</f>
        <v>0</v>
      </c>
      <c r="AX57" s="115">
        <f>'C - Elektročást - přenos'!J35</f>
        <v>0</v>
      </c>
      <c r="AY57" s="115">
        <f>'C - Elektročást - přenos'!J36</f>
        <v>0</v>
      </c>
      <c r="AZ57" s="115">
        <f>'C - Elektročást - přenos'!F33</f>
        <v>0</v>
      </c>
      <c r="BA57" s="115">
        <f>'C - Elektročást - přenos'!F34</f>
        <v>0</v>
      </c>
      <c r="BB57" s="115">
        <f>'C - Elektročást - přenos'!F35</f>
        <v>0</v>
      </c>
      <c r="BC57" s="115">
        <f>'C - Elektročást - přenos'!F36</f>
        <v>0</v>
      </c>
      <c r="BD57" s="117">
        <f>'C - Elektročást - přenos'!F37</f>
        <v>0</v>
      </c>
      <c r="BT57" s="118" t="s">
        <v>81</v>
      </c>
      <c r="BV57" s="118" t="s">
        <v>75</v>
      </c>
      <c r="BW57" s="118" t="s">
        <v>89</v>
      </c>
      <c r="BX57" s="118" t="s">
        <v>5</v>
      </c>
      <c r="CL57" s="118" t="s">
        <v>19</v>
      </c>
      <c r="CM57" s="118" t="s">
        <v>83</v>
      </c>
    </row>
    <row r="58" s="5" customFormat="1" ht="16.5" customHeight="1">
      <c r="A58" s="106" t="s">
        <v>77</v>
      </c>
      <c r="B58" s="107"/>
      <c r="C58" s="108"/>
      <c r="D58" s="109" t="s">
        <v>72</v>
      </c>
      <c r="E58" s="109"/>
      <c r="F58" s="109"/>
      <c r="G58" s="109"/>
      <c r="H58" s="109"/>
      <c r="I58" s="110"/>
      <c r="J58" s="109" t="s">
        <v>90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'D - Nerez bazény - přenos'!J30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80</v>
      </c>
      <c r="AR58" s="113"/>
      <c r="AS58" s="114">
        <v>0</v>
      </c>
      <c r="AT58" s="115">
        <f>ROUND(SUM(AV58:AW58),2)</f>
        <v>0</v>
      </c>
      <c r="AU58" s="116">
        <f>'D - Nerez bazény - přenos'!P80</f>
        <v>0</v>
      </c>
      <c r="AV58" s="115">
        <f>'D - Nerez bazény - přenos'!J33</f>
        <v>0</v>
      </c>
      <c r="AW58" s="115">
        <f>'D - Nerez bazény - přenos'!J34</f>
        <v>0</v>
      </c>
      <c r="AX58" s="115">
        <f>'D - Nerez bazény - přenos'!J35</f>
        <v>0</v>
      </c>
      <c r="AY58" s="115">
        <f>'D - Nerez bazény - přenos'!J36</f>
        <v>0</v>
      </c>
      <c r="AZ58" s="115">
        <f>'D - Nerez bazény - přenos'!F33</f>
        <v>0</v>
      </c>
      <c r="BA58" s="115">
        <f>'D - Nerez bazény - přenos'!F34</f>
        <v>0</v>
      </c>
      <c r="BB58" s="115">
        <f>'D - Nerez bazény - přenos'!F35</f>
        <v>0</v>
      </c>
      <c r="BC58" s="115">
        <f>'D - Nerez bazény - přenos'!F36</f>
        <v>0</v>
      </c>
      <c r="BD58" s="117">
        <f>'D - Nerez bazény - přenos'!F37</f>
        <v>0</v>
      </c>
      <c r="BT58" s="118" t="s">
        <v>81</v>
      </c>
      <c r="BV58" s="118" t="s">
        <v>75</v>
      </c>
      <c r="BW58" s="118" t="s">
        <v>91</v>
      </c>
      <c r="BX58" s="118" t="s">
        <v>5</v>
      </c>
      <c r="CL58" s="118" t="s">
        <v>19</v>
      </c>
      <c r="CM58" s="118" t="s">
        <v>83</v>
      </c>
    </row>
    <row r="59" s="5" customFormat="1" ht="16.5" customHeight="1">
      <c r="A59" s="106" t="s">
        <v>77</v>
      </c>
      <c r="B59" s="107"/>
      <c r="C59" s="108"/>
      <c r="D59" s="109" t="s">
        <v>92</v>
      </c>
      <c r="E59" s="109"/>
      <c r="F59" s="109"/>
      <c r="G59" s="109"/>
      <c r="H59" s="109"/>
      <c r="I59" s="110"/>
      <c r="J59" s="109" t="s">
        <v>93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'E - Bazénová technologie 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80</v>
      </c>
      <c r="AR59" s="113"/>
      <c r="AS59" s="114">
        <v>0</v>
      </c>
      <c r="AT59" s="115">
        <f>ROUND(SUM(AV59:AW59),2)</f>
        <v>0</v>
      </c>
      <c r="AU59" s="116">
        <f>'E - Bazénová technologie ...'!P80</f>
        <v>0</v>
      </c>
      <c r="AV59" s="115">
        <f>'E - Bazénová technologie ...'!J33</f>
        <v>0</v>
      </c>
      <c r="AW59" s="115">
        <f>'E - Bazénová technologie ...'!J34</f>
        <v>0</v>
      </c>
      <c r="AX59" s="115">
        <f>'E - Bazénová technologie ...'!J35</f>
        <v>0</v>
      </c>
      <c r="AY59" s="115">
        <f>'E - Bazénová technologie ...'!J36</f>
        <v>0</v>
      </c>
      <c r="AZ59" s="115">
        <f>'E - Bazénová technologie ...'!F33</f>
        <v>0</v>
      </c>
      <c r="BA59" s="115">
        <f>'E - Bazénová technologie ...'!F34</f>
        <v>0</v>
      </c>
      <c r="BB59" s="115">
        <f>'E - Bazénová technologie ...'!F35</f>
        <v>0</v>
      </c>
      <c r="BC59" s="115">
        <f>'E - Bazénová technologie ...'!F36</f>
        <v>0</v>
      </c>
      <c r="BD59" s="117">
        <f>'E - Bazénová technologie ...'!F37</f>
        <v>0</v>
      </c>
      <c r="BT59" s="118" t="s">
        <v>81</v>
      </c>
      <c r="BV59" s="118" t="s">
        <v>75</v>
      </c>
      <c r="BW59" s="118" t="s">
        <v>94</v>
      </c>
      <c r="BX59" s="118" t="s">
        <v>5</v>
      </c>
      <c r="CL59" s="118" t="s">
        <v>19</v>
      </c>
      <c r="CM59" s="118" t="s">
        <v>83</v>
      </c>
    </row>
    <row r="60" s="5" customFormat="1" ht="27" customHeight="1">
      <c r="A60" s="106" t="s">
        <v>77</v>
      </c>
      <c r="B60" s="107"/>
      <c r="C60" s="108"/>
      <c r="D60" s="109" t="s">
        <v>95</v>
      </c>
      <c r="E60" s="109"/>
      <c r="F60" s="109"/>
      <c r="G60" s="109"/>
      <c r="H60" s="109"/>
      <c r="I60" s="110"/>
      <c r="J60" s="109" t="s">
        <v>96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1">
        <f>'F - Elektročást bazénové ...'!J30</f>
        <v>0</v>
      </c>
      <c r="AH60" s="110"/>
      <c r="AI60" s="110"/>
      <c r="AJ60" s="110"/>
      <c r="AK60" s="110"/>
      <c r="AL60" s="110"/>
      <c r="AM60" s="110"/>
      <c r="AN60" s="111">
        <f>SUM(AG60,AT60)</f>
        <v>0</v>
      </c>
      <c r="AO60" s="110"/>
      <c r="AP60" s="110"/>
      <c r="AQ60" s="112" t="s">
        <v>80</v>
      </c>
      <c r="AR60" s="113"/>
      <c r="AS60" s="114">
        <v>0</v>
      </c>
      <c r="AT60" s="115">
        <f>ROUND(SUM(AV60:AW60),2)</f>
        <v>0</v>
      </c>
      <c r="AU60" s="116">
        <f>'F - Elektročást bazénové ...'!P80</f>
        <v>0</v>
      </c>
      <c r="AV60" s="115">
        <f>'F - Elektročást bazénové ...'!J33</f>
        <v>0</v>
      </c>
      <c r="AW60" s="115">
        <f>'F - Elektročást bazénové ...'!J34</f>
        <v>0</v>
      </c>
      <c r="AX60" s="115">
        <f>'F - Elektročást bazénové ...'!J35</f>
        <v>0</v>
      </c>
      <c r="AY60" s="115">
        <f>'F - Elektročást bazénové ...'!J36</f>
        <v>0</v>
      </c>
      <c r="AZ60" s="115">
        <f>'F - Elektročást bazénové ...'!F33</f>
        <v>0</v>
      </c>
      <c r="BA60" s="115">
        <f>'F - Elektročást bazénové ...'!F34</f>
        <v>0</v>
      </c>
      <c r="BB60" s="115">
        <f>'F - Elektročást bazénové ...'!F35</f>
        <v>0</v>
      </c>
      <c r="BC60" s="115">
        <f>'F - Elektročást bazénové ...'!F36</f>
        <v>0</v>
      </c>
      <c r="BD60" s="117">
        <f>'F - Elektročást bazénové ...'!F37</f>
        <v>0</v>
      </c>
      <c r="BT60" s="118" t="s">
        <v>81</v>
      </c>
      <c r="BV60" s="118" t="s">
        <v>75</v>
      </c>
      <c r="BW60" s="118" t="s">
        <v>97</v>
      </c>
      <c r="BX60" s="118" t="s">
        <v>5</v>
      </c>
      <c r="CL60" s="118" t="s">
        <v>19</v>
      </c>
      <c r="CM60" s="118" t="s">
        <v>83</v>
      </c>
    </row>
    <row r="61" s="5" customFormat="1" ht="16.5" customHeight="1">
      <c r="A61" s="106" t="s">
        <v>77</v>
      </c>
      <c r="B61" s="107"/>
      <c r="C61" s="108"/>
      <c r="D61" s="109" t="s">
        <v>98</v>
      </c>
      <c r="E61" s="109"/>
      <c r="F61" s="109"/>
      <c r="G61" s="109"/>
      <c r="H61" s="109"/>
      <c r="I61" s="110"/>
      <c r="J61" s="109" t="s">
        <v>99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11">
        <f>'G - VRN + VON'!J30</f>
        <v>0</v>
      </c>
      <c r="AH61" s="110"/>
      <c r="AI61" s="110"/>
      <c r="AJ61" s="110"/>
      <c r="AK61" s="110"/>
      <c r="AL61" s="110"/>
      <c r="AM61" s="110"/>
      <c r="AN61" s="111">
        <f>SUM(AG61,AT61)</f>
        <v>0</v>
      </c>
      <c r="AO61" s="110"/>
      <c r="AP61" s="110"/>
      <c r="AQ61" s="112" t="s">
        <v>80</v>
      </c>
      <c r="AR61" s="113"/>
      <c r="AS61" s="119">
        <v>0</v>
      </c>
      <c r="AT61" s="120">
        <f>ROUND(SUM(AV61:AW61),2)</f>
        <v>0</v>
      </c>
      <c r="AU61" s="121">
        <f>'G - VRN + VON'!P81</f>
        <v>0</v>
      </c>
      <c r="AV61" s="120">
        <f>'G - VRN + VON'!J33</f>
        <v>0</v>
      </c>
      <c r="AW61" s="120">
        <f>'G - VRN + VON'!J34</f>
        <v>0</v>
      </c>
      <c r="AX61" s="120">
        <f>'G - VRN + VON'!J35</f>
        <v>0</v>
      </c>
      <c r="AY61" s="120">
        <f>'G - VRN + VON'!J36</f>
        <v>0</v>
      </c>
      <c r="AZ61" s="120">
        <f>'G - VRN + VON'!F33</f>
        <v>0</v>
      </c>
      <c r="BA61" s="120">
        <f>'G - VRN + VON'!F34</f>
        <v>0</v>
      </c>
      <c r="BB61" s="120">
        <f>'G - VRN + VON'!F35</f>
        <v>0</v>
      </c>
      <c r="BC61" s="120">
        <f>'G - VRN + VON'!F36</f>
        <v>0</v>
      </c>
      <c r="BD61" s="122">
        <f>'G - VRN + VON'!F37</f>
        <v>0</v>
      </c>
      <c r="BT61" s="118" t="s">
        <v>81</v>
      </c>
      <c r="BV61" s="118" t="s">
        <v>75</v>
      </c>
      <c r="BW61" s="118" t="s">
        <v>100</v>
      </c>
      <c r="BX61" s="118" t="s">
        <v>5</v>
      </c>
      <c r="CL61" s="118" t="s">
        <v>19</v>
      </c>
      <c r="CM61" s="118" t="s">
        <v>83</v>
      </c>
    </row>
    <row r="62" s="1" customFormat="1" ht="30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42"/>
    </row>
  </sheetData>
  <sheetProtection sheet="1" formatColumns="0" formatRows="0" objects="1" scenarios="1" spinCount="100000" saltValue="q/NdYiDe7IlI+ddauSt6xa2/rVgikgc1II2laPbC/Cv8xc6wy0if9mWwYa0IhEWOjbFJsR/pLnssGY/7aCKrSg==" hashValue="qXuyBozLGPub/zMLFZbosyt7AyGFTRKUxWylOJ3GetUPCdfxWeVxlNC9zZVR7d/LtZB4tfSRW4fuGD3K0v+07w==" algorithmName="SHA-512" password="CC35"/>
  <mergeCells count="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5" location="'A - Stavebně konstrukční ...'!C2" display="/"/>
    <hyperlink ref="A56" location="'B - ZTI '!C2" display="/"/>
    <hyperlink ref="A57" location="'C - Elektročást - přenos'!C2" display="/"/>
    <hyperlink ref="A58" location="'D - Nerez bazény - přenos'!C2" display="/"/>
    <hyperlink ref="A59" location="'E - Bazénová technologie ...'!C2" display="/"/>
    <hyperlink ref="A60" location="'F - Elektročást bazénové ...'!C2" display="/"/>
    <hyperlink ref="A61" location="'G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82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103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ROUND(J94,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ROUND((SUM(BE94:BE1095)),  2)</f>
        <v>0</v>
      </c>
      <c r="I33" s="143">
        <v>0.20999999999999999</v>
      </c>
      <c r="J33" s="142">
        <f>ROUND(((SUM(BE94:BE1095))*I33),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ROUND((SUM(BF94:BF1095)),  2)</f>
        <v>0</v>
      </c>
      <c r="I34" s="143">
        <v>0.14999999999999999</v>
      </c>
      <c r="J34" s="142">
        <f>ROUND(((SUM(BF94:BF1095))*I34),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ROUND((SUM(BG94:BG1095)),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ROUND((SUM(BH94:BH1095)),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ROUND((SUM(BI94:BI1095)),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Stavebně konstrukční část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J94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109</v>
      </c>
      <c r="E60" s="167"/>
      <c r="F60" s="167"/>
      <c r="G60" s="167"/>
      <c r="H60" s="167"/>
      <c r="I60" s="168"/>
      <c r="J60" s="169">
        <f>J95</f>
        <v>0</v>
      </c>
      <c r="K60" s="165"/>
      <c r="L60" s="170"/>
    </row>
    <row r="61" s="8" customFormat="1" ht="19.92" customHeight="1">
      <c r="B61" s="171"/>
      <c r="C61" s="172"/>
      <c r="D61" s="173" t="s">
        <v>110</v>
      </c>
      <c r="E61" s="174"/>
      <c r="F61" s="174"/>
      <c r="G61" s="174"/>
      <c r="H61" s="174"/>
      <c r="I61" s="175"/>
      <c r="J61" s="176">
        <f>J96</f>
        <v>0</v>
      </c>
      <c r="K61" s="172"/>
      <c r="L61" s="177"/>
    </row>
    <row r="62" s="8" customFormat="1" ht="19.92" customHeight="1">
      <c r="B62" s="171"/>
      <c r="C62" s="172"/>
      <c r="D62" s="173" t="s">
        <v>111</v>
      </c>
      <c r="E62" s="174"/>
      <c r="F62" s="174"/>
      <c r="G62" s="174"/>
      <c r="H62" s="174"/>
      <c r="I62" s="175"/>
      <c r="J62" s="176">
        <f>J191</f>
        <v>0</v>
      </c>
      <c r="K62" s="172"/>
      <c r="L62" s="177"/>
    </row>
    <row r="63" s="8" customFormat="1" ht="19.92" customHeight="1">
      <c r="B63" s="171"/>
      <c r="C63" s="172"/>
      <c r="D63" s="173" t="s">
        <v>112</v>
      </c>
      <c r="E63" s="174"/>
      <c r="F63" s="174"/>
      <c r="G63" s="174"/>
      <c r="H63" s="174"/>
      <c r="I63" s="175"/>
      <c r="J63" s="176">
        <f>J271</f>
        <v>0</v>
      </c>
      <c r="K63" s="172"/>
      <c r="L63" s="177"/>
    </row>
    <row r="64" s="8" customFormat="1" ht="19.92" customHeight="1">
      <c r="B64" s="171"/>
      <c r="C64" s="172"/>
      <c r="D64" s="173" t="s">
        <v>113</v>
      </c>
      <c r="E64" s="174"/>
      <c r="F64" s="174"/>
      <c r="G64" s="174"/>
      <c r="H64" s="174"/>
      <c r="I64" s="175"/>
      <c r="J64" s="176">
        <f>J296</f>
        <v>0</v>
      </c>
      <c r="K64" s="172"/>
      <c r="L64" s="177"/>
    </row>
    <row r="65" s="8" customFormat="1" ht="19.92" customHeight="1">
      <c r="B65" s="171"/>
      <c r="C65" s="172"/>
      <c r="D65" s="173" t="s">
        <v>114</v>
      </c>
      <c r="E65" s="174"/>
      <c r="F65" s="174"/>
      <c r="G65" s="174"/>
      <c r="H65" s="174"/>
      <c r="I65" s="175"/>
      <c r="J65" s="176">
        <f>J303</f>
        <v>0</v>
      </c>
      <c r="K65" s="172"/>
      <c r="L65" s="177"/>
    </row>
    <row r="66" s="8" customFormat="1" ht="19.92" customHeight="1">
      <c r="B66" s="171"/>
      <c r="C66" s="172"/>
      <c r="D66" s="173" t="s">
        <v>115</v>
      </c>
      <c r="E66" s="174"/>
      <c r="F66" s="174"/>
      <c r="G66" s="174"/>
      <c r="H66" s="174"/>
      <c r="I66" s="175"/>
      <c r="J66" s="176">
        <f>J375</f>
        <v>0</v>
      </c>
      <c r="K66" s="172"/>
      <c r="L66" s="177"/>
    </row>
    <row r="67" s="8" customFormat="1" ht="19.92" customHeight="1">
      <c r="B67" s="171"/>
      <c r="C67" s="172"/>
      <c r="D67" s="173" t="s">
        <v>116</v>
      </c>
      <c r="E67" s="174"/>
      <c r="F67" s="174"/>
      <c r="G67" s="174"/>
      <c r="H67" s="174"/>
      <c r="I67" s="175"/>
      <c r="J67" s="176">
        <f>J377</f>
        <v>0</v>
      </c>
      <c r="K67" s="172"/>
      <c r="L67" s="177"/>
    </row>
    <row r="68" s="8" customFormat="1" ht="19.92" customHeight="1">
      <c r="B68" s="171"/>
      <c r="C68" s="172"/>
      <c r="D68" s="173" t="s">
        <v>117</v>
      </c>
      <c r="E68" s="174"/>
      <c r="F68" s="174"/>
      <c r="G68" s="174"/>
      <c r="H68" s="174"/>
      <c r="I68" s="175"/>
      <c r="J68" s="176">
        <f>J594</f>
        <v>0</v>
      </c>
      <c r="K68" s="172"/>
      <c r="L68" s="177"/>
    </row>
    <row r="69" s="8" customFormat="1" ht="19.92" customHeight="1">
      <c r="B69" s="171"/>
      <c r="C69" s="172"/>
      <c r="D69" s="173" t="s">
        <v>118</v>
      </c>
      <c r="E69" s="174"/>
      <c r="F69" s="174"/>
      <c r="G69" s="174"/>
      <c r="H69" s="174"/>
      <c r="I69" s="175"/>
      <c r="J69" s="176">
        <f>J639</f>
        <v>0</v>
      </c>
      <c r="K69" s="172"/>
      <c r="L69" s="177"/>
    </row>
    <row r="70" s="8" customFormat="1" ht="19.92" customHeight="1">
      <c r="B70" s="171"/>
      <c r="C70" s="172"/>
      <c r="D70" s="173" t="s">
        <v>119</v>
      </c>
      <c r="E70" s="174"/>
      <c r="F70" s="174"/>
      <c r="G70" s="174"/>
      <c r="H70" s="174"/>
      <c r="I70" s="175"/>
      <c r="J70" s="176">
        <f>J759</f>
        <v>0</v>
      </c>
      <c r="K70" s="172"/>
      <c r="L70" s="177"/>
    </row>
    <row r="71" s="8" customFormat="1" ht="19.92" customHeight="1">
      <c r="B71" s="171"/>
      <c r="C71" s="172"/>
      <c r="D71" s="173" t="s">
        <v>120</v>
      </c>
      <c r="E71" s="174"/>
      <c r="F71" s="174"/>
      <c r="G71" s="174"/>
      <c r="H71" s="174"/>
      <c r="I71" s="175"/>
      <c r="J71" s="176">
        <f>J857</f>
        <v>0</v>
      </c>
      <c r="K71" s="172"/>
      <c r="L71" s="177"/>
    </row>
    <row r="72" s="8" customFormat="1" ht="19.92" customHeight="1">
      <c r="B72" s="171"/>
      <c r="C72" s="172"/>
      <c r="D72" s="173" t="s">
        <v>121</v>
      </c>
      <c r="E72" s="174"/>
      <c r="F72" s="174"/>
      <c r="G72" s="174"/>
      <c r="H72" s="174"/>
      <c r="I72" s="175"/>
      <c r="J72" s="176">
        <f>J874</f>
        <v>0</v>
      </c>
      <c r="K72" s="172"/>
      <c r="L72" s="177"/>
    </row>
    <row r="73" s="8" customFormat="1" ht="19.92" customHeight="1">
      <c r="B73" s="171"/>
      <c r="C73" s="172"/>
      <c r="D73" s="173" t="s">
        <v>122</v>
      </c>
      <c r="E73" s="174"/>
      <c r="F73" s="174"/>
      <c r="G73" s="174"/>
      <c r="H73" s="174"/>
      <c r="I73" s="175"/>
      <c r="J73" s="176">
        <f>J915</f>
        <v>0</v>
      </c>
      <c r="K73" s="172"/>
      <c r="L73" s="177"/>
    </row>
    <row r="74" s="8" customFormat="1" ht="19.92" customHeight="1">
      <c r="B74" s="171"/>
      <c r="C74" s="172"/>
      <c r="D74" s="173" t="s">
        <v>123</v>
      </c>
      <c r="E74" s="174"/>
      <c r="F74" s="174"/>
      <c r="G74" s="174"/>
      <c r="H74" s="174"/>
      <c r="I74" s="175"/>
      <c r="J74" s="176">
        <f>J1004</f>
        <v>0</v>
      </c>
      <c r="K74" s="172"/>
      <c r="L74" s="177"/>
    </row>
    <row r="75" s="1" customFormat="1" ht="21.84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56"/>
      <c r="C76" s="57"/>
      <c r="D76" s="57"/>
      <c r="E76" s="57"/>
      <c r="F76" s="57"/>
      <c r="G76" s="57"/>
      <c r="H76" s="57"/>
      <c r="I76" s="154"/>
      <c r="J76" s="57"/>
      <c r="K76" s="57"/>
      <c r="L76" s="42"/>
    </row>
    <row r="80" s="1" customFormat="1" ht="6.96" customHeight="1">
      <c r="B80" s="58"/>
      <c r="C80" s="59"/>
      <c r="D80" s="59"/>
      <c r="E80" s="59"/>
      <c r="F80" s="59"/>
      <c r="G80" s="59"/>
      <c r="H80" s="59"/>
      <c r="I80" s="157"/>
      <c r="J80" s="59"/>
      <c r="K80" s="59"/>
      <c r="L80" s="42"/>
    </row>
    <row r="81" s="1" customFormat="1" ht="24.96" customHeight="1">
      <c r="B81" s="37"/>
      <c r="C81" s="22" t="s">
        <v>124</v>
      </c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0"/>
      <c r="J82" s="38"/>
      <c r="K82" s="38"/>
      <c r="L82" s="42"/>
    </row>
    <row r="83" s="1" customFormat="1" ht="12" customHeight="1">
      <c r="B83" s="37"/>
      <c r="C83" s="31" t="s">
        <v>16</v>
      </c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6.5" customHeight="1">
      <c r="B84" s="37"/>
      <c r="C84" s="38"/>
      <c r="D84" s="38"/>
      <c r="E84" s="158" t="str">
        <f>E7</f>
        <v>Koupaliště - Rekonstrukce malých bazénů v Ostrově</v>
      </c>
      <c r="F84" s="31"/>
      <c r="G84" s="31"/>
      <c r="H84" s="31"/>
      <c r="I84" s="130"/>
      <c r="J84" s="38"/>
      <c r="K84" s="38"/>
      <c r="L84" s="42"/>
    </row>
    <row r="85" s="1" customFormat="1" ht="12" customHeight="1">
      <c r="B85" s="37"/>
      <c r="C85" s="31" t="s">
        <v>102</v>
      </c>
      <c r="D85" s="38"/>
      <c r="E85" s="38"/>
      <c r="F85" s="38"/>
      <c r="G85" s="38"/>
      <c r="H85" s="38"/>
      <c r="I85" s="130"/>
      <c r="J85" s="38"/>
      <c r="K85" s="38"/>
      <c r="L85" s="42"/>
    </row>
    <row r="86" s="1" customFormat="1" ht="16.5" customHeight="1">
      <c r="B86" s="37"/>
      <c r="C86" s="38"/>
      <c r="D86" s="38"/>
      <c r="E86" s="63" t="str">
        <f>E9</f>
        <v>A - Stavebně konstrukční část</v>
      </c>
      <c r="F86" s="38"/>
      <c r="G86" s="38"/>
      <c r="H86" s="38"/>
      <c r="I86" s="130"/>
      <c r="J86" s="38"/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30"/>
      <c r="J87" s="38"/>
      <c r="K87" s="38"/>
      <c r="L87" s="42"/>
    </row>
    <row r="88" s="1" customFormat="1" ht="12" customHeight="1">
      <c r="B88" s="37"/>
      <c r="C88" s="31" t="s">
        <v>22</v>
      </c>
      <c r="D88" s="38"/>
      <c r="E88" s="38"/>
      <c r="F88" s="26" t="str">
        <f>F12</f>
        <v>Ostrov</v>
      </c>
      <c r="G88" s="38"/>
      <c r="H88" s="38"/>
      <c r="I88" s="132" t="s">
        <v>24</v>
      </c>
      <c r="J88" s="66" t="str">
        <f>IF(J12="","",J12)</f>
        <v>25. 6. 2018</v>
      </c>
      <c r="K88" s="38"/>
      <c r="L88" s="42"/>
    </row>
    <row r="89" s="1" customFormat="1" ht="6.96" customHeight="1">
      <c r="B89" s="37"/>
      <c r="C89" s="38"/>
      <c r="D89" s="38"/>
      <c r="E89" s="38"/>
      <c r="F89" s="38"/>
      <c r="G89" s="38"/>
      <c r="H89" s="38"/>
      <c r="I89" s="130"/>
      <c r="J89" s="38"/>
      <c r="K89" s="38"/>
      <c r="L89" s="42"/>
    </row>
    <row r="90" s="1" customFormat="1" ht="24.9" customHeight="1">
      <c r="B90" s="37"/>
      <c r="C90" s="31" t="s">
        <v>26</v>
      </c>
      <c r="D90" s="38"/>
      <c r="E90" s="38"/>
      <c r="F90" s="26" t="str">
        <f>E15</f>
        <v>Město Ostrov</v>
      </c>
      <c r="G90" s="38"/>
      <c r="H90" s="38"/>
      <c r="I90" s="132" t="s">
        <v>32</v>
      </c>
      <c r="J90" s="35" t="str">
        <f>E21</f>
        <v>BPO spol. s r.o.,Lidická 1239,36317 OSTROV</v>
      </c>
      <c r="K90" s="38"/>
      <c r="L90" s="42"/>
    </row>
    <row r="91" s="1" customFormat="1" ht="13.65" customHeight="1">
      <c r="B91" s="37"/>
      <c r="C91" s="31" t="s">
        <v>30</v>
      </c>
      <c r="D91" s="38"/>
      <c r="E91" s="38"/>
      <c r="F91" s="26" t="str">
        <f>IF(E18="","",E18)</f>
        <v>Vyplň údaj</v>
      </c>
      <c r="G91" s="38"/>
      <c r="H91" s="38"/>
      <c r="I91" s="132" t="s">
        <v>35</v>
      </c>
      <c r="J91" s="35" t="str">
        <f>E24</f>
        <v>Tomanová Ing.</v>
      </c>
      <c r="K91" s="38"/>
      <c r="L91" s="42"/>
    </row>
    <row r="92" s="1" customFormat="1" ht="10.32" customHeight="1">
      <c r="B92" s="37"/>
      <c r="C92" s="38"/>
      <c r="D92" s="38"/>
      <c r="E92" s="38"/>
      <c r="F92" s="38"/>
      <c r="G92" s="38"/>
      <c r="H92" s="38"/>
      <c r="I92" s="130"/>
      <c r="J92" s="38"/>
      <c r="K92" s="38"/>
      <c r="L92" s="42"/>
    </row>
    <row r="93" s="9" customFormat="1" ht="29.28" customHeight="1">
      <c r="B93" s="178"/>
      <c r="C93" s="179" t="s">
        <v>125</v>
      </c>
      <c r="D93" s="180" t="s">
        <v>58</v>
      </c>
      <c r="E93" s="180" t="s">
        <v>54</v>
      </c>
      <c r="F93" s="180" t="s">
        <v>55</v>
      </c>
      <c r="G93" s="180" t="s">
        <v>126</v>
      </c>
      <c r="H93" s="180" t="s">
        <v>127</v>
      </c>
      <c r="I93" s="181" t="s">
        <v>128</v>
      </c>
      <c r="J93" s="180" t="s">
        <v>106</v>
      </c>
      <c r="K93" s="182" t="s">
        <v>129</v>
      </c>
      <c r="L93" s="183"/>
      <c r="M93" s="87" t="s">
        <v>1</v>
      </c>
      <c r="N93" s="88" t="s">
        <v>43</v>
      </c>
      <c r="O93" s="88" t="s">
        <v>130</v>
      </c>
      <c r="P93" s="88" t="s">
        <v>131</v>
      </c>
      <c r="Q93" s="88" t="s">
        <v>132</v>
      </c>
      <c r="R93" s="88" t="s">
        <v>133</v>
      </c>
      <c r="S93" s="88" t="s">
        <v>134</v>
      </c>
      <c r="T93" s="89" t="s">
        <v>135</v>
      </c>
    </row>
    <row r="94" s="1" customFormat="1" ht="22.8" customHeight="1">
      <c r="B94" s="37"/>
      <c r="C94" s="94" t="s">
        <v>136</v>
      </c>
      <c r="D94" s="38"/>
      <c r="E94" s="38"/>
      <c r="F94" s="38"/>
      <c r="G94" s="38"/>
      <c r="H94" s="38"/>
      <c r="I94" s="130"/>
      <c r="J94" s="184">
        <f>BK94</f>
        <v>0</v>
      </c>
      <c r="K94" s="38"/>
      <c r="L94" s="42"/>
      <c r="M94" s="90"/>
      <c r="N94" s="91"/>
      <c r="O94" s="91"/>
      <c r="P94" s="185">
        <f>P95</f>
        <v>0</v>
      </c>
      <c r="Q94" s="91"/>
      <c r="R94" s="185">
        <f>R95</f>
        <v>304.81067609000002</v>
      </c>
      <c r="S94" s="91"/>
      <c r="T94" s="186">
        <f>T95</f>
        <v>87.61605000000003</v>
      </c>
      <c r="AT94" s="16" t="s">
        <v>72</v>
      </c>
      <c r="AU94" s="16" t="s">
        <v>108</v>
      </c>
      <c r="BK94" s="187">
        <f>BK95</f>
        <v>0</v>
      </c>
    </row>
    <row r="95" s="10" customFormat="1" ht="25.92" customHeight="1">
      <c r="B95" s="188"/>
      <c r="C95" s="189"/>
      <c r="D95" s="190" t="s">
        <v>72</v>
      </c>
      <c r="E95" s="191" t="s">
        <v>137</v>
      </c>
      <c r="F95" s="191" t="s">
        <v>138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P96+P191+P271+P296+P303+P375+P377+P594+P639+P759+P857+P874+P915+P1004</f>
        <v>0</v>
      </c>
      <c r="Q95" s="196"/>
      <c r="R95" s="197">
        <f>R96+R191+R271+R296+R303+R375+R377+R594+R639+R759+R857+R874+R915+R1004</f>
        <v>304.81067609000002</v>
      </c>
      <c r="S95" s="196"/>
      <c r="T95" s="198">
        <f>T96+T191+T271+T296+T303+T375+T377+T594+T639+T759+T857+T874+T915+T1004</f>
        <v>87.61605000000003</v>
      </c>
      <c r="AR95" s="199" t="s">
        <v>81</v>
      </c>
      <c r="AT95" s="200" t="s">
        <v>72</v>
      </c>
      <c r="AU95" s="200" t="s">
        <v>73</v>
      </c>
      <c r="AY95" s="199" t="s">
        <v>139</v>
      </c>
      <c r="BK95" s="201">
        <f>BK96+BK191+BK271+BK296+BK303+BK375+BK377+BK594+BK639+BK759+BK857+BK874+BK915+BK1004</f>
        <v>0</v>
      </c>
    </row>
    <row r="96" s="10" customFormat="1" ht="22.8" customHeight="1">
      <c r="B96" s="188"/>
      <c r="C96" s="189"/>
      <c r="D96" s="190" t="s">
        <v>72</v>
      </c>
      <c r="E96" s="202" t="s">
        <v>81</v>
      </c>
      <c r="F96" s="202" t="s">
        <v>140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SUM(P97:P190)</f>
        <v>0</v>
      </c>
      <c r="Q96" s="196"/>
      <c r="R96" s="197">
        <f>SUM(R97:R190)</f>
        <v>0.12988</v>
      </c>
      <c r="S96" s="196"/>
      <c r="T96" s="198">
        <f>SUM(T97:T190)</f>
        <v>0</v>
      </c>
      <c r="AR96" s="199" t="s">
        <v>81</v>
      </c>
      <c r="AT96" s="200" t="s">
        <v>72</v>
      </c>
      <c r="AU96" s="200" t="s">
        <v>81</v>
      </c>
      <c r="AY96" s="199" t="s">
        <v>139</v>
      </c>
      <c r="BK96" s="201">
        <f>SUM(BK97:BK190)</f>
        <v>0</v>
      </c>
    </row>
    <row r="97" s="1" customFormat="1" ht="16.5" customHeight="1">
      <c r="B97" s="37"/>
      <c r="C97" s="204" t="s">
        <v>81</v>
      </c>
      <c r="D97" s="204" t="s">
        <v>141</v>
      </c>
      <c r="E97" s="205" t="s">
        <v>142</v>
      </c>
      <c r="F97" s="206" t="s">
        <v>143</v>
      </c>
      <c r="G97" s="207" t="s">
        <v>144</v>
      </c>
      <c r="H97" s="208">
        <v>3.5</v>
      </c>
      <c r="I97" s="209"/>
      <c r="J97" s="210">
        <f>ROUND(I97*H97,2)</f>
        <v>0</v>
      </c>
      <c r="K97" s="206" t="s">
        <v>145</v>
      </c>
      <c r="L97" s="42"/>
      <c r="M97" s="211" t="s">
        <v>1</v>
      </c>
      <c r="N97" s="212" t="s">
        <v>44</v>
      </c>
      <c r="O97" s="78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6" t="s">
        <v>146</v>
      </c>
      <c r="AT97" s="16" t="s">
        <v>141</v>
      </c>
      <c r="AU97" s="16" t="s">
        <v>83</v>
      </c>
      <c r="AY97" s="16" t="s">
        <v>139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81</v>
      </c>
      <c r="BK97" s="215">
        <f>ROUND(I97*H97,2)</f>
        <v>0</v>
      </c>
      <c r="BL97" s="16" t="s">
        <v>146</v>
      </c>
      <c r="BM97" s="16" t="s">
        <v>147</v>
      </c>
    </row>
    <row r="98" s="11" customFormat="1">
      <c r="B98" s="216"/>
      <c r="C98" s="217"/>
      <c r="D98" s="218" t="s">
        <v>148</v>
      </c>
      <c r="E98" s="219" t="s">
        <v>1</v>
      </c>
      <c r="F98" s="220" t="s">
        <v>149</v>
      </c>
      <c r="G98" s="217"/>
      <c r="H98" s="219" t="s">
        <v>1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148</v>
      </c>
      <c r="AU98" s="226" t="s">
        <v>83</v>
      </c>
      <c r="AV98" s="11" t="s">
        <v>81</v>
      </c>
      <c r="AW98" s="11" t="s">
        <v>34</v>
      </c>
      <c r="AX98" s="11" t="s">
        <v>73</v>
      </c>
      <c r="AY98" s="226" t="s">
        <v>139</v>
      </c>
    </row>
    <row r="99" s="12" customFormat="1">
      <c r="B99" s="227"/>
      <c r="C99" s="228"/>
      <c r="D99" s="218" t="s">
        <v>148</v>
      </c>
      <c r="E99" s="229" t="s">
        <v>1</v>
      </c>
      <c r="F99" s="230" t="s">
        <v>150</v>
      </c>
      <c r="G99" s="228"/>
      <c r="H99" s="231">
        <v>3.5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148</v>
      </c>
      <c r="AU99" s="237" t="s">
        <v>83</v>
      </c>
      <c r="AV99" s="12" t="s">
        <v>83</v>
      </c>
      <c r="AW99" s="12" t="s">
        <v>34</v>
      </c>
      <c r="AX99" s="12" t="s">
        <v>81</v>
      </c>
      <c r="AY99" s="237" t="s">
        <v>139</v>
      </c>
    </row>
    <row r="100" s="1" customFormat="1" ht="16.5" customHeight="1">
      <c r="B100" s="37"/>
      <c r="C100" s="204" t="s">
        <v>83</v>
      </c>
      <c r="D100" s="204" t="s">
        <v>141</v>
      </c>
      <c r="E100" s="205" t="s">
        <v>151</v>
      </c>
      <c r="F100" s="206" t="s">
        <v>152</v>
      </c>
      <c r="G100" s="207" t="s">
        <v>144</v>
      </c>
      <c r="H100" s="208">
        <v>1.75</v>
      </c>
      <c r="I100" s="209"/>
      <c r="J100" s="210">
        <f>ROUND(I100*H100,2)</f>
        <v>0</v>
      </c>
      <c r="K100" s="206" t="s">
        <v>145</v>
      </c>
      <c r="L100" s="42"/>
      <c r="M100" s="211" t="s">
        <v>1</v>
      </c>
      <c r="N100" s="212" t="s">
        <v>44</v>
      </c>
      <c r="O100" s="78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6" t="s">
        <v>146</v>
      </c>
      <c r="AT100" s="16" t="s">
        <v>141</v>
      </c>
      <c r="AU100" s="16" t="s">
        <v>83</v>
      </c>
      <c r="AY100" s="16" t="s">
        <v>139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81</v>
      </c>
      <c r="BK100" s="215">
        <f>ROUND(I100*H100,2)</f>
        <v>0</v>
      </c>
      <c r="BL100" s="16" t="s">
        <v>146</v>
      </c>
      <c r="BM100" s="16" t="s">
        <v>153</v>
      </c>
    </row>
    <row r="101" s="11" customFormat="1">
      <c r="B101" s="216"/>
      <c r="C101" s="217"/>
      <c r="D101" s="218" t="s">
        <v>148</v>
      </c>
      <c r="E101" s="219" t="s">
        <v>1</v>
      </c>
      <c r="F101" s="220" t="s">
        <v>154</v>
      </c>
      <c r="G101" s="217"/>
      <c r="H101" s="219" t="s">
        <v>1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148</v>
      </c>
      <c r="AU101" s="226" t="s">
        <v>83</v>
      </c>
      <c r="AV101" s="11" t="s">
        <v>81</v>
      </c>
      <c r="AW101" s="11" t="s">
        <v>34</v>
      </c>
      <c r="AX101" s="11" t="s">
        <v>73</v>
      </c>
      <c r="AY101" s="226" t="s">
        <v>139</v>
      </c>
    </row>
    <row r="102" s="12" customFormat="1">
      <c r="B102" s="227"/>
      <c r="C102" s="228"/>
      <c r="D102" s="218" t="s">
        <v>148</v>
      </c>
      <c r="E102" s="229" t="s">
        <v>1</v>
      </c>
      <c r="F102" s="230" t="s">
        <v>155</v>
      </c>
      <c r="G102" s="228"/>
      <c r="H102" s="231">
        <v>1.75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148</v>
      </c>
      <c r="AU102" s="237" t="s">
        <v>83</v>
      </c>
      <c r="AV102" s="12" t="s">
        <v>83</v>
      </c>
      <c r="AW102" s="12" t="s">
        <v>34</v>
      </c>
      <c r="AX102" s="12" t="s">
        <v>81</v>
      </c>
      <c r="AY102" s="237" t="s">
        <v>139</v>
      </c>
    </row>
    <row r="103" s="1" customFormat="1" ht="16.5" customHeight="1">
      <c r="B103" s="37"/>
      <c r="C103" s="204" t="s">
        <v>156</v>
      </c>
      <c r="D103" s="204" t="s">
        <v>141</v>
      </c>
      <c r="E103" s="205" t="s">
        <v>157</v>
      </c>
      <c r="F103" s="206" t="s">
        <v>158</v>
      </c>
      <c r="G103" s="207" t="s">
        <v>144</v>
      </c>
      <c r="H103" s="208">
        <v>163</v>
      </c>
      <c r="I103" s="209"/>
      <c r="J103" s="210">
        <f>ROUND(I103*H103,2)</f>
        <v>0</v>
      </c>
      <c r="K103" s="206" t="s">
        <v>145</v>
      </c>
      <c r="L103" s="42"/>
      <c r="M103" s="211" t="s">
        <v>1</v>
      </c>
      <c r="N103" s="212" t="s">
        <v>44</v>
      </c>
      <c r="O103" s="78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16" t="s">
        <v>146</v>
      </c>
      <c r="AT103" s="16" t="s">
        <v>141</v>
      </c>
      <c r="AU103" s="16" t="s">
        <v>83</v>
      </c>
      <c r="AY103" s="16" t="s">
        <v>139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81</v>
      </c>
      <c r="BK103" s="215">
        <f>ROUND(I103*H103,2)</f>
        <v>0</v>
      </c>
      <c r="BL103" s="16" t="s">
        <v>146</v>
      </c>
      <c r="BM103" s="16" t="s">
        <v>159</v>
      </c>
    </row>
    <row r="104" s="11" customFormat="1">
      <c r="B104" s="216"/>
      <c r="C104" s="217"/>
      <c r="D104" s="218" t="s">
        <v>148</v>
      </c>
      <c r="E104" s="219" t="s">
        <v>1</v>
      </c>
      <c r="F104" s="220" t="s">
        <v>160</v>
      </c>
      <c r="G104" s="217"/>
      <c r="H104" s="219" t="s">
        <v>1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148</v>
      </c>
      <c r="AU104" s="226" t="s">
        <v>83</v>
      </c>
      <c r="AV104" s="11" t="s">
        <v>81</v>
      </c>
      <c r="AW104" s="11" t="s">
        <v>34</v>
      </c>
      <c r="AX104" s="11" t="s">
        <v>73</v>
      </c>
      <c r="AY104" s="226" t="s">
        <v>139</v>
      </c>
    </row>
    <row r="105" s="12" customFormat="1">
      <c r="B105" s="227"/>
      <c r="C105" s="228"/>
      <c r="D105" s="218" t="s">
        <v>148</v>
      </c>
      <c r="E105" s="229" t="s">
        <v>1</v>
      </c>
      <c r="F105" s="230" t="s">
        <v>161</v>
      </c>
      <c r="G105" s="228"/>
      <c r="H105" s="231">
        <v>121.5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148</v>
      </c>
      <c r="AU105" s="237" t="s">
        <v>83</v>
      </c>
      <c r="AV105" s="12" t="s">
        <v>83</v>
      </c>
      <c r="AW105" s="12" t="s">
        <v>34</v>
      </c>
      <c r="AX105" s="12" t="s">
        <v>73</v>
      </c>
      <c r="AY105" s="237" t="s">
        <v>139</v>
      </c>
    </row>
    <row r="106" s="12" customFormat="1">
      <c r="B106" s="227"/>
      <c r="C106" s="228"/>
      <c r="D106" s="218" t="s">
        <v>148</v>
      </c>
      <c r="E106" s="229" t="s">
        <v>1</v>
      </c>
      <c r="F106" s="230" t="s">
        <v>162</v>
      </c>
      <c r="G106" s="228"/>
      <c r="H106" s="231">
        <v>12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148</v>
      </c>
      <c r="AU106" s="237" t="s">
        <v>83</v>
      </c>
      <c r="AV106" s="12" t="s">
        <v>83</v>
      </c>
      <c r="AW106" s="12" t="s">
        <v>34</v>
      </c>
      <c r="AX106" s="12" t="s">
        <v>73</v>
      </c>
      <c r="AY106" s="237" t="s">
        <v>139</v>
      </c>
    </row>
    <row r="107" s="12" customFormat="1">
      <c r="B107" s="227"/>
      <c r="C107" s="228"/>
      <c r="D107" s="218" t="s">
        <v>148</v>
      </c>
      <c r="E107" s="229" t="s">
        <v>1</v>
      </c>
      <c r="F107" s="230" t="s">
        <v>163</v>
      </c>
      <c r="G107" s="228"/>
      <c r="H107" s="231">
        <v>15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148</v>
      </c>
      <c r="AU107" s="237" t="s">
        <v>83</v>
      </c>
      <c r="AV107" s="12" t="s">
        <v>83</v>
      </c>
      <c r="AW107" s="12" t="s">
        <v>34</v>
      </c>
      <c r="AX107" s="12" t="s">
        <v>73</v>
      </c>
      <c r="AY107" s="237" t="s">
        <v>139</v>
      </c>
    </row>
    <row r="108" s="12" customFormat="1">
      <c r="B108" s="227"/>
      <c r="C108" s="228"/>
      <c r="D108" s="218" t="s">
        <v>148</v>
      </c>
      <c r="E108" s="229" t="s">
        <v>1</v>
      </c>
      <c r="F108" s="230" t="s">
        <v>164</v>
      </c>
      <c r="G108" s="228"/>
      <c r="H108" s="231">
        <v>7.5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148</v>
      </c>
      <c r="AU108" s="237" t="s">
        <v>83</v>
      </c>
      <c r="AV108" s="12" t="s">
        <v>83</v>
      </c>
      <c r="AW108" s="12" t="s">
        <v>34</v>
      </c>
      <c r="AX108" s="12" t="s">
        <v>73</v>
      </c>
      <c r="AY108" s="237" t="s">
        <v>139</v>
      </c>
    </row>
    <row r="109" s="12" customFormat="1">
      <c r="B109" s="227"/>
      <c r="C109" s="228"/>
      <c r="D109" s="218" t="s">
        <v>148</v>
      </c>
      <c r="E109" s="229" t="s">
        <v>1</v>
      </c>
      <c r="F109" s="230" t="s">
        <v>165</v>
      </c>
      <c r="G109" s="228"/>
      <c r="H109" s="231">
        <v>5.04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148</v>
      </c>
      <c r="AU109" s="237" t="s">
        <v>83</v>
      </c>
      <c r="AV109" s="12" t="s">
        <v>83</v>
      </c>
      <c r="AW109" s="12" t="s">
        <v>34</v>
      </c>
      <c r="AX109" s="12" t="s">
        <v>73</v>
      </c>
      <c r="AY109" s="237" t="s">
        <v>139</v>
      </c>
    </row>
    <row r="110" s="12" customFormat="1">
      <c r="B110" s="227"/>
      <c r="C110" s="228"/>
      <c r="D110" s="218" t="s">
        <v>148</v>
      </c>
      <c r="E110" s="229" t="s">
        <v>1</v>
      </c>
      <c r="F110" s="230" t="s">
        <v>166</v>
      </c>
      <c r="G110" s="228"/>
      <c r="H110" s="231">
        <v>1.96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148</v>
      </c>
      <c r="AU110" s="237" t="s">
        <v>83</v>
      </c>
      <c r="AV110" s="12" t="s">
        <v>83</v>
      </c>
      <c r="AW110" s="12" t="s">
        <v>34</v>
      </c>
      <c r="AX110" s="12" t="s">
        <v>73</v>
      </c>
      <c r="AY110" s="237" t="s">
        <v>139</v>
      </c>
    </row>
    <row r="111" s="13" customFormat="1">
      <c r="B111" s="238"/>
      <c r="C111" s="239"/>
      <c r="D111" s="218" t="s">
        <v>148</v>
      </c>
      <c r="E111" s="240" t="s">
        <v>1</v>
      </c>
      <c r="F111" s="241" t="s">
        <v>167</v>
      </c>
      <c r="G111" s="239"/>
      <c r="H111" s="242">
        <v>163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AT111" s="248" t="s">
        <v>148</v>
      </c>
      <c r="AU111" s="248" t="s">
        <v>83</v>
      </c>
      <c r="AV111" s="13" t="s">
        <v>146</v>
      </c>
      <c r="AW111" s="13" t="s">
        <v>34</v>
      </c>
      <c r="AX111" s="13" t="s">
        <v>81</v>
      </c>
      <c r="AY111" s="248" t="s">
        <v>139</v>
      </c>
    </row>
    <row r="112" s="1" customFormat="1" ht="16.5" customHeight="1">
      <c r="B112" s="37"/>
      <c r="C112" s="204" t="s">
        <v>146</v>
      </c>
      <c r="D112" s="204" t="s">
        <v>141</v>
      </c>
      <c r="E112" s="205" t="s">
        <v>168</v>
      </c>
      <c r="F112" s="206" t="s">
        <v>169</v>
      </c>
      <c r="G112" s="207" t="s">
        <v>144</v>
      </c>
      <c r="H112" s="208">
        <v>81.5</v>
      </c>
      <c r="I112" s="209"/>
      <c r="J112" s="210">
        <f>ROUND(I112*H112,2)</f>
        <v>0</v>
      </c>
      <c r="K112" s="206" t="s">
        <v>145</v>
      </c>
      <c r="L112" s="42"/>
      <c r="M112" s="211" t="s">
        <v>1</v>
      </c>
      <c r="N112" s="212" t="s">
        <v>44</v>
      </c>
      <c r="O112" s="78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6" t="s">
        <v>146</v>
      </c>
      <c r="AT112" s="16" t="s">
        <v>141</v>
      </c>
      <c r="AU112" s="16" t="s">
        <v>83</v>
      </c>
      <c r="AY112" s="16" t="s">
        <v>139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81</v>
      </c>
      <c r="BK112" s="215">
        <f>ROUND(I112*H112,2)</f>
        <v>0</v>
      </c>
      <c r="BL112" s="16" t="s">
        <v>146</v>
      </c>
      <c r="BM112" s="16" t="s">
        <v>170</v>
      </c>
    </row>
    <row r="113" s="11" customFormat="1">
      <c r="B113" s="216"/>
      <c r="C113" s="217"/>
      <c r="D113" s="218" t="s">
        <v>148</v>
      </c>
      <c r="E113" s="219" t="s">
        <v>1</v>
      </c>
      <c r="F113" s="220" t="s">
        <v>154</v>
      </c>
      <c r="G113" s="217"/>
      <c r="H113" s="219" t="s">
        <v>1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148</v>
      </c>
      <c r="AU113" s="226" t="s">
        <v>83</v>
      </c>
      <c r="AV113" s="11" t="s">
        <v>81</v>
      </c>
      <c r="AW113" s="11" t="s">
        <v>34</v>
      </c>
      <c r="AX113" s="11" t="s">
        <v>73</v>
      </c>
      <c r="AY113" s="226" t="s">
        <v>139</v>
      </c>
    </row>
    <row r="114" s="12" customFormat="1">
      <c r="B114" s="227"/>
      <c r="C114" s="228"/>
      <c r="D114" s="218" t="s">
        <v>148</v>
      </c>
      <c r="E114" s="229" t="s">
        <v>1</v>
      </c>
      <c r="F114" s="230" t="s">
        <v>171</v>
      </c>
      <c r="G114" s="228"/>
      <c r="H114" s="231">
        <v>81.5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148</v>
      </c>
      <c r="AU114" s="237" t="s">
        <v>83</v>
      </c>
      <c r="AV114" s="12" t="s">
        <v>83</v>
      </c>
      <c r="AW114" s="12" t="s">
        <v>34</v>
      </c>
      <c r="AX114" s="12" t="s">
        <v>81</v>
      </c>
      <c r="AY114" s="237" t="s">
        <v>139</v>
      </c>
    </row>
    <row r="115" s="1" customFormat="1" ht="16.5" customHeight="1">
      <c r="B115" s="37"/>
      <c r="C115" s="204" t="s">
        <v>172</v>
      </c>
      <c r="D115" s="204" t="s">
        <v>141</v>
      </c>
      <c r="E115" s="205" t="s">
        <v>173</v>
      </c>
      <c r="F115" s="206" t="s">
        <v>174</v>
      </c>
      <c r="G115" s="207" t="s">
        <v>144</v>
      </c>
      <c r="H115" s="208">
        <v>0.5</v>
      </c>
      <c r="I115" s="209"/>
      <c r="J115" s="210">
        <f>ROUND(I115*H115,2)</f>
        <v>0</v>
      </c>
      <c r="K115" s="206" t="s">
        <v>145</v>
      </c>
      <c r="L115" s="42"/>
      <c r="M115" s="211" t="s">
        <v>1</v>
      </c>
      <c r="N115" s="212" t="s">
        <v>44</v>
      </c>
      <c r="O115" s="78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6" t="s">
        <v>146</v>
      </c>
      <c r="AT115" s="16" t="s">
        <v>141</v>
      </c>
      <c r="AU115" s="16" t="s">
        <v>83</v>
      </c>
      <c r="AY115" s="16" t="s">
        <v>139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81</v>
      </c>
      <c r="BK115" s="215">
        <f>ROUND(I115*H115,2)</f>
        <v>0</v>
      </c>
      <c r="BL115" s="16" t="s">
        <v>146</v>
      </c>
      <c r="BM115" s="16" t="s">
        <v>175</v>
      </c>
    </row>
    <row r="116" s="11" customFormat="1">
      <c r="B116" s="216"/>
      <c r="C116" s="217"/>
      <c r="D116" s="218" t="s">
        <v>148</v>
      </c>
      <c r="E116" s="219" t="s">
        <v>1</v>
      </c>
      <c r="F116" s="220" t="s">
        <v>176</v>
      </c>
      <c r="G116" s="217"/>
      <c r="H116" s="219" t="s">
        <v>1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148</v>
      </c>
      <c r="AU116" s="226" t="s">
        <v>83</v>
      </c>
      <c r="AV116" s="11" t="s">
        <v>81</v>
      </c>
      <c r="AW116" s="11" t="s">
        <v>34</v>
      </c>
      <c r="AX116" s="11" t="s">
        <v>73</v>
      </c>
      <c r="AY116" s="226" t="s">
        <v>139</v>
      </c>
    </row>
    <row r="117" s="12" customFormat="1">
      <c r="B117" s="227"/>
      <c r="C117" s="228"/>
      <c r="D117" s="218" t="s">
        <v>148</v>
      </c>
      <c r="E117" s="229" t="s">
        <v>1</v>
      </c>
      <c r="F117" s="230" t="s">
        <v>177</v>
      </c>
      <c r="G117" s="228"/>
      <c r="H117" s="231">
        <v>0.5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148</v>
      </c>
      <c r="AU117" s="237" t="s">
        <v>83</v>
      </c>
      <c r="AV117" s="12" t="s">
        <v>83</v>
      </c>
      <c r="AW117" s="12" t="s">
        <v>34</v>
      </c>
      <c r="AX117" s="12" t="s">
        <v>81</v>
      </c>
      <c r="AY117" s="237" t="s">
        <v>139</v>
      </c>
    </row>
    <row r="118" s="1" customFormat="1" ht="16.5" customHeight="1">
      <c r="B118" s="37"/>
      <c r="C118" s="204" t="s">
        <v>178</v>
      </c>
      <c r="D118" s="204" t="s">
        <v>141</v>
      </c>
      <c r="E118" s="205" t="s">
        <v>179</v>
      </c>
      <c r="F118" s="206" t="s">
        <v>180</v>
      </c>
      <c r="G118" s="207" t="s">
        <v>144</v>
      </c>
      <c r="H118" s="208">
        <v>0.25</v>
      </c>
      <c r="I118" s="209"/>
      <c r="J118" s="210">
        <f>ROUND(I118*H118,2)</f>
        <v>0</v>
      </c>
      <c r="K118" s="206" t="s">
        <v>145</v>
      </c>
      <c r="L118" s="42"/>
      <c r="M118" s="211" t="s">
        <v>1</v>
      </c>
      <c r="N118" s="212" t="s">
        <v>44</v>
      </c>
      <c r="O118" s="78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6" t="s">
        <v>146</v>
      </c>
      <c r="AT118" s="16" t="s">
        <v>141</v>
      </c>
      <c r="AU118" s="16" t="s">
        <v>83</v>
      </c>
      <c r="AY118" s="16" t="s">
        <v>139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81</v>
      </c>
      <c r="BK118" s="215">
        <f>ROUND(I118*H118,2)</f>
        <v>0</v>
      </c>
      <c r="BL118" s="16" t="s">
        <v>146</v>
      </c>
      <c r="BM118" s="16" t="s">
        <v>181</v>
      </c>
    </row>
    <row r="119" s="11" customFormat="1">
      <c r="B119" s="216"/>
      <c r="C119" s="217"/>
      <c r="D119" s="218" t="s">
        <v>148</v>
      </c>
      <c r="E119" s="219" t="s">
        <v>1</v>
      </c>
      <c r="F119" s="220" t="s">
        <v>154</v>
      </c>
      <c r="G119" s="217"/>
      <c r="H119" s="219" t="s">
        <v>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148</v>
      </c>
      <c r="AU119" s="226" t="s">
        <v>83</v>
      </c>
      <c r="AV119" s="11" t="s">
        <v>81</v>
      </c>
      <c r="AW119" s="11" t="s">
        <v>34</v>
      </c>
      <c r="AX119" s="11" t="s">
        <v>73</v>
      </c>
      <c r="AY119" s="226" t="s">
        <v>139</v>
      </c>
    </row>
    <row r="120" s="12" customFormat="1">
      <c r="B120" s="227"/>
      <c r="C120" s="228"/>
      <c r="D120" s="218" t="s">
        <v>148</v>
      </c>
      <c r="E120" s="229" t="s">
        <v>1</v>
      </c>
      <c r="F120" s="230" t="s">
        <v>182</v>
      </c>
      <c r="G120" s="228"/>
      <c r="H120" s="231">
        <v>0.25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148</v>
      </c>
      <c r="AU120" s="237" t="s">
        <v>83</v>
      </c>
      <c r="AV120" s="12" t="s">
        <v>83</v>
      </c>
      <c r="AW120" s="12" t="s">
        <v>34</v>
      </c>
      <c r="AX120" s="12" t="s">
        <v>81</v>
      </c>
      <c r="AY120" s="237" t="s">
        <v>139</v>
      </c>
    </row>
    <row r="121" s="1" customFormat="1" ht="16.5" customHeight="1">
      <c r="B121" s="37"/>
      <c r="C121" s="204" t="s">
        <v>183</v>
      </c>
      <c r="D121" s="204" t="s">
        <v>141</v>
      </c>
      <c r="E121" s="205" t="s">
        <v>184</v>
      </c>
      <c r="F121" s="206" t="s">
        <v>185</v>
      </c>
      <c r="G121" s="207" t="s">
        <v>186</v>
      </c>
      <c r="H121" s="208">
        <v>58</v>
      </c>
      <c r="I121" s="209"/>
      <c r="J121" s="210">
        <f>ROUND(I121*H121,2)</f>
        <v>0</v>
      </c>
      <c r="K121" s="206" t="s">
        <v>145</v>
      </c>
      <c r="L121" s="42"/>
      <c r="M121" s="211" t="s">
        <v>1</v>
      </c>
      <c r="N121" s="212" t="s">
        <v>44</v>
      </c>
      <c r="O121" s="78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6" t="s">
        <v>146</v>
      </c>
      <c r="AT121" s="16" t="s">
        <v>141</v>
      </c>
      <c r="AU121" s="16" t="s">
        <v>83</v>
      </c>
      <c r="AY121" s="16" t="s">
        <v>139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81</v>
      </c>
      <c r="BK121" s="215">
        <f>ROUND(I121*H121,2)</f>
        <v>0</v>
      </c>
      <c r="BL121" s="16" t="s">
        <v>146</v>
      </c>
      <c r="BM121" s="16" t="s">
        <v>187</v>
      </c>
    </row>
    <row r="122" s="11" customFormat="1">
      <c r="B122" s="216"/>
      <c r="C122" s="217"/>
      <c r="D122" s="218" t="s">
        <v>148</v>
      </c>
      <c r="E122" s="219" t="s">
        <v>1</v>
      </c>
      <c r="F122" s="220" t="s">
        <v>188</v>
      </c>
      <c r="G122" s="217"/>
      <c r="H122" s="219" t="s">
        <v>1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148</v>
      </c>
      <c r="AU122" s="226" t="s">
        <v>83</v>
      </c>
      <c r="AV122" s="11" t="s">
        <v>81</v>
      </c>
      <c r="AW122" s="11" t="s">
        <v>34</v>
      </c>
      <c r="AX122" s="11" t="s">
        <v>73</v>
      </c>
      <c r="AY122" s="226" t="s">
        <v>139</v>
      </c>
    </row>
    <row r="123" s="11" customFormat="1">
      <c r="B123" s="216"/>
      <c r="C123" s="217"/>
      <c r="D123" s="218" t="s">
        <v>148</v>
      </c>
      <c r="E123" s="219" t="s">
        <v>1</v>
      </c>
      <c r="F123" s="220" t="s">
        <v>189</v>
      </c>
      <c r="G123" s="217"/>
      <c r="H123" s="219" t="s">
        <v>1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148</v>
      </c>
      <c r="AU123" s="226" t="s">
        <v>83</v>
      </c>
      <c r="AV123" s="11" t="s">
        <v>81</v>
      </c>
      <c r="AW123" s="11" t="s">
        <v>34</v>
      </c>
      <c r="AX123" s="11" t="s">
        <v>73</v>
      </c>
      <c r="AY123" s="226" t="s">
        <v>139</v>
      </c>
    </row>
    <row r="124" s="12" customFormat="1">
      <c r="B124" s="227"/>
      <c r="C124" s="228"/>
      <c r="D124" s="218" t="s">
        <v>148</v>
      </c>
      <c r="E124" s="229" t="s">
        <v>1</v>
      </c>
      <c r="F124" s="230" t="s">
        <v>190</v>
      </c>
      <c r="G124" s="228"/>
      <c r="H124" s="231">
        <v>20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148</v>
      </c>
      <c r="AU124" s="237" t="s">
        <v>83</v>
      </c>
      <c r="AV124" s="12" t="s">
        <v>83</v>
      </c>
      <c r="AW124" s="12" t="s">
        <v>34</v>
      </c>
      <c r="AX124" s="12" t="s">
        <v>73</v>
      </c>
      <c r="AY124" s="237" t="s">
        <v>139</v>
      </c>
    </row>
    <row r="125" s="11" customFormat="1">
      <c r="B125" s="216"/>
      <c r="C125" s="217"/>
      <c r="D125" s="218" t="s">
        <v>148</v>
      </c>
      <c r="E125" s="219" t="s">
        <v>1</v>
      </c>
      <c r="F125" s="220" t="s">
        <v>191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148</v>
      </c>
      <c r="AU125" s="226" t="s">
        <v>83</v>
      </c>
      <c r="AV125" s="11" t="s">
        <v>81</v>
      </c>
      <c r="AW125" s="11" t="s">
        <v>34</v>
      </c>
      <c r="AX125" s="11" t="s">
        <v>73</v>
      </c>
      <c r="AY125" s="226" t="s">
        <v>139</v>
      </c>
    </row>
    <row r="126" s="12" customFormat="1">
      <c r="B126" s="227"/>
      <c r="C126" s="228"/>
      <c r="D126" s="218" t="s">
        <v>148</v>
      </c>
      <c r="E126" s="229" t="s">
        <v>1</v>
      </c>
      <c r="F126" s="230" t="s">
        <v>192</v>
      </c>
      <c r="G126" s="228"/>
      <c r="H126" s="231">
        <v>10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148</v>
      </c>
      <c r="AU126" s="237" t="s">
        <v>83</v>
      </c>
      <c r="AV126" s="12" t="s">
        <v>83</v>
      </c>
      <c r="AW126" s="12" t="s">
        <v>34</v>
      </c>
      <c r="AX126" s="12" t="s">
        <v>73</v>
      </c>
      <c r="AY126" s="237" t="s">
        <v>139</v>
      </c>
    </row>
    <row r="127" s="11" customFormat="1">
      <c r="B127" s="216"/>
      <c r="C127" s="217"/>
      <c r="D127" s="218" t="s">
        <v>148</v>
      </c>
      <c r="E127" s="219" t="s">
        <v>1</v>
      </c>
      <c r="F127" s="220" t="s">
        <v>193</v>
      </c>
      <c r="G127" s="217"/>
      <c r="H127" s="219" t="s">
        <v>1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148</v>
      </c>
      <c r="AU127" s="226" t="s">
        <v>83</v>
      </c>
      <c r="AV127" s="11" t="s">
        <v>81</v>
      </c>
      <c r="AW127" s="11" t="s">
        <v>34</v>
      </c>
      <c r="AX127" s="11" t="s">
        <v>73</v>
      </c>
      <c r="AY127" s="226" t="s">
        <v>139</v>
      </c>
    </row>
    <row r="128" s="11" customFormat="1">
      <c r="B128" s="216"/>
      <c r="C128" s="217"/>
      <c r="D128" s="218" t="s">
        <v>148</v>
      </c>
      <c r="E128" s="219" t="s">
        <v>1</v>
      </c>
      <c r="F128" s="220" t="s">
        <v>189</v>
      </c>
      <c r="G128" s="217"/>
      <c r="H128" s="219" t="s">
        <v>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148</v>
      </c>
      <c r="AU128" s="226" t="s">
        <v>83</v>
      </c>
      <c r="AV128" s="11" t="s">
        <v>81</v>
      </c>
      <c r="AW128" s="11" t="s">
        <v>34</v>
      </c>
      <c r="AX128" s="11" t="s">
        <v>73</v>
      </c>
      <c r="AY128" s="226" t="s">
        <v>139</v>
      </c>
    </row>
    <row r="129" s="12" customFormat="1">
      <c r="B129" s="227"/>
      <c r="C129" s="228"/>
      <c r="D129" s="218" t="s">
        <v>148</v>
      </c>
      <c r="E129" s="229" t="s">
        <v>1</v>
      </c>
      <c r="F129" s="230" t="s">
        <v>194</v>
      </c>
      <c r="G129" s="228"/>
      <c r="H129" s="231">
        <v>19.199999999999999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148</v>
      </c>
      <c r="AU129" s="237" t="s">
        <v>83</v>
      </c>
      <c r="AV129" s="12" t="s">
        <v>83</v>
      </c>
      <c r="AW129" s="12" t="s">
        <v>34</v>
      </c>
      <c r="AX129" s="12" t="s">
        <v>73</v>
      </c>
      <c r="AY129" s="237" t="s">
        <v>139</v>
      </c>
    </row>
    <row r="130" s="11" customFormat="1">
      <c r="B130" s="216"/>
      <c r="C130" s="217"/>
      <c r="D130" s="218" t="s">
        <v>148</v>
      </c>
      <c r="E130" s="219" t="s">
        <v>1</v>
      </c>
      <c r="F130" s="220" t="s">
        <v>191</v>
      </c>
      <c r="G130" s="217"/>
      <c r="H130" s="219" t="s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148</v>
      </c>
      <c r="AU130" s="226" t="s">
        <v>83</v>
      </c>
      <c r="AV130" s="11" t="s">
        <v>81</v>
      </c>
      <c r="AW130" s="11" t="s">
        <v>34</v>
      </c>
      <c r="AX130" s="11" t="s">
        <v>73</v>
      </c>
      <c r="AY130" s="226" t="s">
        <v>139</v>
      </c>
    </row>
    <row r="131" s="12" customFormat="1">
      <c r="B131" s="227"/>
      <c r="C131" s="228"/>
      <c r="D131" s="218" t="s">
        <v>148</v>
      </c>
      <c r="E131" s="229" t="s">
        <v>1</v>
      </c>
      <c r="F131" s="230" t="s">
        <v>195</v>
      </c>
      <c r="G131" s="228"/>
      <c r="H131" s="231">
        <v>8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148</v>
      </c>
      <c r="AU131" s="237" t="s">
        <v>83</v>
      </c>
      <c r="AV131" s="12" t="s">
        <v>83</v>
      </c>
      <c r="AW131" s="12" t="s">
        <v>34</v>
      </c>
      <c r="AX131" s="12" t="s">
        <v>73</v>
      </c>
      <c r="AY131" s="237" t="s">
        <v>139</v>
      </c>
    </row>
    <row r="132" s="12" customFormat="1">
      <c r="B132" s="227"/>
      <c r="C132" s="228"/>
      <c r="D132" s="218" t="s">
        <v>148</v>
      </c>
      <c r="E132" s="229" t="s">
        <v>1</v>
      </c>
      <c r="F132" s="230" t="s">
        <v>196</v>
      </c>
      <c r="G132" s="228"/>
      <c r="H132" s="231">
        <v>0.80000000000000004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148</v>
      </c>
      <c r="AU132" s="237" t="s">
        <v>83</v>
      </c>
      <c r="AV132" s="12" t="s">
        <v>83</v>
      </c>
      <c r="AW132" s="12" t="s">
        <v>34</v>
      </c>
      <c r="AX132" s="12" t="s">
        <v>73</v>
      </c>
      <c r="AY132" s="237" t="s">
        <v>139</v>
      </c>
    </row>
    <row r="133" s="13" customFormat="1">
      <c r="B133" s="238"/>
      <c r="C133" s="239"/>
      <c r="D133" s="218" t="s">
        <v>148</v>
      </c>
      <c r="E133" s="240" t="s">
        <v>1</v>
      </c>
      <c r="F133" s="241" t="s">
        <v>167</v>
      </c>
      <c r="G133" s="239"/>
      <c r="H133" s="242">
        <v>58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148</v>
      </c>
      <c r="AU133" s="248" t="s">
        <v>83</v>
      </c>
      <c r="AV133" s="13" t="s">
        <v>146</v>
      </c>
      <c r="AW133" s="13" t="s">
        <v>34</v>
      </c>
      <c r="AX133" s="13" t="s">
        <v>81</v>
      </c>
      <c r="AY133" s="248" t="s">
        <v>139</v>
      </c>
    </row>
    <row r="134" s="1" customFormat="1" ht="16.5" customHeight="1">
      <c r="B134" s="37"/>
      <c r="C134" s="204" t="s">
        <v>197</v>
      </c>
      <c r="D134" s="204" t="s">
        <v>141</v>
      </c>
      <c r="E134" s="205" t="s">
        <v>198</v>
      </c>
      <c r="F134" s="206" t="s">
        <v>199</v>
      </c>
      <c r="G134" s="207" t="s">
        <v>200</v>
      </c>
      <c r="H134" s="208">
        <v>74</v>
      </c>
      <c r="I134" s="209"/>
      <c r="J134" s="210">
        <f>ROUND(I134*H134,2)</f>
        <v>0</v>
      </c>
      <c r="K134" s="206" t="s">
        <v>145</v>
      </c>
      <c r="L134" s="42"/>
      <c r="M134" s="211" t="s">
        <v>1</v>
      </c>
      <c r="N134" s="212" t="s">
        <v>44</v>
      </c>
      <c r="O134" s="78"/>
      <c r="P134" s="213">
        <f>O134*H134</f>
        <v>0</v>
      </c>
      <c r="Q134" s="213">
        <v>0.00069999999999999999</v>
      </c>
      <c r="R134" s="213">
        <f>Q134*H134</f>
        <v>0.051799999999999999</v>
      </c>
      <c r="S134" s="213">
        <v>0</v>
      </c>
      <c r="T134" s="214">
        <f>S134*H134</f>
        <v>0</v>
      </c>
      <c r="AR134" s="16" t="s">
        <v>146</v>
      </c>
      <c r="AT134" s="16" t="s">
        <v>141</v>
      </c>
      <c r="AU134" s="16" t="s">
        <v>83</v>
      </c>
      <c r="AY134" s="16" t="s">
        <v>139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81</v>
      </c>
      <c r="BK134" s="215">
        <f>ROUND(I134*H134,2)</f>
        <v>0</v>
      </c>
      <c r="BL134" s="16" t="s">
        <v>146</v>
      </c>
      <c r="BM134" s="16" t="s">
        <v>201</v>
      </c>
    </row>
    <row r="135" s="11" customFormat="1">
      <c r="B135" s="216"/>
      <c r="C135" s="217"/>
      <c r="D135" s="218" t="s">
        <v>148</v>
      </c>
      <c r="E135" s="219" t="s">
        <v>1</v>
      </c>
      <c r="F135" s="220" t="s">
        <v>202</v>
      </c>
      <c r="G135" s="217"/>
      <c r="H135" s="219" t="s">
        <v>1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148</v>
      </c>
      <c r="AU135" s="226" t="s">
        <v>83</v>
      </c>
      <c r="AV135" s="11" t="s">
        <v>81</v>
      </c>
      <c r="AW135" s="11" t="s">
        <v>34</v>
      </c>
      <c r="AX135" s="11" t="s">
        <v>73</v>
      </c>
      <c r="AY135" s="226" t="s">
        <v>139</v>
      </c>
    </row>
    <row r="136" s="12" customFormat="1">
      <c r="B136" s="227"/>
      <c r="C136" s="228"/>
      <c r="D136" s="218" t="s">
        <v>148</v>
      </c>
      <c r="E136" s="229" t="s">
        <v>1</v>
      </c>
      <c r="F136" s="230" t="s">
        <v>203</v>
      </c>
      <c r="G136" s="228"/>
      <c r="H136" s="231">
        <v>70.400000000000006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148</v>
      </c>
      <c r="AU136" s="237" t="s">
        <v>83</v>
      </c>
      <c r="AV136" s="12" t="s">
        <v>83</v>
      </c>
      <c r="AW136" s="12" t="s">
        <v>34</v>
      </c>
      <c r="AX136" s="12" t="s">
        <v>73</v>
      </c>
      <c r="AY136" s="237" t="s">
        <v>139</v>
      </c>
    </row>
    <row r="137" s="12" customFormat="1">
      <c r="B137" s="227"/>
      <c r="C137" s="228"/>
      <c r="D137" s="218" t="s">
        <v>148</v>
      </c>
      <c r="E137" s="229" t="s">
        <v>1</v>
      </c>
      <c r="F137" s="230" t="s">
        <v>204</v>
      </c>
      <c r="G137" s="228"/>
      <c r="H137" s="231">
        <v>3.6000000000000001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148</v>
      </c>
      <c r="AU137" s="237" t="s">
        <v>83</v>
      </c>
      <c r="AV137" s="12" t="s">
        <v>83</v>
      </c>
      <c r="AW137" s="12" t="s">
        <v>34</v>
      </c>
      <c r="AX137" s="12" t="s">
        <v>73</v>
      </c>
      <c r="AY137" s="237" t="s">
        <v>139</v>
      </c>
    </row>
    <row r="138" s="13" customFormat="1">
      <c r="B138" s="238"/>
      <c r="C138" s="239"/>
      <c r="D138" s="218" t="s">
        <v>148</v>
      </c>
      <c r="E138" s="240" t="s">
        <v>1</v>
      </c>
      <c r="F138" s="241" t="s">
        <v>167</v>
      </c>
      <c r="G138" s="239"/>
      <c r="H138" s="242">
        <v>74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AT138" s="248" t="s">
        <v>148</v>
      </c>
      <c r="AU138" s="248" t="s">
        <v>83</v>
      </c>
      <c r="AV138" s="13" t="s">
        <v>146</v>
      </c>
      <c r="AW138" s="13" t="s">
        <v>34</v>
      </c>
      <c r="AX138" s="13" t="s">
        <v>81</v>
      </c>
      <c r="AY138" s="248" t="s">
        <v>139</v>
      </c>
    </row>
    <row r="139" s="1" customFormat="1" ht="16.5" customHeight="1">
      <c r="B139" s="37"/>
      <c r="C139" s="204" t="s">
        <v>205</v>
      </c>
      <c r="D139" s="204" t="s">
        <v>141</v>
      </c>
      <c r="E139" s="205" t="s">
        <v>206</v>
      </c>
      <c r="F139" s="206" t="s">
        <v>207</v>
      </c>
      <c r="G139" s="207" t="s">
        <v>200</v>
      </c>
      <c r="H139" s="208">
        <v>74</v>
      </c>
      <c r="I139" s="209"/>
      <c r="J139" s="210">
        <f>ROUND(I139*H139,2)</f>
        <v>0</v>
      </c>
      <c r="K139" s="206" t="s">
        <v>145</v>
      </c>
      <c r="L139" s="42"/>
      <c r="M139" s="211" t="s">
        <v>1</v>
      </c>
      <c r="N139" s="212" t="s">
        <v>44</v>
      </c>
      <c r="O139" s="78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6" t="s">
        <v>146</v>
      </c>
      <c r="AT139" s="16" t="s">
        <v>141</v>
      </c>
      <c r="AU139" s="16" t="s">
        <v>83</v>
      </c>
      <c r="AY139" s="16" t="s">
        <v>139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81</v>
      </c>
      <c r="BK139" s="215">
        <f>ROUND(I139*H139,2)</f>
        <v>0</v>
      </c>
      <c r="BL139" s="16" t="s">
        <v>146</v>
      </c>
      <c r="BM139" s="16" t="s">
        <v>208</v>
      </c>
    </row>
    <row r="140" s="1" customFormat="1" ht="16.5" customHeight="1">
      <c r="B140" s="37"/>
      <c r="C140" s="204" t="s">
        <v>209</v>
      </c>
      <c r="D140" s="204" t="s">
        <v>141</v>
      </c>
      <c r="E140" s="205" t="s">
        <v>210</v>
      </c>
      <c r="F140" s="206" t="s">
        <v>211</v>
      </c>
      <c r="G140" s="207" t="s">
        <v>144</v>
      </c>
      <c r="H140" s="208">
        <v>163</v>
      </c>
      <c r="I140" s="209"/>
      <c r="J140" s="210">
        <f>ROUND(I140*H140,2)</f>
        <v>0</v>
      </c>
      <c r="K140" s="206" t="s">
        <v>145</v>
      </c>
      <c r="L140" s="42"/>
      <c r="M140" s="211" t="s">
        <v>1</v>
      </c>
      <c r="N140" s="212" t="s">
        <v>44</v>
      </c>
      <c r="O140" s="78"/>
      <c r="P140" s="213">
        <f>O140*H140</f>
        <v>0</v>
      </c>
      <c r="Q140" s="213">
        <v>0.00046000000000000001</v>
      </c>
      <c r="R140" s="213">
        <f>Q140*H140</f>
        <v>0.074980000000000005</v>
      </c>
      <c r="S140" s="213">
        <v>0</v>
      </c>
      <c r="T140" s="214">
        <f>S140*H140</f>
        <v>0</v>
      </c>
      <c r="AR140" s="16" t="s">
        <v>146</v>
      </c>
      <c r="AT140" s="16" t="s">
        <v>141</v>
      </c>
      <c r="AU140" s="16" t="s">
        <v>83</v>
      </c>
      <c r="AY140" s="16" t="s">
        <v>139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81</v>
      </c>
      <c r="BK140" s="215">
        <f>ROUND(I140*H140,2)</f>
        <v>0</v>
      </c>
      <c r="BL140" s="16" t="s">
        <v>146</v>
      </c>
      <c r="BM140" s="16" t="s">
        <v>212</v>
      </c>
    </row>
    <row r="141" s="11" customFormat="1">
      <c r="B141" s="216"/>
      <c r="C141" s="217"/>
      <c r="D141" s="218" t="s">
        <v>148</v>
      </c>
      <c r="E141" s="219" t="s">
        <v>1</v>
      </c>
      <c r="F141" s="220" t="s">
        <v>202</v>
      </c>
      <c r="G141" s="217"/>
      <c r="H141" s="219" t="s">
        <v>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148</v>
      </c>
      <c r="AU141" s="226" t="s">
        <v>83</v>
      </c>
      <c r="AV141" s="11" t="s">
        <v>81</v>
      </c>
      <c r="AW141" s="11" t="s">
        <v>34</v>
      </c>
      <c r="AX141" s="11" t="s">
        <v>73</v>
      </c>
      <c r="AY141" s="226" t="s">
        <v>139</v>
      </c>
    </row>
    <row r="142" s="12" customFormat="1">
      <c r="B142" s="227"/>
      <c r="C142" s="228"/>
      <c r="D142" s="218" t="s">
        <v>148</v>
      </c>
      <c r="E142" s="229" t="s">
        <v>1</v>
      </c>
      <c r="F142" s="230" t="s">
        <v>213</v>
      </c>
      <c r="G142" s="228"/>
      <c r="H142" s="231">
        <v>163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148</v>
      </c>
      <c r="AU142" s="237" t="s">
        <v>83</v>
      </c>
      <c r="AV142" s="12" t="s">
        <v>83</v>
      </c>
      <c r="AW142" s="12" t="s">
        <v>34</v>
      </c>
      <c r="AX142" s="12" t="s">
        <v>81</v>
      </c>
      <c r="AY142" s="237" t="s">
        <v>139</v>
      </c>
    </row>
    <row r="143" s="1" customFormat="1" ht="16.5" customHeight="1">
      <c r="B143" s="37"/>
      <c r="C143" s="204" t="s">
        <v>214</v>
      </c>
      <c r="D143" s="204" t="s">
        <v>141</v>
      </c>
      <c r="E143" s="205" t="s">
        <v>215</v>
      </c>
      <c r="F143" s="206" t="s">
        <v>216</v>
      </c>
      <c r="G143" s="207" t="s">
        <v>144</v>
      </c>
      <c r="H143" s="208">
        <v>163</v>
      </c>
      <c r="I143" s="209"/>
      <c r="J143" s="210">
        <f>ROUND(I143*H143,2)</f>
        <v>0</v>
      </c>
      <c r="K143" s="206" t="s">
        <v>145</v>
      </c>
      <c r="L143" s="42"/>
      <c r="M143" s="211" t="s">
        <v>1</v>
      </c>
      <c r="N143" s="212" t="s">
        <v>44</v>
      </c>
      <c r="O143" s="78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6" t="s">
        <v>146</v>
      </c>
      <c r="AT143" s="16" t="s">
        <v>141</v>
      </c>
      <c r="AU143" s="16" t="s">
        <v>83</v>
      </c>
      <c r="AY143" s="16" t="s">
        <v>139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81</v>
      </c>
      <c r="BK143" s="215">
        <f>ROUND(I143*H143,2)</f>
        <v>0</v>
      </c>
      <c r="BL143" s="16" t="s">
        <v>146</v>
      </c>
      <c r="BM143" s="16" t="s">
        <v>217</v>
      </c>
    </row>
    <row r="144" s="1" customFormat="1" ht="16.5" customHeight="1">
      <c r="B144" s="37"/>
      <c r="C144" s="204" t="s">
        <v>218</v>
      </c>
      <c r="D144" s="204" t="s">
        <v>141</v>
      </c>
      <c r="E144" s="205" t="s">
        <v>219</v>
      </c>
      <c r="F144" s="206" t="s">
        <v>220</v>
      </c>
      <c r="G144" s="207" t="s">
        <v>144</v>
      </c>
      <c r="H144" s="208">
        <v>96.5</v>
      </c>
      <c r="I144" s="209"/>
      <c r="J144" s="210">
        <f>ROUND(I144*H144,2)</f>
        <v>0</v>
      </c>
      <c r="K144" s="206" t="s">
        <v>145</v>
      </c>
      <c r="L144" s="42"/>
      <c r="M144" s="211" t="s">
        <v>1</v>
      </c>
      <c r="N144" s="212" t="s">
        <v>44</v>
      </c>
      <c r="O144" s="78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16" t="s">
        <v>146</v>
      </c>
      <c r="AT144" s="16" t="s">
        <v>141</v>
      </c>
      <c r="AU144" s="16" t="s">
        <v>83</v>
      </c>
      <c r="AY144" s="16" t="s">
        <v>139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81</v>
      </c>
      <c r="BK144" s="215">
        <f>ROUND(I144*H144,2)</f>
        <v>0</v>
      </c>
      <c r="BL144" s="16" t="s">
        <v>146</v>
      </c>
      <c r="BM144" s="16" t="s">
        <v>221</v>
      </c>
    </row>
    <row r="145" s="11" customFormat="1">
      <c r="B145" s="216"/>
      <c r="C145" s="217"/>
      <c r="D145" s="218" t="s">
        <v>148</v>
      </c>
      <c r="E145" s="219" t="s">
        <v>1</v>
      </c>
      <c r="F145" s="220" t="s">
        <v>222</v>
      </c>
      <c r="G145" s="217"/>
      <c r="H145" s="219" t="s">
        <v>1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148</v>
      </c>
      <c r="AU145" s="226" t="s">
        <v>83</v>
      </c>
      <c r="AV145" s="11" t="s">
        <v>81</v>
      </c>
      <c r="AW145" s="11" t="s">
        <v>34</v>
      </c>
      <c r="AX145" s="11" t="s">
        <v>73</v>
      </c>
      <c r="AY145" s="226" t="s">
        <v>139</v>
      </c>
    </row>
    <row r="146" s="12" customFormat="1">
      <c r="B146" s="227"/>
      <c r="C146" s="228"/>
      <c r="D146" s="218" t="s">
        <v>148</v>
      </c>
      <c r="E146" s="229" t="s">
        <v>1</v>
      </c>
      <c r="F146" s="230" t="s">
        <v>213</v>
      </c>
      <c r="G146" s="228"/>
      <c r="H146" s="231">
        <v>163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148</v>
      </c>
      <c r="AU146" s="237" t="s">
        <v>83</v>
      </c>
      <c r="AV146" s="12" t="s">
        <v>83</v>
      </c>
      <c r="AW146" s="12" t="s">
        <v>34</v>
      </c>
      <c r="AX146" s="12" t="s">
        <v>73</v>
      </c>
      <c r="AY146" s="237" t="s">
        <v>139</v>
      </c>
    </row>
    <row r="147" s="11" customFormat="1">
      <c r="B147" s="216"/>
      <c r="C147" s="217"/>
      <c r="D147" s="218" t="s">
        <v>148</v>
      </c>
      <c r="E147" s="219" t="s">
        <v>1</v>
      </c>
      <c r="F147" s="220" t="s">
        <v>223</v>
      </c>
      <c r="G147" s="217"/>
      <c r="H147" s="219" t="s">
        <v>1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148</v>
      </c>
      <c r="AU147" s="226" t="s">
        <v>83</v>
      </c>
      <c r="AV147" s="11" t="s">
        <v>81</v>
      </c>
      <c r="AW147" s="11" t="s">
        <v>34</v>
      </c>
      <c r="AX147" s="11" t="s">
        <v>73</v>
      </c>
      <c r="AY147" s="226" t="s">
        <v>139</v>
      </c>
    </row>
    <row r="148" s="12" customFormat="1">
      <c r="B148" s="227"/>
      <c r="C148" s="228"/>
      <c r="D148" s="218" t="s">
        <v>148</v>
      </c>
      <c r="E148" s="229" t="s">
        <v>1</v>
      </c>
      <c r="F148" s="230" t="s">
        <v>224</v>
      </c>
      <c r="G148" s="228"/>
      <c r="H148" s="231">
        <v>-5.04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148</v>
      </c>
      <c r="AU148" s="237" t="s">
        <v>83</v>
      </c>
      <c r="AV148" s="12" t="s">
        <v>83</v>
      </c>
      <c r="AW148" s="12" t="s">
        <v>34</v>
      </c>
      <c r="AX148" s="12" t="s">
        <v>73</v>
      </c>
      <c r="AY148" s="237" t="s">
        <v>139</v>
      </c>
    </row>
    <row r="149" s="12" customFormat="1">
      <c r="B149" s="227"/>
      <c r="C149" s="228"/>
      <c r="D149" s="218" t="s">
        <v>148</v>
      </c>
      <c r="E149" s="229" t="s">
        <v>1</v>
      </c>
      <c r="F149" s="230" t="s">
        <v>225</v>
      </c>
      <c r="G149" s="228"/>
      <c r="H149" s="231">
        <v>-60.479999999999997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148</v>
      </c>
      <c r="AU149" s="237" t="s">
        <v>83</v>
      </c>
      <c r="AV149" s="12" t="s">
        <v>83</v>
      </c>
      <c r="AW149" s="12" t="s">
        <v>34</v>
      </c>
      <c r="AX149" s="12" t="s">
        <v>73</v>
      </c>
      <c r="AY149" s="237" t="s">
        <v>139</v>
      </c>
    </row>
    <row r="150" s="12" customFormat="1">
      <c r="B150" s="227"/>
      <c r="C150" s="228"/>
      <c r="D150" s="218" t="s">
        <v>148</v>
      </c>
      <c r="E150" s="229" t="s">
        <v>1</v>
      </c>
      <c r="F150" s="230" t="s">
        <v>226</v>
      </c>
      <c r="G150" s="228"/>
      <c r="H150" s="231">
        <v>-1.0620000000000001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148</v>
      </c>
      <c r="AU150" s="237" t="s">
        <v>83</v>
      </c>
      <c r="AV150" s="12" t="s">
        <v>83</v>
      </c>
      <c r="AW150" s="12" t="s">
        <v>34</v>
      </c>
      <c r="AX150" s="12" t="s">
        <v>73</v>
      </c>
      <c r="AY150" s="237" t="s">
        <v>139</v>
      </c>
    </row>
    <row r="151" s="12" customFormat="1">
      <c r="B151" s="227"/>
      <c r="C151" s="228"/>
      <c r="D151" s="218" t="s">
        <v>148</v>
      </c>
      <c r="E151" s="229" t="s">
        <v>1</v>
      </c>
      <c r="F151" s="230" t="s">
        <v>227</v>
      </c>
      <c r="G151" s="228"/>
      <c r="H151" s="231">
        <v>0.082000000000000003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148</v>
      </c>
      <c r="AU151" s="237" t="s">
        <v>83</v>
      </c>
      <c r="AV151" s="12" t="s">
        <v>83</v>
      </c>
      <c r="AW151" s="12" t="s">
        <v>34</v>
      </c>
      <c r="AX151" s="12" t="s">
        <v>73</v>
      </c>
      <c r="AY151" s="237" t="s">
        <v>139</v>
      </c>
    </row>
    <row r="152" s="13" customFormat="1">
      <c r="B152" s="238"/>
      <c r="C152" s="239"/>
      <c r="D152" s="218" t="s">
        <v>148</v>
      </c>
      <c r="E152" s="240" t="s">
        <v>1</v>
      </c>
      <c r="F152" s="241" t="s">
        <v>167</v>
      </c>
      <c r="G152" s="239"/>
      <c r="H152" s="242">
        <v>96.5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AT152" s="248" t="s">
        <v>148</v>
      </c>
      <c r="AU152" s="248" t="s">
        <v>83</v>
      </c>
      <c r="AV152" s="13" t="s">
        <v>146</v>
      </c>
      <c r="AW152" s="13" t="s">
        <v>34</v>
      </c>
      <c r="AX152" s="13" t="s">
        <v>81</v>
      </c>
      <c r="AY152" s="248" t="s">
        <v>139</v>
      </c>
    </row>
    <row r="153" s="1" customFormat="1" ht="16.5" customHeight="1">
      <c r="B153" s="37"/>
      <c r="C153" s="204" t="s">
        <v>228</v>
      </c>
      <c r="D153" s="204" t="s">
        <v>141</v>
      </c>
      <c r="E153" s="205" t="s">
        <v>229</v>
      </c>
      <c r="F153" s="206" t="s">
        <v>230</v>
      </c>
      <c r="G153" s="207" t="s">
        <v>144</v>
      </c>
      <c r="H153" s="208">
        <v>163</v>
      </c>
      <c r="I153" s="209"/>
      <c r="J153" s="210">
        <f>ROUND(I153*H153,2)</f>
        <v>0</v>
      </c>
      <c r="K153" s="206" t="s">
        <v>145</v>
      </c>
      <c r="L153" s="42"/>
      <c r="M153" s="211" t="s">
        <v>1</v>
      </c>
      <c r="N153" s="212" t="s">
        <v>44</v>
      </c>
      <c r="O153" s="78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6" t="s">
        <v>146</v>
      </c>
      <c r="AT153" s="16" t="s">
        <v>141</v>
      </c>
      <c r="AU153" s="16" t="s">
        <v>83</v>
      </c>
      <c r="AY153" s="16" t="s">
        <v>139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81</v>
      </c>
      <c r="BK153" s="215">
        <f>ROUND(I153*H153,2)</f>
        <v>0</v>
      </c>
      <c r="BL153" s="16" t="s">
        <v>146</v>
      </c>
      <c r="BM153" s="16" t="s">
        <v>231</v>
      </c>
    </row>
    <row r="154" s="11" customFormat="1">
      <c r="B154" s="216"/>
      <c r="C154" s="217"/>
      <c r="D154" s="218" t="s">
        <v>148</v>
      </c>
      <c r="E154" s="219" t="s">
        <v>1</v>
      </c>
      <c r="F154" s="220" t="s">
        <v>222</v>
      </c>
      <c r="G154" s="217"/>
      <c r="H154" s="219" t="s">
        <v>1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148</v>
      </c>
      <c r="AU154" s="226" t="s">
        <v>83</v>
      </c>
      <c r="AV154" s="11" t="s">
        <v>81</v>
      </c>
      <c r="AW154" s="11" t="s">
        <v>34</v>
      </c>
      <c r="AX154" s="11" t="s">
        <v>73</v>
      </c>
      <c r="AY154" s="226" t="s">
        <v>139</v>
      </c>
    </row>
    <row r="155" s="12" customFormat="1">
      <c r="B155" s="227"/>
      <c r="C155" s="228"/>
      <c r="D155" s="218" t="s">
        <v>148</v>
      </c>
      <c r="E155" s="229" t="s">
        <v>1</v>
      </c>
      <c r="F155" s="230" t="s">
        <v>213</v>
      </c>
      <c r="G155" s="228"/>
      <c r="H155" s="231">
        <v>163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148</v>
      </c>
      <c r="AU155" s="237" t="s">
        <v>83</v>
      </c>
      <c r="AV155" s="12" t="s">
        <v>83</v>
      </c>
      <c r="AW155" s="12" t="s">
        <v>34</v>
      </c>
      <c r="AX155" s="12" t="s">
        <v>81</v>
      </c>
      <c r="AY155" s="237" t="s">
        <v>139</v>
      </c>
    </row>
    <row r="156" s="1" customFormat="1" ht="16.5" customHeight="1">
      <c r="B156" s="37"/>
      <c r="C156" s="204" t="s">
        <v>232</v>
      </c>
      <c r="D156" s="204" t="s">
        <v>141</v>
      </c>
      <c r="E156" s="205" t="s">
        <v>233</v>
      </c>
      <c r="F156" s="206" t="s">
        <v>234</v>
      </c>
      <c r="G156" s="207" t="s">
        <v>144</v>
      </c>
      <c r="H156" s="208">
        <v>171.09999999999999</v>
      </c>
      <c r="I156" s="209"/>
      <c r="J156" s="210">
        <f>ROUND(I156*H156,2)</f>
        <v>0</v>
      </c>
      <c r="K156" s="206" t="s">
        <v>145</v>
      </c>
      <c r="L156" s="42"/>
      <c r="M156" s="211" t="s">
        <v>1</v>
      </c>
      <c r="N156" s="212" t="s">
        <v>44</v>
      </c>
      <c r="O156" s="78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6" t="s">
        <v>146</v>
      </c>
      <c r="AT156" s="16" t="s">
        <v>141</v>
      </c>
      <c r="AU156" s="16" t="s">
        <v>83</v>
      </c>
      <c r="AY156" s="16" t="s">
        <v>139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81</v>
      </c>
      <c r="BK156" s="215">
        <f>ROUND(I156*H156,2)</f>
        <v>0</v>
      </c>
      <c r="BL156" s="16" t="s">
        <v>146</v>
      </c>
      <c r="BM156" s="16" t="s">
        <v>235</v>
      </c>
    </row>
    <row r="157" s="11" customFormat="1">
      <c r="B157" s="216"/>
      <c r="C157" s="217"/>
      <c r="D157" s="218" t="s">
        <v>148</v>
      </c>
      <c r="E157" s="219" t="s">
        <v>1</v>
      </c>
      <c r="F157" s="220" t="s">
        <v>236</v>
      </c>
      <c r="G157" s="217"/>
      <c r="H157" s="219" t="s">
        <v>1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148</v>
      </c>
      <c r="AU157" s="226" t="s">
        <v>83</v>
      </c>
      <c r="AV157" s="11" t="s">
        <v>81</v>
      </c>
      <c r="AW157" s="11" t="s">
        <v>34</v>
      </c>
      <c r="AX157" s="11" t="s">
        <v>73</v>
      </c>
      <c r="AY157" s="226" t="s">
        <v>139</v>
      </c>
    </row>
    <row r="158" s="12" customFormat="1">
      <c r="B158" s="227"/>
      <c r="C158" s="228"/>
      <c r="D158" s="218" t="s">
        <v>148</v>
      </c>
      <c r="E158" s="229" t="s">
        <v>1</v>
      </c>
      <c r="F158" s="230" t="s">
        <v>150</v>
      </c>
      <c r="G158" s="228"/>
      <c r="H158" s="231">
        <v>3.5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148</v>
      </c>
      <c r="AU158" s="237" t="s">
        <v>83</v>
      </c>
      <c r="AV158" s="12" t="s">
        <v>83</v>
      </c>
      <c r="AW158" s="12" t="s">
        <v>34</v>
      </c>
      <c r="AX158" s="12" t="s">
        <v>73</v>
      </c>
      <c r="AY158" s="237" t="s">
        <v>139</v>
      </c>
    </row>
    <row r="159" s="11" customFormat="1">
      <c r="B159" s="216"/>
      <c r="C159" s="217"/>
      <c r="D159" s="218" t="s">
        <v>148</v>
      </c>
      <c r="E159" s="219" t="s">
        <v>1</v>
      </c>
      <c r="F159" s="220" t="s">
        <v>237</v>
      </c>
      <c r="G159" s="217"/>
      <c r="H159" s="219" t="s">
        <v>1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148</v>
      </c>
      <c r="AU159" s="226" t="s">
        <v>83</v>
      </c>
      <c r="AV159" s="11" t="s">
        <v>81</v>
      </c>
      <c r="AW159" s="11" t="s">
        <v>34</v>
      </c>
      <c r="AX159" s="11" t="s">
        <v>73</v>
      </c>
      <c r="AY159" s="226" t="s">
        <v>139</v>
      </c>
    </row>
    <row r="160" s="12" customFormat="1">
      <c r="B160" s="227"/>
      <c r="C160" s="228"/>
      <c r="D160" s="218" t="s">
        <v>148</v>
      </c>
      <c r="E160" s="229" t="s">
        <v>1</v>
      </c>
      <c r="F160" s="230" t="s">
        <v>238</v>
      </c>
      <c r="G160" s="228"/>
      <c r="H160" s="231">
        <v>163.5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148</v>
      </c>
      <c r="AU160" s="237" t="s">
        <v>83</v>
      </c>
      <c r="AV160" s="12" t="s">
        <v>83</v>
      </c>
      <c r="AW160" s="12" t="s">
        <v>34</v>
      </c>
      <c r="AX160" s="12" t="s">
        <v>73</v>
      </c>
      <c r="AY160" s="237" t="s">
        <v>139</v>
      </c>
    </row>
    <row r="161" s="11" customFormat="1">
      <c r="B161" s="216"/>
      <c r="C161" s="217"/>
      <c r="D161" s="218" t="s">
        <v>148</v>
      </c>
      <c r="E161" s="219" t="s">
        <v>1</v>
      </c>
      <c r="F161" s="220" t="s">
        <v>239</v>
      </c>
      <c r="G161" s="217"/>
      <c r="H161" s="219" t="s">
        <v>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148</v>
      </c>
      <c r="AU161" s="226" t="s">
        <v>83</v>
      </c>
      <c r="AV161" s="11" t="s">
        <v>81</v>
      </c>
      <c r="AW161" s="11" t="s">
        <v>34</v>
      </c>
      <c r="AX161" s="11" t="s">
        <v>73</v>
      </c>
      <c r="AY161" s="226" t="s">
        <v>139</v>
      </c>
    </row>
    <row r="162" s="12" customFormat="1">
      <c r="B162" s="227"/>
      <c r="C162" s="228"/>
      <c r="D162" s="218" t="s">
        <v>148</v>
      </c>
      <c r="E162" s="229" t="s">
        <v>1</v>
      </c>
      <c r="F162" s="230" t="s">
        <v>240</v>
      </c>
      <c r="G162" s="228"/>
      <c r="H162" s="231">
        <v>4.0999999999999996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148</v>
      </c>
      <c r="AU162" s="237" t="s">
        <v>83</v>
      </c>
      <c r="AV162" s="12" t="s">
        <v>83</v>
      </c>
      <c r="AW162" s="12" t="s">
        <v>34</v>
      </c>
      <c r="AX162" s="12" t="s">
        <v>73</v>
      </c>
      <c r="AY162" s="237" t="s">
        <v>139</v>
      </c>
    </row>
    <row r="163" s="13" customFormat="1">
      <c r="B163" s="238"/>
      <c r="C163" s="239"/>
      <c r="D163" s="218" t="s">
        <v>148</v>
      </c>
      <c r="E163" s="240" t="s">
        <v>1</v>
      </c>
      <c r="F163" s="241" t="s">
        <v>167</v>
      </c>
      <c r="G163" s="239"/>
      <c r="H163" s="242">
        <v>171.09999999999999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AT163" s="248" t="s">
        <v>148</v>
      </c>
      <c r="AU163" s="248" t="s">
        <v>83</v>
      </c>
      <c r="AV163" s="13" t="s">
        <v>146</v>
      </c>
      <c r="AW163" s="13" t="s">
        <v>34</v>
      </c>
      <c r="AX163" s="13" t="s">
        <v>81</v>
      </c>
      <c r="AY163" s="248" t="s">
        <v>139</v>
      </c>
    </row>
    <row r="164" s="1" customFormat="1" ht="16.5" customHeight="1">
      <c r="B164" s="37"/>
      <c r="C164" s="204" t="s">
        <v>8</v>
      </c>
      <c r="D164" s="204" t="s">
        <v>141</v>
      </c>
      <c r="E164" s="205" t="s">
        <v>241</v>
      </c>
      <c r="F164" s="206" t="s">
        <v>242</v>
      </c>
      <c r="G164" s="207" t="s">
        <v>144</v>
      </c>
      <c r="H164" s="208">
        <v>171.09999999999999</v>
      </c>
      <c r="I164" s="209"/>
      <c r="J164" s="210">
        <f>ROUND(I164*H164,2)</f>
        <v>0</v>
      </c>
      <c r="K164" s="206" t="s">
        <v>145</v>
      </c>
      <c r="L164" s="42"/>
      <c r="M164" s="211" t="s">
        <v>1</v>
      </c>
      <c r="N164" s="212" t="s">
        <v>44</v>
      </c>
      <c r="O164" s="78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6" t="s">
        <v>146</v>
      </c>
      <c r="AT164" s="16" t="s">
        <v>141</v>
      </c>
      <c r="AU164" s="16" t="s">
        <v>83</v>
      </c>
      <c r="AY164" s="16" t="s">
        <v>139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81</v>
      </c>
      <c r="BK164" s="215">
        <f>ROUND(I164*H164,2)</f>
        <v>0</v>
      </c>
      <c r="BL164" s="16" t="s">
        <v>146</v>
      </c>
      <c r="BM164" s="16" t="s">
        <v>243</v>
      </c>
    </row>
    <row r="165" s="11" customFormat="1">
      <c r="B165" s="216"/>
      <c r="C165" s="217"/>
      <c r="D165" s="218" t="s">
        <v>148</v>
      </c>
      <c r="E165" s="219" t="s">
        <v>1</v>
      </c>
      <c r="F165" s="220" t="s">
        <v>244</v>
      </c>
      <c r="G165" s="217"/>
      <c r="H165" s="219" t="s">
        <v>1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148</v>
      </c>
      <c r="AU165" s="226" t="s">
        <v>83</v>
      </c>
      <c r="AV165" s="11" t="s">
        <v>81</v>
      </c>
      <c r="AW165" s="11" t="s">
        <v>34</v>
      </c>
      <c r="AX165" s="11" t="s">
        <v>73</v>
      </c>
      <c r="AY165" s="226" t="s">
        <v>139</v>
      </c>
    </row>
    <row r="166" s="12" customFormat="1">
      <c r="B166" s="227"/>
      <c r="C166" s="228"/>
      <c r="D166" s="218" t="s">
        <v>148</v>
      </c>
      <c r="E166" s="229" t="s">
        <v>1</v>
      </c>
      <c r="F166" s="230" t="s">
        <v>245</v>
      </c>
      <c r="G166" s="228"/>
      <c r="H166" s="231">
        <v>171.09999999999999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148</v>
      </c>
      <c r="AU166" s="237" t="s">
        <v>83</v>
      </c>
      <c r="AV166" s="12" t="s">
        <v>83</v>
      </c>
      <c r="AW166" s="12" t="s">
        <v>34</v>
      </c>
      <c r="AX166" s="12" t="s">
        <v>81</v>
      </c>
      <c r="AY166" s="237" t="s">
        <v>139</v>
      </c>
    </row>
    <row r="167" s="1" customFormat="1" ht="16.5" customHeight="1">
      <c r="B167" s="37"/>
      <c r="C167" s="204" t="s">
        <v>246</v>
      </c>
      <c r="D167" s="204" t="s">
        <v>141</v>
      </c>
      <c r="E167" s="205" t="s">
        <v>247</v>
      </c>
      <c r="F167" s="206" t="s">
        <v>248</v>
      </c>
      <c r="G167" s="207" t="s">
        <v>249</v>
      </c>
      <c r="H167" s="208">
        <v>307.98000000000002</v>
      </c>
      <c r="I167" s="209"/>
      <c r="J167" s="210">
        <f>ROUND(I167*H167,2)</f>
        <v>0</v>
      </c>
      <c r="K167" s="206" t="s">
        <v>1</v>
      </c>
      <c r="L167" s="42"/>
      <c r="M167" s="211" t="s">
        <v>1</v>
      </c>
      <c r="N167" s="212" t="s">
        <v>44</v>
      </c>
      <c r="O167" s="78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16" t="s">
        <v>146</v>
      </c>
      <c r="AT167" s="16" t="s">
        <v>141</v>
      </c>
      <c r="AU167" s="16" t="s">
        <v>83</v>
      </c>
      <c r="AY167" s="16" t="s">
        <v>139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81</v>
      </c>
      <c r="BK167" s="215">
        <f>ROUND(I167*H167,2)</f>
        <v>0</v>
      </c>
      <c r="BL167" s="16" t="s">
        <v>146</v>
      </c>
      <c r="BM167" s="16" t="s">
        <v>250</v>
      </c>
    </row>
    <row r="168" s="12" customFormat="1">
      <c r="B168" s="227"/>
      <c r="C168" s="228"/>
      <c r="D168" s="218" t="s">
        <v>148</v>
      </c>
      <c r="E168" s="229" t="s">
        <v>1</v>
      </c>
      <c r="F168" s="230" t="s">
        <v>251</v>
      </c>
      <c r="G168" s="228"/>
      <c r="H168" s="231">
        <v>307.98000000000002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148</v>
      </c>
      <c r="AU168" s="237" t="s">
        <v>83</v>
      </c>
      <c r="AV168" s="12" t="s">
        <v>83</v>
      </c>
      <c r="AW168" s="12" t="s">
        <v>34</v>
      </c>
      <c r="AX168" s="12" t="s">
        <v>81</v>
      </c>
      <c r="AY168" s="237" t="s">
        <v>139</v>
      </c>
    </row>
    <row r="169" s="1" customFormat="1" ht="16.5" customHeight="1">
      <c r="B169" s="37"/>
      <c r="C169" s="204" t="s">
        <v>252</v>
      </c>
      <c r="D169" s="204" t="s">
        <v>141</v>
      </c>
      <c r="E169" s="205" t="s">
        <v>253</v>
      </c>
      <c r="F169" s="206" t="s">
        <v>254</v>
      </c>
      <c r="G169" s="207" t="s">
        <v>200</v>
      </c>
      <c r="H169" s="208">
        <v>200</v>
      </c>
      <c r="I169" s="209"/>
      <c r="J169" s="210">
        <f>ROUND(I169*H169,2)</f>
        <v>0</v>
      </c>
      <c r="K169" s="206" t="s">
        <v>145</v>
      </c>
      <c r="L169" s="42"/>
      <c r="M169" s="211" t="s">
        <v>1</v>
      </c>
      <c r="N169" s="212" t="s">
        <v>44</v>
      </c>
      <c r="O169" s="78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16" t="s">
        <v>146</v>
      </c>
      <c r="AT169" s="16" t="s">
        <v>141</v>
      </c>
      <c r="AU169" s="16" t="s">
        <v>83</v>
      </c>
      <c r="AY169" s="16" t="s">
        <v>139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81</v>
      </c>
      <c r="BK169" s="215">
        <f>ROUND(I169*H169,2)</f>
        <v>0</v>
      </c>
      <c r="BL169" s="16" t="s">
        <v>146</v>
      </c>
      <c r="BM169" s="16" t="s">
        <v>255</v>
      </c>
    </row>
    <row r="170" s="11" customFormat="1">
      <c r="B170" s="216"/>
      <c r="C170" s="217"/>
      <c r="D170" s="218" t="s">
        <v>148</v>
      </c>
      <c r="E170" s="219" t="s">
        <v>1</v>
      </c>
      <c r="F170" s="220" t="s">
        <v>256</v>
      </c>
      <c r="G170" s="217"/>
      <c r="H170" s="219" t="s">
        <v>1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148</v>
      </c>
      <c r="AU170" s="226" t="s">
        <v>83</v>
      </c>
      <c r="AV170" s="11" t="s">
        <v>81</v>
      </c>
      <c r="AW170" s="11" t="s">
        <v>34</v>
      </c>
      <c r="AX170" s="11" t="s">
        <v>73</v>
      </c>
      <c r="AY170" s="226" t="s">
        <v>139</v>
      </c>
    </row>
    <row r="171" s="12" customFormat="1">
      <c r="B171" s="227"/>
      <c r="C171" s="228"/>
      <c r="D171" s="218" t="s">
        <v>148</v>
      </c>
      <c r="E171" s="229" t="s">
        <v>1</v>
      </c>
      <c r="F171" s="230" t="s">
        <v>257</v>
      </c>
      <c r="G171" s="228"/>
      <c r="H171" s="231">
        <v>200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148</v>
      </c>
      <c r="AU171" s="237" t="s">
        <v>83</v>
      </c>
      <c r="AV171" s="12" t="s">
        <v>83</v>
      </c>
      <c r="AW171" s="12" t="s">
        <v>34</v>
      </c>
      <c r="AX171" s="12" t="s">
        <v>81</v>
      </c>
      <c r="AY171" s="237" t="s">
        <v>139</v>
      </c>
    </row>
    <row r="172" s="1" customFormat="1" ht="16.5" customHeight="1">
      <c r="B172" s="37"/>
      <c r="C172" s="204" t="s">
        <v>258</v>
      </c>
      <c r="D172" s="204" t="s">
        <v>141</v>
      </c>
      <c r="E172" s="205" t="s">
        <v>259</v>
      </c>
      <c r="F172" s="206" t="s">
        <v>260</v>
      </c>
      <c r="G172" s="207" t="s">
        <v>200</v>
      </c>
      <c r="H172" s="208">
        <v>200</v>
      </c>
      <c r="I172" s="209"/>
      <c r="J172" s="210">
        <f>ROUND(I172*H172,2)</f>
        <v>0</v>
      </c>
      <c r="K172" s="206" t="s">
        <v>145</v>
      </c>
      <c r="L172" s="42"/>
      <c r="M172" s="211" t="s">
        <v>1</v>
      </c>
      <c r="N172" s="212" t="s">
        <v>44</v>
      </c>
      <c r="O172" s="78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16" t="s">
        <v>146</v>
      </c>
      <c r="AT172" s="16" t="s">
        <v>141</v>
      </c>
      <c r="AU172" s="16" t="s">
        <v>83</v>
      </c>
      <c r="AY172" s="16" t="s">
        <v>139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81</v>
      </c>
      <c r="BK172" s="215">
        <f>ROUND(I172*H172,2)</f>
        <v>0</v>
      </c>
      <c r="BL172" s="16" t="s">
        <v>146</v>
      </c>
      <c r="BM172" s="16" t="s">
        <v>261</v>
      </c>
    </row>
    <row r="173" s="11" customFormat="1">
      <c r="B173" s="216"/>
      <c r="C173" s="217"/>
      <c r="D173" s="218" t="s">
        <v>148</v>
      </c>
      <c r="E173" s="219" t="s">
        <v>1</v>
      </c>
      <c r="F173" s="220" t="s">
        <v>256</v>
      </c>
      <c r="G173" s="217"/>
      <c r="H173" s="219" t="s">
        <v>1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148</v>
      </c>
      <c r="AU173" s="226" t="s">
        <v>83</v>
      </c>
      <c r="AV173" s="11" t="s">
        <v>81</v>
      </c>
      <c r="AW173" s="11" t="s">
        <v>34</v>
      </c>
      <c r="AX173" s="11" t="s">
        <v>73</v>
      </c>
      <c r="AY173" s="226" t="s">
        <v>139</v>
      </c>
    </row>
    <row r="174" s="12" customFormat="1">
      <c r="B174" s="227"/>
      <c r="C174" s="228"/>
      <c r="D174" s="218" t="s">
        <v>148</v>
      </c>
      <c r="E174" s="229" t="s">
        <v>1</v>
      </c>
      <c r="F174" s="230" t="s">
        <v>257</v>
      </c>
      <c r="G174" s="228"/>
      <c r="H174" s="231">
        <v>200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148</v>
      </c>
      <c r="AU174" s="237" t="s">
        <v>83</v>
      </c>
      <c r="AV174" s="12" t="s">
        <v>83</v>
      </c>
      <c r="AW174" s="12" t="s">
        <v>34</v>
      </c>
      <c r="AX174" s="12" t="s">
        <v>81</v>
      </c>
      <c r="AY174" s="237" t="s">
        <v>139</v>
      </c>
    </row>
    <row r="175" s="1" customFormat="1" ht="16.5" customHeight="1">
      <c r="B175" s="37"/>
      <c r="C175" s="249" t="s">
        <v>262</v>
      </c>
      <c r="D175" s="249" t="s">
        <v>263</v>
      </c>
      <c r="E175" s="250" t="s">
        <v>264</v>
      </c>
      <c r="F175" s="251" t="s">
        <v>265</v>
      </c>
      <c r="G175" s="252" t="s">
        <v>249</v>
      </c>
      <c r="H175" s="253">
        <v>30</v>
      </c>
      <c r="I175" s="254"/>
      <c r="J175" s="255">
        <f>ROUND(I175*H175,2)</f>
        <v>0</v>
      </c>
      <c r="K175" s="251" t="s">
        <v>1</v>
      </c>
      <c r="L175" s="256"/>
      <c r="M175" s="257" t="s">
        <v>1</v>
      </c>
      <c r="N175" s="258" t="s">
        <v>44</v>
      </c>
      <c r="O175" s="78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16" t="s">
        <v>197</v>
      </c>
      <c r="AT175" s="16" t="s">
        <v>263</v>
      </c>
      <c r="AU175" s="16" t="s">
        <v>83</v>
      </c>
      <c r="AY175" s="16" t="s">
        <v>139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81</v>
      </c>
      <c r="BK175" s="215">
        <f>ROUND(I175*H175,2)</f>
        <v>0</v>
      </c>
      <c r="BL175" s="16" t="s">
        <v>146</v>
      </c>
      <c r="BM175" s="16" t="s">
        <v>266</v>
      </c>
    </row>
    <row r="176" s="11" customFormat="1">
      <c r="B176" s="216"/>
      <c r="C176" s="217"/>
      <c r="D176" s="218" t="s">
        <v>148</v>
      </c>
      <c r="E176" s="219" t="s">
        <v>1</v>
      </c>
      <c r="F176" s="220" t="s">
        <v>267</v>
      </c>
      <c r="G176" s="217"/>
      <c r="H176" s="219" t="s">
        <v>1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148</v>
      </c>
      <c r="AU176" s="226" t="s">
        <v>83</v>
      </c>
      <c r="AV176" s="11" t="s">
        <v>81</v>
      </c>
      <c r="AW176" s="11" t="s">
        <v>34</v>
      </c>
      <c r="AX176" s="11" t="s">
        <v>73</v>
      </c>
      <c r="AY176" s="226" t="s">
        <v>139</v>
      </c>
    </row>
    <row r="177" s="11" customFormat="1">
      <c r="B177" s="216"/>
      <c r="C177" s="217"/>
      <c r="D177" s="218" t="s">
        <v>148</v>
      </c>
      <c r="E177" s="219" t="s">
        <v>1</v>
      </c>
      <c r="F177" s="220" t="s">
        <v>268</v>
      </c>
      <c r="G177" s="217"/>
      <c r="H177" s="219" t="s">
        <v>1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148</v>
      </c>
      <c r="AU177" s="226" t="s">
        <v>83</v>
      </c>
      <c r="AV177" s="11" t="s">
        <v>81</v>
      </c>
      <c r="AW177" s="11" t="s">
        <v>34</v>
      </c>
      <c r="AX177" s="11" t="s">
        <v>73</v>
      </c>
      <c r="AY177" s="226" t="s">
        <v>139</v>
      </c>
    </row>
    <row r="178" s="12" customFormat="1">
      <c r="B178" s="227"/>
      <c r="C178" s="228"/>
      <c r="D178" s="218" t="s">
        <v>148</v>
      </c>
      <c r="E178" s="229" t="s">
        <v>1</v>
      </c>
      <c r="F178" s="230" t="s">
        <v>269</v>
      </c>
      <c r="G178" s="228"/>
      <c r="H178" s="231">
        <v>30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148</v>
      </c>
      <c r="AU178" s="237" t="s">
        <v>83</v>
      </c>
      <c r="AV178" s="12" t="s">
        <v>83</v>
      </c>
      <c r="AW178" s="12" t="s">
        <v>34</v>
      </c>
      <c r="AX178" s="12" t="s">
        <v>81</v>
      </c>
      <c r="AY178" s="237" t="s">
        <v>139</v>
      </c>
    </row>
    <row r="179" s="1" customFormat="1" ht="16.5" customHeight="1">
      <c r="B179" s="37"/>
      <c r="C179" s="204" t="s">
        <v>270</v>
      </c>
      <c r="D179" s="204" t="s">
        <v>141</v>
      </c>
      <c r="E179" s="205" t="s">
        <v>271</v>
      </c>
      <c r="F179" s="206" t="s">
        <v>272</v>
      </c>
      <c r="G179" s="207" t="s">
        <v>200</v>
      </c>
      <c r="H179" s="208">
        <v>200</v>
      </c>
      <c r="I179" s="209"/>
      <c r="J179" s="210">
        <f>ROUND(I179*H179,2)</f>
        <v>0</v>
      </c>
      <c r="K179" s="206" t="s">
        <v>145</v>
      </c>
      <c r="L179" s="42"/>
      <c r="M179" s="211" t="s">
        <v>1</v>
      </c>
      <c r="N179" s="212" t="s">
        <v>44</v>
      </c>
      <c r="O179" s="78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16" t="s">
        <v>146</v>
      </c>
      <c r="AT179" s="16" t="s">
        <v>141</v>
      </c>
      <c r="AU179" s="16" t="s">
        <v>83</v>
      </c>
      <c r="AY179" s="16" t="s">
        <v>139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81</v>
      </c>
      <c r="BK179" s="215">
        <f>ROUND(I179*H179,2)</f>
        <v>0</v>
      </c>
      <c r="BL179" s="16" t="s">
        <v>146</v>
      </c>
      <c r="BM179" s="16" t="s">
        <v>273</v>
      </c>
    </row>
    <row r="180" s="11" customFormat="1">
      <c r="B180" s="216"/>
      <c r="C180" s="217"/>
      <c r="D180" s="218" t="s">
        <v>148</v>
      </c>
      <c r="E180" s="219" t="s">
        <v>1</v>
      </c>
      <c r="F180" s="220" t="s">
        <v>256</v>
      </c>
      <c r="G180" s="217"/>
      <c r="H180" s="219" t="s">
        <v>1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148</v>
      </c>
      <c r="AU180" s="226" t="s">
        <v>83</v>
      </c>
      <c r="AV180" s="11" t="s">
        <v>81</v>
      </c>
      <c r="AW180" s="11" t="s">
        <v>34</v>
      </c>
      <c r="AX180" s="11" t="s">
        <v>73</v>
      </c>
      <c r="AY180" s="226" t="s">
        <v>139</v>
      </c>
    </row>
    <row r="181" s="12" customFormat="1">
      <c r="B181" s="227"/>
      <c r="C181" s="228"/>
      <c r="D181" s="218" t="s">
        <v>148</v>
      </c>
      <c r="E181" s="229" t="s">
        <v>1</v>
      </c>
      <c r="F181" s="230" t="s">
        <v>257</v>
      </c>
      <c r="G181" s="228"/>
      <c r="H181" s="231">
        <v>200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148</v>
      </c>
      <c r="AU181" s="237" t="s">
        <v>83</v>
      </c>
      <c r="AV181" s="12" t="s">
        <v>83</v>
      </c>
      <c r="AW181" s="12" t="s">
        <v>34</v>
      </c>
      <c r="AX181" s="12" t="s">
        <v>81</v>
      </c>
      <c r="AY181" s="237" t="s">
        <v>139</v>
      </c>
    </row>
    <row r="182" s="1" customFormat="1" ht="16.5" customHeight="1">
      <c r="B182" s="37"/>
      <c r="C182" s="249" t="s">
        <v>7</v>
      </c>
      <c r="D182" s="249" t="s">
        <v>263</v>
      </c>
      <c r="E182" s="250" t="s">
        <v>274</v>
      </c>
      <c r="F182" s="251" t="s">
        <v>275</v>
      </c>
      <c r="G182" s="252" t="s">
        <v>276</v>
      </c>
      <c r="H182" s="253">
        <v>3.1000000000000001</v>
      </c>
      <c r="I182" s="254"/>
      <c r="J182" s="255">
        <f>ROUND(I182*H182,2)</f>
        <v>0</v>
      </c>
      <c r="K182" s="251" t="s">
        <v>145</v>
      </c>
      <c r="L182" s="256"/>
      <c r="M182" s="257" t="s">
        <v>1</v>
      </c>
      <c r="N182" s="258" t="s">
        <v>44</v>
      </c>
      <c r="O182" s="78"/>
      <c r="P182" s="213">
        <f>O182*H182</f>
        <v>0</v>
      </c>
      <c r="Q182" s="213">
        <v>0.001</v>
      </c>
      <c r="R182" s="213">
        <f>Q182*H182</f>
        <v>0.0031000000000000003</v>
      </c>
      <c r="S182" s="213">
        <v>0</v>
      </c>
      <c r="T182" s="214">
        <f>S182*H182</f>
        <v>0</v>
      </c>
      <c r="AR182" s="16" t="s">
        <v>197</v>
      </c>
      <c r="AT182" s="16" t="s">
        <v>263</v>
      </c>
      <c r="AU182" s="16" t="s">
        <v>83</v>
      </c>
      <c r="AY182" s="16" t="s">
        <v>139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81</v>
      </c>
      <c r="BK182" s="215">
        <f>ROUND(I182*H182,2)</f>
        <v>0</v>
      </c>
      <c r="BL182" s="16" t="s">
        <v>146</v>
      </c>
      <c r="BM182" s="16" t="s">
        <v>277</v>
      </c>
    </row>
    <row r="183" s="11" customFormat="1">
      <c r="B183" s="216"/>
      <c r="C183" s="217"/>
      <c r="D183" s="218" t="s">
        <v>148</v>
      </c>
      <c r="E183" s="219" t="s">
        <v>1</v>
      </c>
      <c r="F183" s="220" t="s">
        <v>278</v>
      </c>
      <c r="G183" s="217"/>
      <c r="H183" s="219" t="s">
        <v>1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148</v>
      </c>
      <c r="AU183" s="226" t="s">
        <v>83</v>
      </c>
      <c r="AV183" s="11" t="s">
        <v>81</v>
      </c>
      <c r="AW183" s="11" t="s">
        <v>34</v>
      </c>
      <c r="AX183" s="11" t="s">
        <v>73</v>
      </c>
      <c r="AY183" s="226" t="s">
        <v>139</v>
      </c>
    </row>
    <row r="184" s="11" customFormat="1">
      <c r="B184" s="216"/>
      <c r="C184" s="217"/>
      <c r="D184" s="218" t="s">
        <v>148</v>
      </c>
      <c r="E184" s="219" t="s">
        <v>1</v>
      </c>
      <c r="F184" s="220" t="s">
        <v>279</v>
      </c>
      <c r="G184" s="217"/>
      <c r="H184" s="219" t="s">
        <v>1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148</v>
      </c>
      <c r="AU184" s="226" t="s">
        <v>83</v>
      </c>
      <c r="AV184" s="11" t="s">
        <v>81</v>
      </c>
      <c r="AW184" s="11" t="s">
        <v>34</v>
      </c>
      <c r="AX184" s="11" t="s">
        <v>73</v>
      </c>
      <c r="AY184" s="226" t="s">
        <v>139</v>
      </c>
    </row>
    <row r="185" s="12" customFormat="1">
      <c r="B185" s="227"/>
      <c r="C185" s="228"/>
      <c r="D185" s="218" t="s">
        <v>148</v>
      </c>
      <c r="E185" s="229" t="s">
        <v>1</v>
      </c>
      <c r="F185" s="230" t="s">
        <v>280</v>
      </c>
      <c r="G185" s="228"/>
      <c r="H185" s="231">
        <v>3.1000000000000001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148</v>
      </c>
      <c r="AU185" s="237" t="s">
        <v>83</v>
      </c>
      <c r="AV185" s="12" t="s">
        <v>83</v>
      </c>
      <c r="AW185" s="12" t="s">
        <v>34</v>
      </c>
      <c r="AX185" s="12" t="s">
        <v>81</v>
      </c>
      <c r="AY185" s="237" t="s">
        <v>139</v>
      </c>
    </row>
    <row r="186" s="1" customFormat="1" ht="16.5" customHeight="1">
      <c r="B186" s="37"/>
      <c r="C186" s="204" t="s">
        <v>281</v>
      </c>
      <c r="D186" s="204" t="s">
        <v>141</v>
      </c>
      <c r="E186" s="205" t="s">
        <v>282</v>
      </c>
      <c r="F186" s="206" t="s">
        <v>283</v>
      </c>
      <c r="G186" s="207" t="s">
        <v>144</v>
      </c>
      <c r="H186" s="208">
        <v>2</v>
      </c>
      <c r="I186" s="209"/>
      <c r="J186" s="210">
        <f>ROUND(I186*H186,2)</f>
        <v>0</v>
      </c>
      <c r="K186" s="206" t="s">
        <v>145</v>
      </c>
      <c r="L186" s="42"/>
      <c r="M186" s="211" t="s">
        <v>1</v>
      </c>
      <c r="N186" s="212" t="s">
        <v>44</v>
      </c>
      <c r="O186" s="78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16" t="s">
        <v>146</v>
      </c>
      <c r="AT186" s="16" t="s">
        <v>141</v>
      </c>
      <c r="AU186" s="16" t="s">
        <v>83</v>
      </c>
      <c r="AY186" s="16" t="s">
        <v>139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81</v>
      </c>
      <c r="BK186" s="215">
        <f>ROUND(I186*H186,2)</f>
        <v>0</v>
      </c>
      <c r="BL186" s="16" t="s">
        <v>146</v>
      </c>
      <c r="BM186" s="16" t="s">
        <v>284</v>
      </c>
    </row>
    <row r="187" s="11" customFormat="1">
      <c r="B187" s="216"/>
      <c r="C187" s="217"/>
      <c r="D187" s="218" t="s">
        <v>148</v>
      </c>
      <c r="E187" s="219" t="s">
        <v>1</v>
      </c>
      <c r="F187" s="220" t="s">
        <v>285</v>
      </c>
      <c r="G187" s="217"/>
      <c r="H187" s="219" t="s">
        <v>1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148</v>
      </c>
      <c r="AU187" s="226" t="s">
        <v>83</v>
      </c>
      <c r="AV187" s="11" t="s">
        <v>81</v>
      </c>
      <c r="AW187" s="11" t="s">
        <v>34</v>
      </c>
      <c r="AX187" s="11" t="s">
        <v>73</v>
      </c>
      <c r="AY187" s="226" t="s">
        <v>139</v>
      </c>
    </row>
    <row r="188" s="12" customFormat="1">
      <c r="B188" s="227"/>
      <c r="C188" s="228"/>
      <c r="D188" s="218" t="s">
        <v>148</v>
      </c>
      <c r="E188" s="229" t="s">
        <v>1</v>
      </c>
      <c r="F188" s="230" t="s">
        <v>286</v>
      </c>
      <c r="G188" s="228"/>
      <c r="H188" s="231">
        <v>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148</v>
      </c>
      <c r="AU188" s="237" t="s">
        <v>83</v>
      </c>
      <c r="AV188" s="12" t="s">
        <v>83</v>
      </c>
      <c r="AW188" s="12" t="s">
        <v>34</v>
      </c>
      <c r="AX188" s="12" t="s">
        <v>81</v>
      </c>
      <c r="AY188" s="237" t="s">
        <v>139</v>
      </c>
    </row>
    <row r="189" s="1" customFormat="1" ht="16.5" customHeight="1">
      <c r="B189" s="37"/>
      <c r="C189" s="204" t="s">
        <v>287</v>
      </c>
      <c r="D189" s="204" t="s">
        <v>141</v>
      </c>
      <c r="E189" s="205" t="s">
        <v>288</v>
      </c>
      <c r="F189" s="206" t="s">
        <v>289</v>
      </c>
      <c r="G189" s="207" t="s">
        <v>144</v>
      </c>
      <c r="H189" s="208">
        <v>2</v>
      </c>
      <c r="I189" s="209"/>
      <c r="J189" s="210">
        <f>ROUND(I189*H189,2)</f>
        <v>0</v>
      </c>
      <c r="K189" s="206" t="s">
        <v>145</v>
      </c>
      <c r="L189" s="42"/>
      <c r="M189" s="211" t="s">
        <v>1</v>
      </c>
      <c r="N189" s="212" t="s">
        <v>44</v>
      </c>
      <c r="O189" s="78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16" t="s">
        <v>146</v>
      </c>
      <c r="AT189" s="16" t="s">
        <v>141</v>
      </c>
      <c r="AU189" s="16" t="s">
        <v>83</v>
      </c>
      <c r="AY189" s="16" t="s">
        <v>139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81</v>
      </c>
      <c r="BK189" s="215">
        <f>ROUND(I189*H189,2)</f>
        <v>0</v>
      </c>
      <c r="BL189" s="16" t="s">
        <v>146</v>
      </c>
      <c r="BM189" s="16" t="s">
        <v>290</v>
      </c>
    </row>
    <row r="190" s="1" customFormat="1" ht="16.5" customHeight="1">
      <c r="B190" s="37"/>
      <c r="C190" s="204" t="s">
        <v>291</v>
      </c>
      <c r="D190" s="204" t="s">
        <v>141</v>
      </c>
      <c r="E190" s="205" t="s">
        <v>292</v>
      </c>
      <c r="F190" s="206" t="s">
        <v>293</v>
      </c>
      <c r="G190" s="207" t="s">
        <v>200</v>
      </c>
      <c r="H190" s="208">
        <v>200</v>
      </c>
      <c r="I190" s="209"/>
      <c r="J190" s="210">
        <f>ROUND(I190*H190,2)</f>
        <v>0</v>
      </c>
      <c r="K190" s="206" t="s">
        <v>145</v>
      </c>
      <c r="L190" s="42"/>
      <c r="M190" s="211" t="s">
        <v>1</v>
      </c>
      <c r="N190" s="212" t="s">
        <v>44</v>
      </c>
      <c r="O190" s="78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16" t="s">
        <v>146</v>
      </c>
      <c r="AT190" s="16" t="s">
        <v>141</v>
      </c>
      <c r="AU190" s="16" t="s">
        <v>83</v>
      </c>
      <c r="AY190" s="16" t="s">
        <v>139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81</v>
      </c>
      <c r="BK190" s="215">
        <f>ROUND(I190*H190,2)</f>
        <v>0</v>
      </c>
      <c r="BL190" s="16" t="s">
        <v>146</v>
      </c>
      <c r="BM190" s="16" t="s">
        <v>294</v>
      </c>
    </row>
    <row r="191" s="10" customFormat="1" ht="22.8" customHeight="1">
      <c r="B191" s="188"/>
      <c r="C191" s="189"/>
      <c r="D191" s="190" t="s">
        <v>72</v>
      </c>
      <c r="E191" s="202" t="s">
        <v>156</v>
      </c>
      <c r="F191" s="202" t="s">
        <v>295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SUM(P192:P270)</f>
        <v>0</v>
      </c>
      <c r="Q191" s="196"/>
      <c r="R191" s="197">
        <f>SUM(R192:R270)</f>
        <v>36.641649999999998</v>
      </c>
      <c r="S191" s="196"/>
      <c r="T191" s="198">
        <f>SUM(T192:T270)</f>
        <v>0.11978999999999999</v>
      </c>
      <c r="AR191" s="199" t="s">
        <v>81</v>
      </c>
      <c r="AT191" s="200" t="s">
        <v>72</v>
      </c>
      <c r="AU191" s="200" t="s">
        <v>81</v>
      </c>
      <c r="AY191" s="199" t="s">
        <v>139</v>
      </c>
      <c r="BK191" s="201">
        <f>SUM(BK192:BK270)</f>
        <v>0</v>
      </c>
    </row>
    <row r="192" s="1" customFormat="1" ht="16.5" customHeight="1">
      <c r="B192" s="37"/>
      <c r="C192" s="204" t="s">
        <v>296</v>
      </c>
      <c r="D192" s="204" t="s">
        <v>141</v>
      </c>
      <c r="E192" s="205" t="s">
        <v>297</v>
      </c>
      <c r="F192" s="206" t="s">
        <v>298</v>
      </c>
      <c r="G192" s="207" t="s">
        <v>200</v>
      </c>
      <c r="H192" s="208">
        <v>37</v>
      </c>
      <c r="I192" s="209"/>
      <c r="J192" s="210">
        <f>ROUND(I192*H192,2)</f>
        <v>0</v>
      </c>
      <c r="K192" s="206" t="s">
        <v>145</v>
      </c>
      <c r="L192" s="42"/>
      <c r="M192" s="211" t="s">
        <v>1</v>
      </c>
      <c r="N192" s="212" t="s">
        <v>44</v>
      </c>
      <c r="O192" s="78"/>
      <c r="P192" s="213">
        <f>O192*H192</f>
        <v>0</v>
      </c>
      <c r="Q192" s="213">
        <v>0.58443000000000001</v>
      </c>
      <c r="R192" s="213">
        <f>Q192*H192</f>
        <v>21.623909999999999</v>
      </c>
      <c r="S192" s="213">
        <v>0</v>
      </c>
      <c r="T192" s="214">
        <f>S192*H192</f>
        <v>0</v>
      </c>
      <c r="AR192" s="16" t="s">
        <v>146</v>
      </c>
      <c r="AT192" s="16" t="s">
        <v>141</v>
      </c>
      <c r="AU192" s="16" t="s">
        <v>83</v>
      </c>
      <c r="AY192" s="16" t="s">
        <v>139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81</v>
      </c>
      <c r="BK192" s="215">
        <f>ROUND(I192*H192,2)</f>
        <v>0</v>
      </c>
      <c r="BL192" s="16" t="s">
        <v>146</v>
      </c>
      <c r="BM192" s="16" t="s">
        <v>299</v>
      </c>
    </row>
    <row r="193" s="11" customFormat="1">
      <c r="B193" s="216"/>
      <c r="C193" s="217"/>
      <c r="D193" s="218" t="s">
        <v>148</v>
      </c>
      <c r="E193" s="219" t="s">
        <v>1</v>
      </c>
      <c r="F193" s="220" t="s">
        <v>300</v>
      </c>
      <c r="G193" s="217"/>
      <c r="H193" s="219" t="s">
        <v>1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148</v>
      </c>
      <c r="AU193" s="226" t="s">
        <v>83</v>
      </c>
      <c r="AV193" s="11" t="s">
        <v>81</v>
      </c>
      <c r="AW193" s="11" t="s">
        <v>34</v>
      </c>
      <c r="AX193" s="11" t="s">
        <v>73</v>
      </c>
      <c r="AY193" s="226" t="s">
        <v>139</v>
      </c>
    </row>
    <row r="194" s="12" customFormat="1">
      <c r="B194" s="227"/>
      <c r="C194" s="228"/>
      <c r="D194" s="218" t="s">
        <v>148</v>
      </c>
      <c r="E194" s="229" t="s">
        <v>1</v>
      </c>
      <c r="F194" s="230" t="s">
        <v>301</v>
      </c>
      <c r="G194" s="228"/>
      <c r="H194" s="231">
        <v>10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148</v>
      </c>
      <c r="AU194" s="237" t="s">
        <v>83</v>
      </c>
      <c r="AV194" s="12" t="s">
        <v>83</v>
      </c>
      <c r="AW194" s="12" t="s">
        <v>34</v>
      </c>
      <c r="AX194" s="12" t="s">
        <v>73</v>
      </c>
      <c r="AY194" s="237" t="s">
        <v>139</v>
      </c>
    </row>
    <row r="195" s="11" customFormat="1">
      <c r="B195" s="216"/>
      <c r="C195" s="217"/>
      <c r="D195" s="218" t="s">
        <v>148</v>
      </c>
      <c r="E195" s="219" t="s">
        <v>1</v>
      </c>
      <c r="F195" s="220" t="s">
        <v>302</v>
      </c>
      <c r="G195" s="217"/>
      <c r="H195" s="219" t="s">
        <v>1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148</v>
      </c>
      <c r="AU195" s="226" t="s">
        <v>83</v>
      </c>
      <c r="AV195" s="11" t="s">
        <v>81</v>
      </c>
      <c r="AW195" s="11" t="s">
        <v>34</v>
      </c>
      <c r="AX195" s="11" t="s">
        <v>73</v>
      </c>
      <c r="AY195" s="226" t="s">
        <v>139</v>
      </c>
    </row>
    <row r="196" s="12" customFormat="1">
      <c r="B196" s="227"/>
      <c r="C196" s="228"/>
      <c r="D196" s="218" t="s">
        <v>148</v>
      </c>
      <c r="E196" s="229" t="s">
        <v>1</v>
      </c>
      <c r="F196" s="230" t="s">
        <v>303</v>
      </c>
      <c r="G196" s="228"/>
      <c r="H196" s="231">
        <v>23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148</v>
      </c>
      <c r="AU196" s="237" t="s">
        <v>83</v>
      </c>
      <c r="AV196" s="12" t="s">
        <v>83</v>
      </c>
      <c r="AW196" s="12" t="s">
        <v>34</v>
      </c>
      <c r="AX196" s="12" t="s">
        <v>73</v>
      </c>
      <c r="AY196" s="237" t="s">
        <v>139</v>
      </c>
    </row>
    <row r="197" s="12" customFormat="1">
      <c r="B197" s="227"/>
      <c r="C197" s="228"/>
      <c r="D197" s="218" t="s">
        <v>148</v>
      </c>
      <c r="E197" s="229" t="s">
        <v>1</v>
      </c>
      <c r="F197" s="230" t="s">
        <v>304</v>
      </c>
      <c r="G197" s="228"/>
      <c r="H197" s="231">
        <v>4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148</v>
      </c>
      <c r="AU197" s="237" t="s">
        <v>83</v>
      </c>
      <c r="AV197" s="12" t="s">
        <v>83</v>
      </c>
      <c r="AW197" s="12" t="s">
        <v>34</v>
      </c>
      <c r="AX197" s="12" t="s">
        <v>73</v>
      </c>
      <c r="AY197" s="237" t="s">
        <v>139</v>
      </c>
    </row>
    <row r="198" s="13" customFormat="1">
      <c r="B198" s="238"/>
      <c r="C198" s="239"/>
      <c r="D198" s="218" t="s">
        <v>148</v>
      </c>
      <c r="E198" s="240" t="s">
        <v>1</v>
      </c>
      <c r="F198" s="241" t="s">
        <v>167</v>
      </c>
      <c r="G198" s="239"/>
      <c r="H198" s="242">
        <v>37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AT198" s="248" t="s">
        <v>148</v>
      </c>
      <c r="AU198" s="248" t="s">
        <v>83</v>
      </c>
      <c r="AV198" s="13" t="s">
        <v>146</v>
      </c>
      <c r="AW198" s="13" t="s">
        <v>34</v>
      </c>
      <c r="AX198" s="13" t="s">
        <v>81</v>
      </c>
      <c r="AY198" s="248" t="s">
        <v>139</v>
      </c>
    </row>
    <row r="199" s="1" customFormat="1" ht="16.5" customHeight="1">
      <c r="B199" s="37"/>
      <c r="C199" s="204" t="s">
        <v>305</v>
      </c>
      <c r="D199" s="204" t="s">
        <v>141</v>
      </c>
      <c r="E199" s="205" t="s">
        <v>306</v>
      </c>
      <c r="F199" s="206" t="s">
        <v>307</v>
      </c>
      <c r="G199" s="207" t="s">
        <v>186</v>
      </c>
      <c r="H199" s="208">
        <v>21</v>
      </c>
      <c r="I199" s="209"/>
      <c r="J199" s="210">
        <f>ROUND(I199*H199,2)</f>
        <v>0</v>
      </c>
      <c r="K199" s="206" t="s">
        <v>145</v>
      </c>
      <c r="L199" s="42"/>
      <c r="M199" s="211" t="s">
        <v>1</v>
      </c>
      <c r="N199" s="212" t="s">
        <v>44</v>
      </c>
      <c r="O199" s="78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16" t="s">
        <v>146</v>
      </c>
      <c r="AT199" s="16" t="s">
        <v>141</v>
      </c>
      <c r="AU199" s="16" t="s">
        <v>83</v>
      </c>
      <c r="AY199" s="16" t="s">
        <v>139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81</v>
      </c>
      <c r="BK199" s="215">
        <f>ROUND(I199*H199,2)</f>
        <v>0</v>
      </c>
      <c r="BL199" s="16" t="s">
        <v>146</v>
      </c>
      <c r="BM199" s="16" t="s">
        <v>308</v>
      </c>
    </row>
    <row r="200" s="11" customFormat="1">
      <c r="B200" s="216"/>
      <c r="C200" s="217"/>
      <c r="D200" s="218" t="s">
        <v>148</v>
      </c>
      <c r="E200" s="219" t="s">
        <v>1</v>
      </c>
      <c r="F200" s="220" t="s">
        <v>309</v>
      </c>
      <c r="G200" s="217"/>
      <c r="H200" s="219" t="s">
        <v>1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148</v>
      </c>
      <c r="AU200" s="226" t="s">
        <v>83</v>
      </c>
      <c r="AV200" s="11" t="s">
        <v>81</v>
      </c>
      <c r="AW200" s="11" t="s">
        <v>34</v>
      </c>
      <c r="AX200" s="11" t="s">
        <v>73</v>
      </c>
      <c r="AY200" s="226" t="s">
        <v>139</v>
      </c>
    </row>
    <row r="201" s="11" customFormat="1">
      <c r="B201" s="216"/>
      <c r="C201" s="217"/>
      <c r="D201" s="218" t="s">
        <v>148</v>
      </c>
      <c r="E201" s="219" t="s">
        <v>1</v>
      </c>
      <c r="F201" s="220" t="s">
        <v>310</v>
      </c>
      <c r="G201" s="217"/>
      <c r="H201" s="219" t="s">
        <v>1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148</v>
      </c>
      <c r="AU201" s="226" t="s">
        <v>83</v>
      </c>
      <c r="AV201" s="11" t="s">
        <v>81</v>
      </c>
      <c r="AW201" s="11" t="s">
        <v>34</v>
      </c>
      <c r="AX201" s="11" t="s">
        <v>73</v>
      </c>
      <c r="AY201" s="226" t="s">
        <v>139</v>
      </c>
    </row>
    <row r="202" s="12" customFormat="1">
      <c r="B202" s="227"/>
      <c r="C202" s="228"/>
      <c r="D202" s="218" t="s">
        <v>148</v>
      </c>
      <c r="E202" s="229" t="s">
        <v>1</v>
      </c>
      <c r="F202" s="230" t="s">
        <v>311</v>
      </c>
      <c r="G202" s="228"/>
      <c r="H202" s="231">
        <v>18.75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148</v>
      </c>
      <c r="AU202" s="237" t="s">
        <v>83</v>
      </c>
      <c r="AV202" s="12" t="s">
        <v>83</v>
      </c>
      <c r="AW202" s="12" t="s">
        <v>34</v>
      </c>
      <c r="AX202" s="12" t="s">
        <v>73</v>
      </c>
      <c r="AY202" s="237" t="s">
        <v>139</v>
      </c>
    </row>
    <row r="203" s="12" customFormat="1">
      <c r="B203" s="227"/>
      <c r="C203" s="228"/>
      <c r="D203" s="218" t="s">
        <v>148</v>
      </c>
      <c r="E203" s="229" t="s">
        <v>1</v>
      </c>
      <c r="F203" s="230" t="s">
        <v>312</v>
      </c>
      <c r="G203" s="228"/>
      <c r="H203" s="231">
        <v>2.25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148</v>
      </c>
      <c r="AU203" s="237" t="s">
        <v>83</v>
      </c>
      <c r="AV203" s="12" t="s">
        <v>83</v>
      </c>
      <c r="AW203" s="12" t="s">
        <v>34</v>
      </c>
      <c r="AX203" s="12" t="s">
        <v>73</v>
      </c>
      <c r="AY203" s="237" t="s">
        <v>139</v>
      </c>
    </row>
    <row r="204" s="13" customFormat="1">
      <c r="B204" s="238"/>
      <c r="C204" s="239"/>
      <c r="D204" s="218" t="s">
        <v>148</v>
      </c>
      <c r="E204" s="240" t="s">
        <v>1</v>
      </c>
      <c r="F204" s="241" t="s">
        <v>167</v>
      </c>
      <c r="G204" s="239"/>
      <c r="H204" s="242">
        <v>21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AT204" s="248" t="s">
        <v>148</v>
      </c>
      <c r="AU204" s="248" t="s">
        <v>83</v>
      </c>
      <c r="AV204" s="13" t="s">
        <v>146</v>
      </c>
      <c r="AW204" s="13" t="s">
        <v>34</v>
      </c>
      <c r="AX204" s="13" t="s">
        <v>81</v>
      </c>
      <c r="AY204" s="248" t="s">
        <v>139</v>
      </c>
    </row>
    <row r="205" s="1" customFormat="1" ht="16.5" customHeight="1">
      <c r="B205" s="37"/>
      <c r="C205" s="249" t="s">
        <v>313</v>
      </c>
      <c r="D205" s="249" t="s">
        <v>263</v>
      </c>
      <c r="E205" s="250" t="s">
        <v>314</v>
      </c>
      <c r="F205" s="251" t="s">
        <v>315</v>
      </c>
      <c r="G205" s="252" t="s">
        <v>186</v>
      </c>
      <c r="H205" s="253">
        <v>24</v>
      </c>
      <c r="I205" s="254"/>
      <c r="J205" s="255">
        <f>ROUND(I205*H205,2)</f>
        <v>0</v>
      </c>
      <c r="K205" s="251" t="s">
        <v>1</v>
      </c>
      <c r="L205" s="256"/>
      <c r="M205" s="257" t="s">
        <v>1</v>
      </c>
      <c r="N205" s="258" t="s">
        <v>44</v>
      </c>
      <c r="O205" s="78"/>
      <c r="P205" s="213">
        <f>O205*H205</f>
        <v>0</v>
      </c>
      <c r="Q205" s="213">
        <v>0.0025999999999999999</v>
      </c>
      <c r="R205" s="213">
        <f>Q205*H205</f>
        <v>0.062399999999999997</v>
      </c>
      <c r="S205" s="213">
        <v>0</v>
      </c>
      <c r="T205" s="214">
        <f>S205*H205</f>
        <v>0</v>
      </c>
      <c r="AR205" s="16" t="s">
        <v>197</v>
      </c>
      <c r="AT205" s="16" t="s">
        <v>263</v>
      </c>
      <c r="AU205" s="16" t="s">
        <v>83</v>
      </c>
      <c r="AY205" s="16" t="s">
        <v>139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81</v>
      </c>
      <c r="BK205" s="215">
        <f>ROUND(I205*H205,2)</f>
        <v>0</v>
      </c>
      <c r="BL205" s="16" t="s">
        <v>146</v>
      </c>
      <c r="BM205" s="16" t="s">
        <v>316</v>
      </c>
    </row>
    <row r="206" s="11" customFormat="1">
      <c r="B206" s="216"/>
      <c r="C206" s="217"/>
      <c r="D206" s="218" t="s">
        <v>148</v>
      </c>
      <c r="E206" s="219" t="s">
        <v>1</v>
      </c>
      <c r="F206" s="220" t="s">
        <v>317</v>
      </c>
      <c r="G206" s="217"/>
      <c r="H206" s="219" t="s">
        <v>1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148</v>
      </c>
      <c r="AU206" s="226" t="s">
        <v>83</v>
      </c>
      <c r="AV206" s="11" t="s">
        <v>81</v>
      </c>
      <c r="AW206" s="11" t="s">
        <v>34</v>
      </c>
      <c r="AX206" s="11" t="s">
        <v>73</v>
      </c>
      <c r="AY206" s="226" t="s">
        <v>139</v>
      </c>
    </row>
    <row r="207" s="12" customFormat="1">
      <c r="B207" s="227"/>
      <c r="C207" s="228"/>
      <c r="D207" s="218" t="s">
        <v>148</v>
      </c>
      <c r="E207" s="229" t="s">
        <v>1</v>
      </c>
      <c r="F207" s="230" t="s">
        <v>318</v>
      </c>
      <c r="G207" s="228"/>
      <c r="H207" s="231">
        <v>24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148</v>
      </c>
      <c r="AU207" s="237" t="s">
        <v>83</v>
      </c>
      <c r="AV207" s="12" t="s">
        <v>83</v>
      </c>
      <c r="AW207" s="12" t="s">
        <v>34</v>
      </c>
      <c r="AX207" s="12" t="s">
        <v>81</v>
      </c>
      <c r="AY207" s="237" t="s">
        <v>139</v>
      </c>
    </row>
    <row r="208" s="1" customFormat="1" ht="16.5" customHeight="1">
      <c r="B208" s="37"/>
      <c r="C208" s="204" t="s">
        <v>319</v>
      </c>
      <c r="D208" s="204" t="s">
        <v>141</v>
      </c>
      <c r="E208" s="205" t="s">
        <v>320</v>
      </c>
      <c r="F208" s="206" t="s">
        <v>321</v>
      </c>
      <c r="G208" s="207" t="s">
        <v>322</v>
      </c>
      <c r="H208" s="208">
        <v>67</v>
      </c>
      <c r="I208" s="209"/>
      <c r="J208" s="210">
        <f>ROUND(I208*H208,2)</f>
        <v>0</v>
      </c>
      <c r="K208" s="206" t="s">
        <v>145</v>
      </c>
      <c r="L208" s="42"/>
      <c r="M208" s="211" t="s">
        <v>1</v>
      </c>
      <c r="N208" s="212" t="s">
        <v>44</v>
      </c>
      <c r="O208" s="78"/>
      <c r="P208" s="213">
        <f>O208*H208</f>
        <v>0</v>
      </c>
      <c r="Q208" s="213">
        <v>0.17488999999999999</v>
      </c>
      <c r="R208" s="213">
        <f>Q208*H208</f>
        <v>11.71763</v>
      </c>
      <c r="S208" s="213">
        <v>0</v>
      </c>
      <c r="T208" s="214">
        <f>S208*H208</f>
        <v>0</v>
      </c>
      <c r="AR208" s="16" t="s">
        <v>146</v>
      </c>
      <c r="AT208" s="16" t="s">
        <v>141</v>
      </c>
      <c r="AU208" s="16" t="s">
        <v>83</v>
      </c>
      <c r="AY208" s="16" t="s">
        <v>139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81</v>
      </c>
      <c r="BK208" s="215">
        <f>ROUND(I208*H208,2)</f>
        <v>0</v>
      </c>
      <c r="BL208" s="16" t="s">
        <v>146</v>
      </c>
      <c r="BM208" s="16" t="s">
        <v>323</v>
      </c>
    </row>
    <row r="209" s="11" customFormat="1">
      <c r="B209" s="216"/>
      <c r="C209" s="217"/>
      <c r="D209" s="218" t="s">
        <v>148</v>
      </c>
      <c r="E209" s="219" t="s">
        <v>1</v>
      </c>
      <c r="F209" s="220" t="s">
        <v>324</v>
      </c>
      <c r="G209" s="217"/>
      <c r="H209" s="219" t="s">
        <v>1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148</v>
      </c>
      <c r="AU209" s="226" t="s">
        <v>83</v>
      </c>
      <c r="AV209" s="11" t="s">
        <v>81</v>
      </c>
      <c r="AW209" s="11" t="s">
        <v>34</v>
      </c>
      <c r="AX209" s="11" t="s">
        <v>73</v>
      </c>
      <c r="AY209" s="226" t="s">
        <v>139</v>
      </c>
    </row>
    <row r="210" s="11" customFormat="1">
      <c r="B210" s="216"/>
      <c r="C210" s="217"/>
      <c r="D210" s="218" t="s">
        <v>148</v>
      </c>
      <c r="E210" s="219" t="s">
        <v>1</v>
      </c>
      <c r="F210" s="220" t="s">
        <v>188</v>
      </c>
      <c r="G210" s="217"/>
      <c r="H210" s="219" t="s">
        <v>1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148</v>
      </c>
      <c r="AU210" s="226" t="s">
        <v>83</v>
      </c>
      <c r="AV210" s="11" t="s">
        <v>81</v>
      </c>
      <c r="AW210" s="11" t="s">
        <v>34</v>
      </c>
      <c r="AX210" s="11" t="s">
        <v>73</v>
      </c>
      <c r="AY210" s="226" t="s">
        <v>139</v>
      </c>
    </row>
    <row r="211" s="11" customFormat="1">
      <c r="B211" s="216"/>
      <c r="C211" s="217"/>
      <c r="D211" s="218" t="s">
        <v>148</v>
      </c>
      <c r="E211" s="219" t="s">
        <v>1</v>
      </c>
      <c r="F211" s="220" t="s">
        <v>189</v>
      </c>
      <c r="G211" s="217"/>
      <c r="H211" s="219" t="s">
        <v>1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148</v>
      </c>
      <c r="AU211" s="226" t="s">
        <v>83</v>
      </c>
      <c r="AV211" s="11" t="s">
        <v>81</v>
      </c>
      <c r="AW211" s="11" t="s">
        <v>34</v>
      </c>
      <c r="AX211" s="11" t="s">
        <v>73</v>
      </c>
      <c r="AY211" s="226" t="s">
        <v>139</v>
      </c>
    </row>
    <row r="212" s="12" customFormat="1">
      <c r="B212" s="227"/>
      <c r="C212" s="228"/>
      <c r="D212" s="218" t="s">
        <v>148</v>
      </c>
      <c r="E212" s="229" t="s">
        <v>1</v>
      </c>
      <c r="F212" s="230" t="s">
        <v>296</v>
      </c>
      <c r="G212" s="228"/>
      <c r="H212" s="231">
        <v>25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148</v>
      </c>
      <c r="AU212" s="237" t="s">
        <v>83</v>
      </c>
      <c r="AV212" s="12" t="s">
        <v>83</v>
      </c>
      <c r="AW212" s="12" t="s">
        <v>34</v>
      </c>
      <c r="AX212" s="12" t="s">
        <v>73</v>
      </c>
      <c r="AY212" s="237" t="s">
        <v>139</v>
      </c>
    </row>
    <row r="213" s="11" customFormat="1">
      <c r="B213" s="216"/>
      <c r="C213" s="217"/>
      <c r="D213" s="218" t="s">
        <v>148</v>
      </c>
      <c r="E213" s="219" t="s">
        <v>1</v>
      </c>
      <c r="F213" s="220" t="s">
        <v>191</v>
      </c>
      <c r="G213" s="217"/>
      <c r="H213" s="219" t="s">
        <v>1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148</v>
      </c>
      <c r="AU213" s="226" t="s">
        <v>83</v>
      </c>
      <c r="AV213" s="11" t="s">
        <v>81</v>
      </c>
      <c r="AW213" s="11" t="s">
        <v>34</v>
      </c>
      <c r="AX213" s="11" t="s">
        <v>73</v>
      </c>
      <c r="AY213" s="226" t="s">
        <v>139</v>
      </c>
    </row>
    <row r="214" s="12" customFormat="1">
      <c r="B214" s="227"/>
      <c r="C214" s="228"/>
      <c r="D214" s="218" t="s">
        <v>148</v>
      </c>
      <c r="E214" s="229" t="s">
        <v>1</v>
      </c>
      <c r="F214" s="230" t="s">
        <v>209</v>
      </c>
      <c r="G214" s="228"/>
      <c r="H214" s="231">
        <v>10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148</v>
      </c>
      <c r="AU214" s="237" t="s">
        <v>83</v>
      </c>
      <c r="AV214" s="12" t="s">
        <v>83</v>
      </c>
      <c r="AW214" s="12" t="s">
        <v>34</v>
      </c>
      <c r="AX214" s="12" t="s">
        <v>73</v>
      </c>
      <c r="AY214" s="237" t="s">
        <v>139</v>
      </c>
    </row>
    <row r="215" s="11" customFormat="1">
      <c r="B215" s="216"/>
      <c r="C215" s="217"/>
      <c r="D215" s="218" t="s">
        <v>148</v>
      </c>
      <c r="E215" s="219" t="s">
        <v>1</v>
      </c>
      <c r="F215" s="220" t="s">
        <v>193</v>
      </c>
      <c r="G215" s="217"/>
      <c r="H215" s="219" t="s">
        <v>1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148</v>
      </c>
      <c r="AU215" s="226" t="s">
        <v>83</v>
      </c>
      <c r="AV215" s="11" t="s">
        <v>81</v>
      </c>
      <c r="AW215" s="11" t="s">
        <v>34</v>
      </c>
      <c r="AX215" s="11" t="s">
        <v>73</v>
      </c>
      <c r="AY215" s="226" t="s">
        <v>139</v>
      </c>
    </row>
    <row r="216" s="11" customFormat="1">
      <c r="B216" s="216"/>
      <c r="C216" s="217"/>
      <c r="D216" s="218" t="s">
        <v>148</v>
      </c>
      <c r="E216" s="219" t="s">
        <v>1</v>
      </c>
      <c r="F216" s="220" t="s">
        <v>189</v>
      </c>
      <c r="G216" s="217"/>
      <c r="H216" s="219" t="s">
        <v>1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148</v>
      </c>
      <c r="AU216" s="226" t="s">
        <v>83</v>
      </c>
      <c r="AV216" s="11" t="s">
        <v>81</v>
      </c>
      <c r="AW216" s="11" t="s">
        <v>34</v>
      </c>
      <c r="AX216" s="11" t="s">
        <v>73</v>
      </c>
      <c r="AY216" s="226" t="s">
        <v>139</v>
      </c>
    </row>
    <row r="217" s="12" customFormat="1">
      <c r="B217" s="227"/>
      <c r="C217" s="228"/>
      <c r="D217" s="218" t="s">
        <v>148</v>
      </c>
      <c r="E217" s="229" t="s">
        <v>1</v>
      </c>
      <c r="F217" s="230" t="s">
        <v>291</v>
      </c>
      <c r="G217" s="228"/>
      <c r="H217" s="231">
        <v>24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148</v>
      </c>
      <c r="AU217" s="237" t="s">
        <v>83</v>
      </c>
      <c r="AV217" s="12" t="s">
        <v>83</v>
      </c>
      <c r="AW217" s="12" t="s">
        <v>34</v>
      </c>
      <c r="AX217" s="12" t="s">
        <v>73</v>
      </c>
      <c r="AY217" s="237" t="s">
        <v>139</v>
      </c>
    </row>
    <row r="218" s="11" customFormat="1">
      <c r="B218" s="216"/>
      <c r="C218" s="217"/>
      <c r="D218" s="218" t="s">
        <v>148</v>
      </c>
      <c r="E218" s="219" t="s">
        <v>1</v>
      </c>
      <c r="F218" s="220" t="s">
        <v>191</v>
      </c>
      <c r="G218" s="217"/>
      <c r="H218" s="219" t="s">
        <v>1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148</v>
      </c>
      <c r="AU218" s="226" t="s">
        <v>83</v>
      </c>
      <c r="AV218" s="11" t="s">
        <v>81</v>
      </c>
      <c r="AW218" s="11" t="s">
        <v>34</v>
      </c>
      <c r="AX218" s="11" t="s">
        <v>73</v>
      </c>
      <c r="AY218" s="226" t="s">
        <v>139</v>
      </c>
    </row>
    <row r="219" s="12" customFormat="1">
      <c r="B219" s="227"/>
      <c r="C219" s="228"/>
      <c r="D219" s="218" t="s">
        <v>148</v>
      </c>
      <c r="E219" s="229" t="s">
        <v>1</v>
      </c>
      <c r="F219" s="230" t="s">
        <v>197</v>
      </c>
      <c r="G219" s="228"/>
      <c r="H219" s="231">
        <v>8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148</v>
      </c>
      <c r="AU219" s="237" t="s">
        <v>83</v>
      </c>
      <c r="AV219" s="12" t="s">
        <v>83</v>
      </c>
      <c r="AW219" s="12" t="s">
        <v>34</v>
      </c>
      <c r="AX219" s="12" t="s">
        <v>73</v>
      </c>
      <c r="AY219" s="237" t="s">
        <v>139</v>
      </c>
    </row>
    <row r="220" s="13" customFormat="1">
      <c r="B220" s="238"/>
      <c r="C220" s="239"/>
      <c r="D220" s="218" t="s">
        <v>148</v>
      </c>
      <c r="E220" s="240" t="s">
        <v>1</v>
      </c>
      <c r="F220" s="241" t="s">
        <v>167</v>
      </c>
      <c r="G220" s="239"/>
      <c r="H220" s="242">
        <v>67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AT220" s="248" t="s">
        <v>148</v>
      </c>
      <c r="AU220" s="248" t="s">
        <v>83</v>
      </c>
      <c r="AV220" s="13" t="s">
        <v>146</v>
      </c>
      <c r="AW220" s="13" t="s">
        <v>34</v>
      </c>
      <c r="AX220" s="13" t="s">
        <v>81</v>
      </c>
      <c r="AY220" s="248" t="s">
        <v>139</v>
      </c>
    </row>
    <row r="221" s="1" customFormat="1" ht="16.5" customHeight="1">
      <c r="B221" s="37"/>
      <c r="C221" s="249" t="s">
        <v>325</v>
      </c>
      <c r="D221" s="249" t="s">
        <v>263</v>
      </c>
      <c r="E221" s="250" t="s">
        <v>326</v>
      </c>
      <c r="F221" s="251" t="s">
        <v>327</v>
      </c>
      <c r="G221" s="252" t="s">
        <v>322</v>
      </c>
      <c r="H221" s="253">
        <v>67</v>
      </c>
      <c r="I221" s="254"/>
      <c r="J221" s="255">
        <f>ROUND(I221*H221,2)</f>
        <v>0</v>
      </c>
      <c r="K221" s="251" t="s">
        <v>1</v>
      </c>
      <c r="L221" s="256"/>
      <c r="M221" s="257" t="s">
        <v>1</v>
      </c>
      <c r="N221" s="258" t="s">
        <v>44</v>
      </c>
      <c r="O221" s="78"/>
      <c r="P221" s="213">
        <f>O221*H221</f>
        <v>0</v>
      </c>
      <c r="Q221" s="213">
        <v>0.0051999999999999998</v>
      </c>
      <c r="R221" s="213">
        <f>Q221*H221</f>
        <v>0.34839999999999999</v>
      </c>
      <c r="S221" s="213">
        <v>0</v>
      </c>
      <c r="T221" s="214">
        <f>S221*H221</f>
        <v>0</v>
      </c>
      <c r="AR221" s="16" t="s">
        <v>197</v>
      </c>
      <c r="AT221" s="16" t="s">
        <v>263</v>
      </c>
      <c r="AU221" s="16" t="s">
        <v>83</v>
      </c>
      <c r="AY221" s="16" t="s">
        <v>139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81</v>
      </c>
      <c r="BK221" s="215">
        <f>ROUND(I221*H221,2)</f>
        <v>0</v>
      </c>
      <c r="BL221" s="16" t="s">
        <v>146</v>
      </c>
      <c r="BM221" s="16" t="s">
        <v>328</v>
      </c>
    </row>
    <row r="222" s="11" customFormat="1">
      <c r="B222" s="216"/>
      <c r="C222" s="217"/>
      <c r="D222" s="218" t="s">
        <v>148</v>
      </c>
      <c r="E222" s="219" t="s">
        <v>1</v>
      </c>
      <c r="F222" s="220" t="s">
        <v>329</v>
      </c>
      <c r="G222" s="217"/>
      <c r="H222" s="219" t="s">
        <v>1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148</v>
      </c>
      <c r="AU222" s="226" t="s">
        <v>83</v>
      </c>
      <c r="AV222" s="11" t="s">
        <v>81</v>
      </c>
      <c r="AW222" s="11" t="s">
        <v>34</v>
      </c>
      <c r="AX222" s="11" t="s">
        <v>73</v>
      </c>
      <c r="AY222" s="226" t="s">
        <v>139</v>
      </c>
    </row>
    <row r="223" s="12" customFormat="1">
      <c r="B223" s="227"/>
      <c r="C223" s="228"/>
      <c r="D223" s="218" t="s">
        <v>148</v>
      </c>
      <c r="E223" s="229" t="s">
        <v>1</v>
      </c>
      <c r="F223" s="230" t="s">
        <v>330</v>
      </c>
      <c r="G223" s="228"/>
      <c r="H223" s="231">
        <v>67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148</v>
      </c>
      <c r="AU223" s="237" t="s">
        <v>83</v>
      </c>
      <c r="AV223" s="12" t="s">
        <v>83</v>
      </c>
      <c r="AW223" s="12" t="s">
        <v>34</v>
      </c>
      <c r="AX223" s="12" t="s">
        <v>81</v>
      </c>
      <c r="AY223" s="237" t="s">
        <v>139</v>
      </c>
    </row>
    <row r="224" s="1" customFormat="1" ht="16.5" customHeight="1">
      <c r="B224" s="37"/>
      <c r="C224" s="249" t="s">
        <v>331</v>
      </c>
      <c r="D224" s="249" t="s">
        <v>263</v>
      </c>
      <c r="E224" s="250" t="s">
        <v>332</v>
      </c>
      <c r="F224" s="251" t="s">
        <v>333</v>
      </c>
      <c r="G224" s="252" t="s">
        <v>322</v>
      </c>
      <c r="H224" s="253">
        <v>2</v>
      </c>
      <c r="I224" s="254"/>
      <c r="J224" s="255">
        <f>ROUND(I224*H224,2)</f>
        <v>0</v>
      </c>
      <c r="K224" s="251" t="s">
        <v>145</v>
      </c>
      <c r="L224" s="256"/>
      <c r="M224" s="257" t="s">
        <v>1</v>
      </c>
      <c r="N224" s="258" t="s">
        <v>44</v>
      </c>
      <c r="O224" s="78"/>
      <c r="P224" s="213">
        <f>O224*H224</f>
        <v>0</v>
      </c>
      <c r="Q224" s="213">
        <v>0.0020999999999999999</v>
      </c>
      <c r="R224" s="213">
        <f>Q224*H224</f>
        <v>0.0041999999999999997</v>
      </c>
      <c r="S224" s="213">
        <v>0</v>
      </c>
      <c r="T224" s="214">
        <f>S224*H224</f>
        <v>0</v>
      </c>
      <c r="AR224" s="16" t="s">
        <v>197</v>
      </c>
      <c r="AT224" s="16" t="s">
        <v>263</v>
      </c>
      <c r="AU224" s="16" t="s">
        <v>83</v>
      </c>
      <c r="AY224" s="16" t="s">
        <v>139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81</v>
      </c>
      <c r="BK224" s="215">
        <f>ROUND(I224*H224,2)</f>
        <v>0</v>
      </c>
      <c r="BL224" s="16" t="s">
        <v>146</v>
      </c>
      <c r="BM224" s="16" t="s">
        <v>334</v>
      </c>
    </row>
    <row r="225" s="1" customFormat="1" ht="16.5" customHeight="1">
      <c r="B225" s="37"/>
      <c r="C225" s="204" t="s">
        <v>335</v>
      </c>
      <c r="D225" s="204" t="s">
        <v>141</v>
      </c>
      <c r="E225" s="205" t="s">
        <v>336</v>
      </c>
      <c r="F225" s="206" t="s">
        <v>337</v>
      </c>
      <c r="G225" s="207" t="s">
        <v>322</v>
      </c>
      <c r="H225" s="208">
        <v>2</v>
      </c>
      <c r="I225" s="209"/>
      <c r="J225" s="210">
        <f>ROUND(I225*H225,2)</f>
        <v>0</v>
      </c>
      <c r="K225" s="206" t="s">
        <v>145</v>
      </c>
      <c r="L225" s="42"/>
      <c r="M225" s="211" t="s">
        <v>1</v>
      </c>
      <c r="N225" s="212" t="s">
        <v>44</v>
      </c>
      <c r="O225" s="78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AR225" s="16" t="s">
        <v>146</v>
      </c>
      <c r="AT225" s="16" t="s">
        <v>141</v>
      </c>
      <c r="AU225" s="16" t="s">
        <v>83</v>
      </c>
      <c r="AY225" s="16" t="s">
        <v>139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81</v>
      </c>
      <c r="BK225" s="215">
        <f>ROUND(I225*H225,2)</f>
        <v>0</v>
      </c>
      <c r="BL225" s="16" t="s">
        <v>146</v>
      </c>
      <c r="BM225" s="16" t="s">
        <v>338</v>
      </c>
    </row>
    <row r="226" s="1" customFormat="1" ht="16.5" customHeight="1">
      <c r="B226" s="37"/>
      <c r="C226" s="249" t="s">
        <v>339</v>
      </c>
      <c r="D226" s="249" t="s">
        <v>263</v>
      </c>
      <c r="E226" s="250" t="s">
        <v>340</v>
      </c>
      <c r="F226" s="251" t="s">
        <v>341</v>
      </c>
      <c r="G226" s="252" t="s">
        <v>322</v>
      </c>
      <c r="H226" s="253">
        <v>2</v>
      </c>
      <c r="I226" s="254"/>
      <c r="J226" s="255">
        <f>ROUND(I226*H226,2)</f>
        <v>0</v>
      </c>
      <c r="K226" s="251" t="s">
        <v>145</v>
      </c>
      <c r="L226" s="256"/>
      <c r="M226" s="257" t="s">
        <v>1</v>
      </c>
      <c r="N226" s="258" t="s">
        <v>44</v>
      </c>
      <c r="O226" s="78"/>
      <c r="P226" s="213">
        <f>O226*H226</f>
        <v>0</v>
      </c>
      <c r="Q226" s="213">
        <v>0.078799999999999995</v>
      </c>
      <c r="R226" s="213">
        <f>Q226*H226</f>
        <v>0.15759999999999999</v>
      </c>
      <c r="S226" s="213">
        <v>0</v>
      </c>
      <c r="T226" s="214">
        <f>S226*H226</f>
        <v>0</v>
      </c>
      <c r="AR226" s="16" t="s">
        <v>197</v>
      </c>
      <c r="AT226" s="16" t="s">
        <v>263</v>
      </c>
      <c r="AU226" s="16" t="s">
        <v>83</v>
      </c>
      <c r="AY226" s="16" t="s">
        <v>139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81</v>
      </c>
      <c r="BK226" s="215">
        <f>ROUND(I226*H226,2)</f>
        <v>0</v>
      </c>
      <c r="BL226" s="16" t="s">
        <v>146</v>
      </c>
      <c r="BM226" s="16" t="s">
        <v>342</v>
      </c>
    </row>
    <row r="227" s="1" customFormat="1" ht="16.5" customHeight="1">
      <c r="B227" s="37"/>
      <c r="C227" s="204" t="s">
        <v>343</v>
      </c>
      <c r="D227" s="204" t="s">
        <v>141</v>
      </c>
      <c r="E227" s="205" t="s">
        <v>344</v>
      </c>
      <c r="F227" s="206" t="s">
        <v>345</v>
      </c>
      <c r="G227" s="207" t="s">
        <v>186</v>
      </c>
      <c r="H227" s="208">
        <v>141.5</v>
      </c>
      <c r="I227" s="209"/>
      <c r="J227" s="210">
        <f>ROUND(I227*H227,2)</f>
        <v>0</v>
      </c>
      <c r="K227" s="206" t="s">
        <v>145</v>
      </c>
      <c r="L227" s="42"/>
      <c r="M227" s="211" t="s">
        <v>1</v>
      </c>
      <c r="N227" s="212" t="s">
        <v>44</v>
      </c>
      <c r="O227" s="78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AR227" s="16" t="s">
        <v>146</v>
      </c>
      <c r="AT227" s="16" t="s">
        <v>141</v>
      </c>
      <c r="AU227" s="16" t="s">
        <v>83</v>
      </c>
      <c r="AY227" s="16" t="s">
        <v>139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81</v>
      </c>
      <c r="BK227" s="215">
        <f>ROUND(I227*H227,2)</f>
        <v>0</v>
      </c>
      <c r="BL227" s="16" t="s">
        <v>146</v>
      </c>
      <c r="BM227" s="16" t="s">
        <v>346</v>
      </c>
    </row>
    <row r="228" s="11" customFormat="1">
      <c r="B228" s="216"/>
      <c r="C228" s="217"/>
      <c r="D228" s="218" t="s">
        <v>148</v>
      </c>
      <c r="E228" s="219" t="s">
        <v>1</v>
      </c>
      <c r="F228" s="220" t="s">
        <v>347</v>
      </c>
      <c r="G228" s="217"/>
      <c r="H228" s="219" t="s">
        <v>1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148</v>
      </c>
      <c r="AU228" s="226" t="s">
        <v>83</v>
      </c>
      <c r="AV228" s="11" t="s">
        <v>81</v>
      </c>
      <c r="AW228" s="11" t="s">
        <v>34</v>
      </c>
      <c r="AX228" s="11" t="s">
        <v>73</v>
      </c>
      <c r="AY228" s="226" t="s">
        <v>139</v>
      </c>
    </row>
    <row r="229" s="11" customFormat="1">
      <c r="B229" s="216"/>
      <c r="C229" s="217"/>
      <c r="D229" s="218" t="s">
        <v>148</v>
      </c>
      <c r="E229" s="219" t="s">
        <v>1</v>
      </c>
      <c r="F229" s="220" t="s">
        <v>188</v>
      </c>
      <c r="G229" s="217"/>
      <c r="H229" s="219" t="s">
        <v>1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148</v>
      </c>
      <c r="AU229" s="226" t="s">
        <v>83</v>
      </c>
      <c r="AV229" s="11" t="s">
        <v>81</v>
      </c>
      <c r="AW229" s="11" t="s">
        <v>34</v>
      </c>
      <c r="AX229" s="11" t="s">
        <v>73</v>
      </c>
      <c r="AY229" s="226" t="s">
        <v>139</v>
      </c>
    </row>
    <row r="230" s="12" customFormat="1">
      <c r="B230" s="227"/>
      <c r="C230" s="228"/>
      <c r="D230" s="218" t="s">
        <v>148</v>
      </c>
      <c r="E230" s="229" t="s">
        <v>1</v>
      </c>
      <c r="F230" s="230" t="s">
        <v>348</v>
      </c>
      <c r="G230" s="228"/>
      <c r="H230" s="231">
        <v>42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148</v>
      </c>
      <c r="AU230" s="237" t="s">
        <v>83</v>
      </c>
      <c r="AV230" s="12" t="s">
        <v>83</v>
      </c>
      <c r="AW230" s="12" t="s">
        <v>34</v>
      </c>
      <c r="AX230" s="12" t="s">
        <v>73</v>
      </c>
      <c r="AY230" s="237" t="s">
        <v>139</v>
      </c>
    </row>
    <row r="231" s="11" customFormat="1">
      <c r="B231" s="216"/>
      <c r="C231" s="217"/>
      <c r="D231" s="218" t="s">
        <v>148</v>
      </c>
      <c r="E231" s="219" t="s">
        <v>1</v>
      </c>
      <c r="F231" s="220" t="s">
        <v>193</v>
      </c>
      <c r="G231" s="217"/>
      <c r="H231" s="219" t="s">
        <v>1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148</v>
      </c>
      <c r="AU231" s="226" t="s">
        <v>83</v>
      </c>
      <c r="AV231" s="11" t="s">
        <v>81</v>
      </c>
      <c r="AW231" s="11" t="s">
        <v>34</v>
      </c>
      <c r="AX231" s="11" t="s">
        <v>73</v>
      </c>
      <c r="AY231" s="226" t="s">
        <v>139</v>
      </c>
    </row>
    <row r="232" s="12" customFormat="1">
      <c r="B232" s="227"/>
      <c r="C232" s="228"/>
      <c r="D232" s="218" t="s">
        <v>148</v>
      </c>
      <c r="E232" s="229" t="s">
        <v>1</v>
      </c>
      <c r="F232" s="230" t="s">
        <v>349</v>
      </c>
      <c r="G232" s="228"/>
      <c r="H232" s="231">
        <v>39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148</v>
      </c>
      <c r="AU232" s="237" t="s">
        <v>83</v>
      </c>
      <c r="AV232" s="12" t="s">
        <v>83</v>
      </c>
      <c r="AW232" s="12" t="s">
        <v>34</v>
      </c>
      <c r="AX232" s="12" t="s">
        <v>73</v>
      </c>
      <c r="AY232" s="237" t="s">
        <v>139</v>
      </c>
    </row>
    <row r="233" s="11" customFormat="1">
      <c r="B233" s="216"/>
      <c r="C233" s="217"/>
      <c r="D233" s="218" t="s">
        <v>148</v>
      </c>
      <c r="E233" s="219" t="s">
        <v>1</v>
      </c>
      <c r="F233" s="220" t="s">
        <v>350</v>
      </c>
      <c r="G233" s="217"/>
      <c r="H233" s="219" t="s">
        <v>1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148</v>
      </c>
      <c r="AU233" s="226" t="s">
        <v>83</v>
      </c>
      <c r="AV233" s="11" t="s">
        <v>81</v>
      </c>
      <c r="AW233" s="11" t="s">
        <v>34</v>
      </c>
      <c r="AX233" s="11" t="s">
        <v>73</v>
      </c>
      <c r="AY233" s="226" t="s">
        <v>139</v>
      </c>
    </row>
    <row r="234" s="11" customFormat="1">
      <c r="B234" s="216"/>
      <c r="C234" s="217"/>
      <c r="D234" s="218" t="s">
        <v>148</v>
      </c>
      <c r="E234" s="219" t="s">
        <v>1</v>
      </c>
      <c r="F234" s="220" t="s">
        <v>351</v>
      </c>
      <c r="G234" s="217"/>
      <c r="H234" s="219" t="s">
        <v>1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148</v>
      </c>
      <c r="AU234" s="226" t="s">
        <v>83</v>
      </c>
      <c r="AV234" s="11" t="s">
        <v>81</v>
      </c>
      <c r="AW234" s="11" t="s">
        <v>34</v>
      </c>
      <c r="AX234" s="11" t="s">
        <v>73</v>
      </c>
      <c r="AY234" s="226" t="s">
        <v>139</v>
      </c>
    </row>
    <row r="235" s="12" customFormat="1">
      <c r="B235" s="227"/>
      <c r="C235" s="228"/>
      <c r="D235" s="218" t="s">
        <v>148</v>
      </c>
      <c r="E235" s="229" t="s">
        <v>1</v>
      </c>
      <c r="F235" s="230" t="s">
        <v>352</v>
      </c>
      <c r="G235" s="228"/>
      <c r="H235" s="231">
        <v>28.5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148</v>
      </c>
      <c r="AU235" s="237" t="s">
        <v>83</v>
      </c>
      <c r="AV235" s="12" t="s">
        <v>83</v>
      </c>
      <c r="AW235" s="12" t="s">
        <v>34</v>
      </c>
      <c r="AX235" s="12" t="s">
        <v>73</v>
      </c>
      <c r="AY235" s="237" t="s">
        <v>139</v>
      </c>
    </row>
    <row r="236" s="11" customFormat="1">
      <c r="B236" s="216"/>
      <c r="C236" s="217"/>
      <c r="D236" s="218" t="s">
        <v>148</v>
      </c>
      <c r="E236" s="219" t="s">
        <v>1</v>
      </c>
      <c r="F236" s="220" t="s">
        <v>353</v>
      </c>
      <c r="G236" s="217"/>
      <c r="H236" s="219" t="s">
        <v>1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148</v>
      </c>
      <c r="AU236" s="226" t="s">
        <v>83</v>
      </c>
      <c r="AV236" s="11" t="s">
        <v>81</v>
      </c>
      <c r="AW236" s="11" t="s">
        <v>34</v>
      </c>
      <c r="AX236" s="11" t="s">
        <v>73</v>
      </c>
      <c r="AY236" s="226" t="s">
        <v>139</v>
      </c>
    </row>
    <row r="237" s="12" customFormat="1">
      <c r="B237" s="227"/>
      <c r="C237" s="228"/>
      <c r="D237" s="218" t="s">
        <v>148</v>
      </c>
      <c r="E237" s="229" t="s">
        <v>1</v>
      </c>
      <c r="F237" s="230" t="s">
        <v>354</v>
      </c>
      <c r="G237" s="228"/>
      <c r="H237" s="231">
        <v>32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148</v>
      </c>
      <c r="AU237" s="237" t="s">
        <v>83</v>
      </c>
      <c r="AV237" s="12" t="s">
        <v>83</v>
      </c>
      <c r="AW237" s="12" t="s">
        <v>34</v>
      </c>
      <c r="AX237" s="12" t="s">
        <v>73</v>
      </c>
      <c r="AY237" s="237" t="s">
        <v>139</v>
      </c>
    </row>
    <row r="238" s="13" customFormat="1">
      <c r="B238" s="238"/>
      <c r="C238" s="239"/>
      <c r="D238" s="218" t="s">
        <v>148</v>
      </c>
      <c r="E238" s="240" t="s">
        <v>1</v>
      </c>
      <c r="F238" s="241" t="s">
        <v>167</v>
      </c>
      <c r="G238" s="239"/>
      <c r="H238" s="242">
        <v>141.5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148</v>
      </c>
      <c r="AU238" s="248" t="s">
        <v>83</v>
      </c>
      <c r="AV238" s="13" t="s">
        <v>146</v>
      </c>
      <c r="AW238" s="13" t="s">
        <v>34</v>
      </c>
      <c r="AX238" s="13" t="s">
        <v>81</v>
      </c>
      <c r="AY238" s="248" t="s">
        <v>139</v>
      </c>
    </row>
    <row r="239" s="1" customFormat="1" ht="16.5" customHeight="1">
      <c r="B239" s="37"/>
      <c r="C239" s="249" t="s">
        <v>355</v>
      </c>
      <c r="D239" s="249" t="s">
        <v>263</v>
      </c>
      <c r="E239" s="250" t="s">
        <v>356</v>
      </c>
      <c r="F239" s="251" t="s">
        <v>357</v>
      </c>
      <c r="G239" s="252" t="s">
        <v>186</v>
      </c>
      <c r="H239" s="253">
        <v>145</v>
      </c>
      <c r="I239" s="254"/>
      <c r="J239" s="255">
        <f>ROUND(I239*H239,2)</f>
        <v>0</v>
      </c>
      <c r="K239" s="251" t="s">
        <v>1</v>
      </c>
      <c r="L239" s="256"/>
      <c r="M239" s="257" t="s">
        <v>1</v>
      </c>
      <c r="N239" s="258" t="s">
        <v>44</v>
      </c>
      <c r="O239" s="78"/>
      <c r="P239" s="213">
        <f>O239*H239</f>
        <v>0</v>
      </c>
      <c r="Q239" s="213">
        <v>0.00124</v>
      </c>
      <c r="R239" s="213">
        <f>Q239*H239</f>
        <v>0.17979999999999999</v>
      </c>
      <c r="S239" s="213">
        <v>0</v>
      </c>
      <c r="T239" s="214">
        <f>S239*H239</f>
        <v>0</v>
      </c>
      <c r="AR239" s="16" t="s">
        <v>197</v>
      </c>
      <c r="AT239" s="16" t="s">
        <v>263</v>
      </c>
      <c r="AU239" s="16" t="s">
        <v>83</v>
      </c>
      <c r="AY239" s="16" t="s">
        <v>139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81</v>
      </c>
      <c r="BK239" s="215">
        <f>ROUND(I239*H239,2)</f>
        <v>0</v>
      </c>
      <c r="BL239" s="16" t="s">
        <v>146</v>
      </c>
      <c r="BM239" s="16" t="s">
        <v>358</v>
      </c>
    </row>
    <row r="240" s="11" customFormat="1">
      <c r="B240" s="216"/>
      <c r="C240" s="217"/>
      <c r="D240" s="218" t="s">
        <v>148</v>
      </c>
      <c r="E240" s="219" t="s">
        <v>1</v>
      </c>
      <c r="F240" s="220" t="s">
        <v>359</v>
      </c>
      <c r="G240" s="217"/>
      <c r="H240" s="219" t="s">
        <v>1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148</v>
      </c>
      <c r="AU240" s="226" t="s">
        <v>83</v>
      </c>
      <c r="AV240" s="11" t="s">
        <v>81</v>
      </c>
      <c r="AW240" s="11" t="s">
        <v>34</v>
      </c>
      <c r="AX240" s="11" t="s">
        <v>73</v>
      </c>
      <c r="AY240" s="226" t="s">
        <v>139</v>
      </c>
    </row>
    <row r="241" s="11" customFormat="1">
      <c r="B241" s="216"/>
      <c r="C241" s="217"/>
      <c r="D241" s="218" t="s">
        <v>148</v>
      </c>
      <c r="E241" s="219" t="s">
        <v>1</v>
      </c>
      <c r="F241" s="220" t="s">
        <v>360</v>
      </c>
      <c r="G241" s="217"/>
      <c r="H241" s="219" t="s">
        <v>1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148</v>
      </c>
      <c r="AU241" s="226" t="s">
        <v>83</v>
      </c>
      <c r="AV241" s="11" t="s">
        <v>81</v>
      </c>
      <c r="AW241" s="11" t="s">
        <v>34</v>
      </c>
      <c r="AX241" s="11" t="s">
        <v>73</v>
      </c>
      <c r="AY241" s="226" t="s">
        <v>139</v>
      </c>
    </row>
    <row r="242" s="12" customFormat="1">
      <c r="B242" s="227"/>
      <c r="C242" s="228"/>
      <c r="D242" s="218" t="s">
        <v>148</v>
      </c>
      <c r="E242" s="229" t="s">
        <v>1</v>
      </c>
      <c r="F242" s="230" t="s">
        <v>361</v>
      </c>
      <c r="G242" s="228"/>
      <c r="H242" s="231">
        <v>145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148</v>
      </c>
      <c r="AU242" s="237" t="s">
        <v>83</v>
      </c>
      <c r="AV242" s="12" t="s">
        <v>83</v>
      </c>
      <c r="AW242" s="12" t="s">
        <v>34</v>
      </c>
      <c r="AX242" s="12" t="s">
        <v>81</v>
      </c>
      <c r="AY242" s="237" t="s">
        <v>139</v>
      </c>
    </row>
    <row r="243" s="1" customFormat="1" ht="16.5" customHeight="1">
      <c r="B243" s="37"/>
      <c r="C243" s="204" t="s">
        <v>362</v>
      </c>
      <c r="D243" s="204" t="s">
        <v>141</v>
      </c>
      <c r="E243" s="205" t="s">
        <v>363</v>
      </c>
      <c r="F243" s="206" t="s">
        <v>364</v>
      </c>
      <c r="G243" s="207" t="s">
        <v>186</v>
      </c>
      <c r="H243" s="208">
        <v>60.5</v>
      </c>
      <c r="I243" s="209"/>
      <c r="J243" s="210">
        <f>ROUND(I243*H243,2)</f>
        <v>0</v>
      </c>
      <c r="K243" s="206" t="s">
        <v>145</v>
      </c>
      <c r="L243" s="42"/>
      <c r="M243" s="211" t="s">
        <v>1</v>
      </c>
      <c r="N243" s="212" t="s">
        <v>44</v>
      </c>
      <c r="O243" s="78"/>
      <c r="P243" s="213">
        <f>O243*H243</f>
        <v>0</v>
      </c>
      <c r="Q243" s="213">
        <v>0</v>
      </c>
      <c r="R243" s="213">
        <f>Q243*H243</f>
        <v>0</v>
      </c>
      <c r="S243" s="213">
        <v>0.00198</v>
      </c>
      <c r="T243" s="214">
        <f>S243*H243</f>
        <v>0.11978999999999999</v>
      </c>
      <c r="AR243" s="16" t="s">
        <v>146</v>
      </c>
      <c r="AT243" s="16" t="s">
        <v>141</v>
      </c>
      <c r="AU243" s="16" t="s">
        <v>83</v>
      </c>
      <c r="AY243" s="16" t="s">
        <v>139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81</v>
      </c>
      <c r="BK243" s="215">
        <f>ROUND(I243*H243,2)</f>
        <v>0</v>
      </c>
      <c r="BL243" s="16" t="s">
        <v>146</v>
      </c>
      <c r="BM243" s="16" t="s">
        <v>365</v>
      </c>
    </row>
    <row r="244" s="11" customFormat="1">
      <c r="B244" s="216"/>
      <c r="C244" s="217"/>
      <c r="D244" s="218" t="s">
        <v>148</v>
      </c>
      <c r="E244" s="219" t="s">
        <v>1</v>
      </c>
      <c r="F244" s="220" t="s">
        <v>350</v>
      </c>
      <c r="G244" s="217"/>
      <c r="H244" s="219" t="s">
        <v>1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148</v>
      </c>
      <c r="AU244" s="226" t="s">
        <v>83</v>
      </c>
      <c r="AV244" s="11" t="s">
        <v>81</v>
      </c>
      <c r="AW244" s="11" t="s">
        <v>34</v>
      </c>
      <c r="AX244" s="11" t="s">
        <v>73</v>
      </c>
      <c r="AY244" s="226" t="s">
        <v>139</v>
      </c>
    </row>
    <row r="245" s="11" customFormat="1">
      <c r="B245" s="216"/>
      <c r="C245" s="217"/>
      <c r="D245" s="218" t="s">
        <v>148</v>
      </c>
      <c r="E245" s="219" t="s">
        <v>1</v>
      </c>
      <c r="F245" s="220" t="s">
        <v>351</v>
      </c>
      <c r="G245" s="217"/>
      <c r="H245" s="219" t="s">
        <v>1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148</v>
      </c>
      <c r="AU245" s="226" t="s">
        <v>83</v>
      </c>
      <c r="AV245" s="11" t="s">
        <v>81</v>
      </c>
      <c r="AW245" s="11" t="s">
        <v>34</v>
      </c>
      <c r="AX245" s="11" t="s">
        <v>73</v>
      </c>
      <c r="AY245" s="226" t="s">
        <v>139</v>
      </c>
    </row>
    <row r="246" s="12" customFormat="1">
      <c r="B246" s="227"/>
      <c r="C246" s="228"/>
      <c r="D246" s="218" t="s">
        <v>148</v>
      </c>
      <c r="E246" s="229" t="s">
        <v>1</v>
      </c>
      <c r="F246" s="230" t="s">
        <v>352</v>
      </c>
      <c r="G246" s="228"/>
      <c r="H246" s="231">
        <v>28.5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148</v>
      </c>
      <c r="AU246" s="237" t="s">
        <v>83</v>
      </c>
      <c r="AV246" s="12" t="s">
        <v>83</v>
      </c>
      <c r="AW246" s="12" t="s">
        <v>34</v>
      </c>
      <c r="AX246" s="12" t="s">
        <v>73</v>
      </c>
      <c r="AY246" s="237" t="s">
        <v>139</v>
      </c>
    </row>
    <row r="247" s="11" customFormat="1">
      <c r="B247" s="216"/>
      <c r="C247" s="217"/>
      <c r="D247" s="218" t="s">
        <v>148</v>
      </c>
      <c r="E247" s="219" t="s">
        <v>1</v>
      </c>
      <c r="F247" s="220" t="s">
        <v>353</v>
      </c>
      <c r="G247" s="217"/>
      <c r="H247" s="219" t="s">
        <v>1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148</v>
      </c>
      <c r="AU247" s="226" t="s">
        <v>83</v>
      </c>
      <c r="AV247" s="11" t="s">
        <v>81</v>
      </c>
      <c r="AW247" s="11" t="s">
        <v>34</v>
      </c>
      <c r="AX247" s="11" t="s">
        <v>73</v>
      </c>
      <c r="AY247" s="226" t="s">
        <v>139</v>
      </c>
    </row>
    <row r="248" s="12" customFormat="1">
      <c r="B248" s="227"/>
      <c r="C248" s="228"/>
      <c r="D248" s="218" t="s">
        <v>148</v>
      </c>
      <c r="E248" s="229" t="s">
        <v>1</v>
      </c>
      <c r="F248" s="230" t="s">
        <v>354</v>
      </c>
      <c r="G248" s="228"/>
      <c r="H248" s="231">
        <v>32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148</v>
      </c>
      <c r="AU248" s="237" t="s">
        <v>83</v>
      </c>
      <c r="AV248" s="12" t="s">
        <v>83</v>
      </c>
      <c r="AW248" s="12" t="s">
        <v>34</v>
      </c>
      <c r="AX248" s="12" t="s">
        <v>73</v>
      </c>
      <c r="AY248" s="237" t="s">
        <v>139</v>
      </c>
    </row>
    <row r="249" s="13" customFormat="1">
      <c r="B249" s="238"/>
      <c r="C249" s="239"/>
      <c r="D249" s="218" t="s">
        <v>148</v>
      </c>
      <c r="E249" s="240" t="s">
        <v>1</v>
      </c>
      <c r="F249" s="241" t="s">
        <v>167</v>
      </c>
      <c r="G249" s="239"/>
      <c r="H249" s="242">
        <v>60.5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148</v>
      </c>
      <c r="AU249" s="248" t="s">
        <v>83</v>
      </c>
      <c r="AV249" s="13" t="s">
        <v>146</v>
      </c>
      <c r="AW249" s="13" t="s">
        <v>34</v>
      </c>
      <c r="AX249" s="13" t="s">
        <v>81</v>
      </c>
      <c r="AY249" s="248" t="s">
        <v>139</v>
      </c>
    </row>
    <row r="250" s="1" customFormat="1" ht="16.5" customHeight="1">
      <c r="B250" s="37"/>
      <c r="C250" s="204" t="s">
        <v>366</v>
      </c>
      <c r="D250" s="204" t="s">
        <v>141</v>
      </c>
      <c r="E250" s="205" t="s">
        <v>367</v>
      </c>
      <c r="F250" s="206" t="s">
        <v>368</v>
      </c>
      <c r="G250" s="207" t="s">
        <v>276</v>
      </c>
      <c r="H250" s="208">
        <v>681</v>
      </c>
      <c r="I250" s="209"/>
      <c r="J250" s="210">
        <f>ROUND(I250*H250,2)</f>
        <v>0</v>
      </c>
      <c r="K250" s="206" t="s">
        <v>145</v>
      </c>
      <c r="L250" s="42"/>
      <c r="M250" s="211" t="s">
        <v>1</v>
      </c>
      <c r="N250" s="212" t="s">
        <v>44</v>
      </c>
      <c r="O250" s="78"/>
      <c r="P250" s="213">
        <f>O250*H250</f>
        <v>0</v>
      </c>
      <c r="Q250" s="213">
        <v>6.0000000000000002E-05</v>
      </c>
      <c r="R250" s="213">
        <f>Q250*H250</f>
        <v>0.04086</v>
      </c>
      <c r="S250" s="213">
        <v>0</v>
      </c>
      <c r="T250" s="214">
        <f>S250*H250</f>
        <v>0</v>
      </c>
      <c r="AR250" s="16" t="s">
        <v>146</v>
      </c>
      <c r="AT250" s="16" t="s">
        <v>141</v>
      </c>
      <c r="AU250" s="16" t="s">
        <v>83</v>
      </c>
      <c r="AY250" s="16" t="s">
        <v>139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81</v>
      </c>
      <c r="BK250" s="215">
        <f>ROUND(I250*H250,2)</f>
        <v>0</v>
      </c>
      <c r="BL250" s="16" t="s">
        <v>146</v>
      </c>
      <c r="BM250" s="16" t="s">
        <v>369</v>
      </c>
    </row>
    <row r="251" s="11" customFormat="1">
      <c r="B251" s="216"/>
      <c r="C251" s="217"/>
      <c r="D251" s="218" t="s">
        <v>148</v>
      </c>
      <c r="E251" s="219" t="s">
        <v>1</v>
      </c>
      <c r="F251" s="220" t="s">
        <v>370</v>
      </c>
      <c r="G251" s="217"/>
      <c r="H251" s="219" t="s">
        <v>1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148</v>
      </c>
      <c r="AU251" s="226" t="s">
        <v>83</v>
      </c>
      <c r="AV251" s="11" t="s">
        <v>81</v>
      </c>
      <c r="AW251" s="11" t="s">
        <v>34</v>
      </c>
      <c r="AX251" s="11" t="s">
        <v>73</v>
      </c>
      <c r="AY251" s="226" t="s">
        <v>139</v>
      </c>
    </row>
    <row r="252" s="11" customFormat="1">
      <c r="B252" s="216"/>
      <c r="C252" s="217"/>
      <c r="D252" s="218" t="s">
        <v>148</v>
      </c>
      <c r="E252" s="219" t="s">
        <v>1</v>
      </c>
      <c r="F252" s="220" t="s">
        <v>188</v>
      </c>
      <c r="G252" s="217"/>
      <c r="H252" s="219" t="s">
        <v>1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148</v>
      </c>
      <c r="AU252" s="226" t="s">
        <v>83</v>
      </c>
      <c r="AV252" s="11" t="s">
        <v>81</v>
      </c>
      <c r="AW252" s="11" t="s">
        <v>34</v>
      </c>
      <c r="AX252" s="11" t="s">
        <v>73</v>
      </c>
      <c r="AY252" s="226" t="s">
        <v>139</v>
      </c>
    </row>
    <row r="253" s="12" customFormat="1">
      <c r="B253" s="227"/>
      <c r="C253" s="228"/>
      <c r="D253" s="218" t="s">
        <v>148</v>
      </c>
      <c r="E253" s="229" t="s">
        <v>1</v>
      </c>
      <c r="F253" s="230" t="s">
        <v>371</v>
      </c>
      <c r="G253" s="228"/>
      <c r="H253" s="231">
        <v>352.80000000000001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148</v>
      </c>
      <c r="AU253" s="237" t="s">
        <v>83</v>
      </c>
      <c r="AV253" s="12" t="s">
        <v>83</v>
      </c>
      <c r="AW253" s="12" t="s">
        <v>34</v>
      </c>
      <c r="AX253" s="12" t="s">
        <v>73</v>
      </c>
      <c r="AY253" s="237" t="s">
        <v>139</v>
      </c>
    </row>
    <row r="254" s="11" customFormat="1">
      <c r="B254" s="216"/>
      <c r="C254" s="217"/>
      <c r="D254" s="218" t="s">
        <v>148</v>
      </c>
      <c r="E254" s="219" t="s">
        <v>1</v>
      </c>
      <c r="F254" s="220" t="s">
        <v>193</v>
      </c>
      <c r="G254" s="217"/>
      <c r="H254" s="219" t="s">
        <v>1</v>
      </c>
      <c r="I254" s="221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148</v>
      </c>
      <c r="AU254" s="226" t="s">
        <v>83</v>
      </c>
      <c r="AV254" s="11" t="s">
        <v>81</v>
      </c>
      <c r="AW254" s="11" t="s">
        <v>34</v>
      </c>
      <c r="AX254" s="11" t="s">
        <v>73</v>
      </c>
      <c r="AY254" s="226" t="s">
        <v>139</v>
      </c>
    </row>
    <row r="255" s="12" customFormat="1">
      <c r="B255" s="227"/>
      <c r="C255" s="228"/>
      <c r="D255" s="218" t="s">
        <v>148</v>
      </c>
      <c r="E255" s="229" t="s">
        <v>1</v>
      </c>
      <c r="F255" s="230" t="s">
        <v>372</v>
      </c>
      <c r="G255" s="228"/>
      <c r="H255" s="231">
        <v>328.19999999999999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AT255" s="237" t="s">
        <v>148</v>
      </c>
      <c r="AU255" s="237" t="s">
        <v>83</v>
      </c>
      <c r="AV255" s="12" t="s">
        <v>83</v>
      </c>
      <c r="AW255" s="12" t="s">
        <v>34</v>
      </c>
      <c r="AX255" s="12" t="s">
        <v>73</v>
      </c>
      <c r="AY255" s="237" t="s">
        <v>139</v>
      </c>
    </row>
    <row r="256" s="13" customFormat="1">
      <c r="B256" s="238"/>
      <c r="C256" s="239"/>
      <c r="D256" s="218" t="s">
        <v>148</v>
      </c>
      <c r="E256" s="240" t="s">
        <v>1</v>
      </c>
      <c r="F256" s="241" t="s">
        <v>167</v>
      </c>
      <c r="G256" s="239"/>
      <c r="H256" s="242">
        <v>681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AT256" s="248" t="s">
        <v>148</v>
      </c>
      <c r="AU256" s="248" t="s">
        <v>83</v>
      </c>
      <c r="AV256" s="13" t="s">
        <v>146</v>
      </c>
      <c r="AW256" s="13" t="s">
        <v>34</v>
      </c>
      <c r="AX256" s="13" t="s">
        <v>81</v>
      </c>
      <c r="AY256" s="248" t="s">
        <v>139</v>
      </c>
    </row>
    <row r="257" s="1" customFormat="1" ht="16.5" customHeight="1">
      <c r="B257" s="37"/>
      <c r="C257" s="249" t="s">
        <v>373</v>
      </c>
      <c r="D257" s="249" t="s">
        <v>263</v>
      </c>
      <c r="E257" s="250" t="s">
        <v>374</v>
      </c>
      <c r="F257" s="251" t="s">
        <v>375</v>
      </c>
      <c r="G257" s="252" t="s">
        <v>276</v>
      </c>
      <c r="H257" s="253">
        <v>681</v>
      </c>
      <c r="I257" s="254"/>
      <c r="J257" s="255">
        <f>ROUND(I257*H257,2)</f>
        <v>0</v>
      </c>
      <c r="K257" s="251" t="s">
        <v>1</v>
      </c>
      <c r="L257" s="256"/>
      <c r="M257" s="257" t="s">
        <v>1</v>
      </c>
      <c r="N257" s="258" t="s">
        <v>44</v>
      </c>
      <c r="O257" s="78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AR257" s="16" t="s">
        <v>197</v>
      </c>
      <c r="AT257" s="16" t="s">
        <v>263</v>
      </c>
      <c r="AU257" s="16" t="s">
        <v>83</v>
      </c>
      <c r="AY257" s="16" t="s">
        <v>139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81</v>
      </c>
      <c r="BK257" s="215">
        <f>ROUND(I257*H257,2)</f>
        <v>0</v>
      </c>
      <c r="BL257" s="16" t="s">
        <v>146</v>
      </c>
      <c r="BM257" s="16" t="s">
        <v>376</v>
      </c>
    </row>
    <row r="258" s="11" customFormat="1">
      <c r="B258" s="216"/>
      <c r="C258" s="217"/>
      <c r="D258" s="218" t="s">
        <v>148</v>
      </c>
      <c r="E258" s="219" t="s">
        <v>1</v>
      </c>
      <c r="F258" s="220" t="s">
        <v>377</v>
      </c>
      <c r="G258" s="217"/>
      <c r="H258" s="219" t="s">
        <v>1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148</v>
      </c>
      <c r="AU258" s="226" t="s">
        <v>83</v>
      </c>
      <c r="AV258" s="11" t="s">
        <v>81</v>
      </c>
      <c r="AW258" s="11" t="s">
        <v>34</v>
      </c>
      <c r="AX258" s="11" t="s">
        <v>73</v>
      </c>
      <c r="AY258" s="226" t="s">
        <v>139</v>
      </c>
    </row>
    <row r="259" s="12" customFormat="1">
      <c r="B259" s="227"/>
      <c r="C259" s="228"/>
      <c r="D259" s="218" t="s">
        <v>148</v>
      </c>
      <c r="E259" s="229" t="s">
        <v>1</v>
      </c>
      <c r="F259" s="230" t="s">
        <v>378</v>
      </c>
      <c r="G259" s="228"/>
      <c r="H259" s="231">
        <v>681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148</v>
      </c>
      <c r="AU259" s="237" t="s">
        <v>83</v>
      </c>
      <c r="AV259" s="12" t="s">
        <v>83</v>
      </c>
      <c r="AW259" s="12" t="s">
        <v>34</v>
      </c>
      <c r="AX259" s="12" t="s">
        <v>81</v>
      </c>
      <c r="AY259" s="237" t="s">
        <v>139</v>
      </c>
    </row>
    <row r="260" s="1" customFormat="1" ht="16.5" customHeight="1">
      <c r="B260" s="37"/>
      <c r="C260" s="204" t="s">
        <v>379</v>
      </c>
      <c r="D260" s="204" t="s">
        <v>141</v>
      </c>
      <c r="E260" s="205" t="s">
        <v>380</v>
      </c>
      <c r="F260" s="206" t="s">
        <v>381</v>
      </c>
      <c r="G260" s="207" t="s">
        <v>200</v>
      </c>
      <c r="H260" s="208">
        <v>7</v>
      </c>
      <c r="I260" s="209"/>
      <c r="J260" s="210">
        <f>ROUND(I260*H260,2)</f>
        <v>0</v>
      </c>
      <c r="K260" s="206" t="s">
        <v>1</v>
      </c>
      <c r="L260" s="42"/>
      <c r="M260" s="211" t="s">
        <v>1</v>
      </c>
      <c r="N260" s="212" t="s">
        <v>44</v>
      </c>
      <c r="O260" s="78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16" t="s">
        <v>146</v>
      </c>
      <c r="AT260" s="16" t="s">
        <v>141</v>
      </c>
      <c r="AU260" s="16" t="s">
        <v>83</v>
      </c>
      <c r="AY260" s="16" t="s">
        <v>139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81</v>
      </c>
      <c r="BK260" s="215">
        <f>ROUND(I260*H260,2)</f>
        <v>0</v>
      </c>
      <c r="BL260" s="16" t="s">
        <v>146</v>
      </c>
      <c r="BM260" s="16" t="s">
        <v>382</v>
      </c>
    </row>
    <row r="261" s="11" customFormat="1">
      <c r="B261" s="216"/>
      <c r="C261" s="217"/>
      <c r="D261" s="218" t="s">
        <v>148</v>
      </c>
      <c r="E261" s="219" t="s">
        <v>1</v>
      </c>
      <c r="F261" s="220" t="s">
        <v>383</v>
      </c>
      <c r="G261" s="217"/>
      <c r="H261" s="219" t="s">
        <v>1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148</v>
      </c>
      <c r="AU261" s="226" t="s">
        <v>83</v>
      </c>
      <c r="AV261" s="11" t="s">
        <v>81</v>
      </c>
      <c r="AW261" s="11" t="s">
        <v>34</v>
      </c>
      <c r="AX261" s="11" t="s">
        <v>73</v>
      </c>
      <c r="AY261" s="226" t="s">
        <v>139</v>
      </c>
    </row>
    <row r="262" s="11" customFormat="1">
      <c r="B262" s="216"/>
      <c r="C262" s="217"/>
      <c r="D262" s="218" t="s">
        <v>148</v>
      </c>
      <c r="E262" s="219" t="s">
        <v>1</v>
      </c>
      <c r="F262" s="220" t="s">
        <v>384</v>
      </c>
      <c r="G262" s="217"/>
      <c r="H262" s="219" t="s">
        <v>1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148</v>
      </c>
      <c r="AU262" s="226" t="s">
        <v>83</v>
      </c>
      <c r="AV262" s="11" t="s">
        <v>81</v>
      </c>
      <c r="AW262" s="11" t="s">
        <v>34</v>
      </c>
      <c r="AX262" s="11" t="s">
        <v>73</v>
      </c>
      <c r="AY262" s="226" t="s">
        <v>139</v>
      </c>
    </row>
    <row r="263" s="12" customFormat="1">
      <c r="B263" s="227"/>
      <c r="C263" s="228"/>
      <c r="D263" s="218" t="s">
        <v>148</v>
      </c>
      <c r="E263" s="229" t="s">
        <v>1</v>
      </c>
      <c r="F263" s="230" t="s">
        <v>385</v>
      </c>
      <c r="G263" s="228"/>
      <c r="H263" s="231">
        <v>7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AT263" s="237" t="s">
        <v>148</v>
      </c>
      <c r="AU263" s="237" t="s">
        <v>83</v>
      </c>
      <c r="AV263" s="12" t="s">
        <v>83</v>
      </c>
      <c r="AW263" s="12" t="s">
        <v>34</v>
      </c>
      <c r="AX263" s="12" t="s">
        <v>81</v>
      </c>
      <c r="AY263" s="237" t="s">
        <v>139</v>
      </c>
    </row>
    <row r="264" s="1" customFormat="1" ht="16.5" customHeight="1">
      <c r="B264" s="37"/>
      <c r="C264" s="204" t="s">
        <v>386</v>
      </c>
      <c r="D264" s="204" t="s">
        <v>141</v>
      </c>
      <c r="E264" s="205" t="s">
        <v>387</v>
      </c>
      <c r="F264" s="206" t="s">
        <v>388</v>
      </c>
      <c r="G264" s="207" t="s">
        <v>200</v>
      </c>
      <c r="H264" s="208">
        <v>7</v>
      </c>
      <c r="I264" s="209"/>
      <c r="J264" s="210">
        <f>ROUND(I264*H264,2)</f>
        <v>0</v>
      </c>
      <c r="K264" s="206" t="s">
        <v>1</v>
      </c>
      <c r="L264" s="42"/>
      <c r="M264" s="211" t="s">
        <v>1</v>
      </c>
      <c r="N264" s="212" t="s">
        <v>44</v>
      </c>
      <c r="O264" s="78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16" t="s">
        <v>146</v>
      </c>
      <c r="AT264" s="16" t="s">
        <v>141</v>
      </c>
      <c r="AU264" s="16" t="s">
        <v>83</v>
      </c>
      <c r="AY264" s="16" t="s">
        <v>139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81</v>
      </c>
      <c r="BK264" s="215">
        <f>ROUND(I264*H264,2)</f>
        <v>0</v>
      </c>
      <c r="BL264" s="16" t="s">
        <v>146</v>
      </c>
      <c r="BM264" s="16" t="s">
        <v>389</v>
      </c>
    </row>
    <row r="265" s="1" customFormat="1" ht="16.5" customHeight="1">
      <c r="B265" s="37"/>
      <c r="C265" s="204" t="s">
        <v>390</v>
      </c>
      <c r="D265" s="204" t="s">
        <v>141</v>
      </c>
      <c r="E265" s="205" t="s">
        <v>391</v>
      </c>
      <c r="F265" s="206" t="s">
        <v>392</v>
      </c>
      <c r="G265" s="207" t="s">
        <v>144</v>
      </c>
      <c r="H265" s="208">
        <v>1</v>
      </c>
      <c r="I265" s="209"/>
      <c r="J265" s="210">
        <f>ROUND(I265*H265,2)</f>
        <v>0</v>
      </c>
      <c r="K265" s="206" t="s">
        <v>145</v>
      </c>
      <c r="L265" s="42"/>
      <c r="M265" s="211" t="s">
        <v>1</v>
      </c>
      <c r="N265" s="212" t="s">
        <v>44</v>
      </c>
      <c r="O265" s="78"/>
      <c r="P265" s="213">
        <f>O265*H265</f>
        <v>0</v>
      </c>
      <c r="Q265" s="213">
        <v>2.45329</v>
      </c>
      <c r="R265" s="213">
        <f>Q265*H265</f>
        <v>2.45329</v>
      </c>
      <c r="S265" s="213">
        <v>0</v>
      </c>
      <c r="T265" s="214">
        <f>S265*H265</f>
        <v>0</v>
      </c>
      <c r="AR265" s="16" t="s">
        <v>146</v>
      </c>
      <c r="AT265" s="16" t="s">
        <v>141</v>
      </c>
      <c r="AU265" s="16" t="s">
        <v>83</v>
      </c>
      <c r="AY265" s="16" t="s">
        <v>139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81</v>
      </c>
      <c r="BK265" s="215">
        <f>ROUND(I265*H265,2)</f>
        <v>0</v>
      </c>
      <c r="BL265" s="16" t="s">
        <v>146</v>
      </c>
      <c r="BM265" s="16" t="s">
        <v>393</v>
      </c>
    </row>
    <row r="266" s="11" customFormat="1">
      <c r="B266" s="216"/>
      <c r="C266" s="217"/>
      <c r="D266" s="218" t="s">
        <v>148</v>
      </c>
      <c r="E266" s="219" t="s">
        <v>1</v>
      </c>
      <c r="F266" s="220" t="s">
        <v>394</v>
      </c>
      <c r="G266" s="217"/>
      <c r="H266" s="219" t="s">
        <v>1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148</v>
      </c>
      <c r="AU266" s="226" t="s">
        <v>83</v>
      </c>
      <c r="AV266" s="11" t="s">
        <v>81</v>
      </c>
      <c r="AW266" s="11" t="s">
        <v>34</v>
      </c>
      <c r="AX266" s="11" t="s">
        <v>73</v>
      </c>
      <c r="AY266" s="226" t="s">
        <v>139</v>
      </c>
    </row>
    <row r="267" s="11" customFormat="1">
      <c r="B267" s="216"/>
      <c r="C267" s="217"/>
      <c r="D267" s="218" t="s">
        <v>148</v>
      </c>
      <c r="E267" s="219" t="s">
        <v>1</v>
      </c>
      <c r="F267" s="220" t="s">
        <v>395</v>
      </c>
      <c r="G267" s="217"/>
      <c r="H267" s="219" t="s">
        <v>1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148</v>
      </c>
      <c r="AU267" s="226" t="s">
        <v>83</v>
      </c>
      <c r="AV267" s="11" t="s">
        <v>81</v>
      </c>
      <c r="AW267" s="11" t="s">
        <v>34</v>
      </c>
      <c r="AX267" s="11" t="s">
        <v>73</v>
      </c>
      <c r="AY267" s="226" t="s">
        <v>139</v>
      </c>
    </row>
    <row r="268" s="12" customFormat="1">
      <c r="B268" s="227"/>
      <c r="C268" s="228"/>
      <c r="D268" s="218" t="s">
        <v>148</v>
      </c>
      <c r="E268" s="229" t="s">
        <v>1</v>
      </c>
      <c r="F268" s="230" t="s">
        <v>396</v>
      </c>
      <c r="G268" s="228"/>
      <c r="H268" s="231">
        <v>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148</v>
      </c>
      <c r="AU268" s="237" t="s">
        <v>83</v>
      </c>
      <c r="AV268" s="12" t="s">
        <v>83</v>
      </c>
      <c r="AW268" s="12" t="s">
        <v>34</v>
      </c>
      <c r="AX268" s="12" t="s">
        <v>81</v>
      </c>
      <c r="AY268" s="237" t="s">
        <v>139</v>
      </c>
    </row>
    <row r="269" s="1" customFormat="1" ht="16.5" customHeight="1">
      <c r="B269" s="37"/>
      <c r="C269" s="204" t="s">
        <v>397</v>
      </c>
      <c r="D269" s="204" t="s">
        <v>141</v>
      </c>
      <c r="E269" s="205" t="s">
        <v>398</v>
      </c>
      <c r="F269" s="206" t="s">
        <v>399</v>
      </c>
      <c r="G269" s="207" t="s">
        <v>200</v>
      </c>
      <c r="H269" s="208">
        <v>4</v>
      </c>
      <c r="I269" s="209"/>
      <c r="J269" s="210">
        <f>ROUND(I269*H269,2)</f>
        <v>0</v>
      </c>
      <c r="K269" s="206" t="s">
        <v>145</v>
      </c>
      <c r="L269" s="42"/>
      <c r="M269" s="211" t="s">
        <v>1</v>
      </c>
      <c r="N269" s="212" t="s">
        <v>44</v>
      </c>
      <c r="O269" s="78"/>
      <c r="P269" s="213">
        <f>O269*H269</f>
        <v>0</v>
      </c>
      <c r="Q269" s="213">
        <v>0.013390000000000001</v>
      </c>
      <c r="R269" s="213">
        <f>Q269*H269</f>
        <v>0.053560000000000003</v>
      </c>
      <c r="S269" s="213">
        <v>0</v>
      </c>
      <c r="T269" s="214">
        <f>S269*H269</f>
        <v>0</v>
      </c>
      <c r="AR269" s="16" t="s">
        <v>146</v>
      </c>
      <c r="AT269" s="16" t="s">
        <v>141</v>
      </c>
      <c r="AU269" s="16" t="s">
        <v>83</v>
      </c>
      <c r="AY269" s="16" t="s">
        <v>139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81</v>
      </c>
      <c r="BK269" s="215">
        <f>ROUND(I269*H269,2)</f>
        <v>0</v>
      </c>
      <c r="BL269" s="16" t="s">
        <v>146</v>
      </c>
      <c r="BM269" s="16" t="s">
        <v>400</v>
      </c>
    </row>
    <row r="270" s="1" customFormat="1" ht="16.5" customHeight="1">
      <c r="B270" s="37"/>
      <c r="C270" s="204" t="s">
        <v>401</v>
      </c>
      <c r="D270" s="204" t="s">
        <v>141</v>
      </c>
      <c r="E270" s="205" t="s">
        <v>402</v>
      </c>
      <c r="F270" s="206" t="s">
        <v>403</v>
      </c>
      <c r="G270" s="207" t="s">
        <v>200</v>
      </c>
      <c r="H270" s="208">
        <v>4</v>
      </c>
      <c r="I270" s="209"/>
      <c r="J270" s="210">
        <f>ROUND(I270*H270,2)</f>
        <v>0</v>
      </c>
      <c r="K270" s="206" t="s">
        <v>145</v>
      </c>
      <c r="L270" s="42"/>
      <c r="M270" s="211" t="s">
        <v>1</v>
      </c>
      <c r="N270" s="212" t="s">
        <v>44</v>
      </c>
      <c r="O270" s="78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AR270" s="16" t="s">
        <v>146</v>
      </c>
      <c r="AT270" s="16" t="s">
        <v>141</v>
      </c>
      <c r="AU270" s="16" t="s">
        <v>83</v>
      </c>
      <c r="AY270" s="16" t="s">
        <v>139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81</v>
      </c>
      <c r="BK270" s="215">
        <f>ROUND(I270*H270,2)</f>
        <v>0</v>
      </c>
      <c r="BL270" s="16" t="s">
        <v>146</v>
      </c>
      <c r="BM270" s="16" t="s">
        <v>404</v>
      </c>
    </row>
    <row r="271" s="10" customFormat="1" ht="22.8" customHeight="1">
      <c r="B271" s="188"/>
      <c r="C271" s="189"/>
      <c r="D271" s="190" t="s">
        <v>72</v>
      </c>
      <c r="E271" s="202" t="s">
        <v>172</v>
      </c>
      <c r="F271" s="202" t="s">
        <v>405</v>
      </c>
      <c r="G271" s="189"/>
      <c r="H271" s="189"/>
      <c r="I271" s="192"/>
      <c r="J271" s="203">
        <f>BK271</f>
        <v>0</v>
      </c>
      <c r="K271" s="189"/>
      <c r="L271" s="194"/>
      <c r="M271" s="195"/>
      <c r="N271" s="196"/>
      <c r="O271" s="196"/>
      <c r="P271" s="197">
        <f>SUM(P272:P295)</f>
        <v>0</v>
      </c>
      <c r="Q271" s="196"/>
      <c r="R271" s="197">
        <f>SUM(R272:R295)</f>
        <v>8.3027200000000008</v>
      </c>
      <c r="S271" s="196"/>
      <c r="T271" s="198">
        <f>SUM(T272:T295)</f>
        <v>2.0800000000000001</v>
      </c>
      <c r="AR271" s="199" t="s">
        <v>81</v>
      </c>
      <c r="AT271" s="200" t="s">
        <v>72</v>
      </c>
      <c r="AU271" s="200" t="s">
        <v>81</v>
      </c>
      <c r="AY271" s="199" t="s">
        <v>139</v>
      </c>
      <c r="BK271" s="201">
        <f>SUM(BK272:BK295)</f>
        <v>0</v>
      </c>
    </row>
    <row r="272" s="1" customFormat="1" ht="16.5" customHeight="1">
      <c r="B272" s="37"/>
      <c r="C272" s="204" t="s">
        <v>406</v>
      </c>
      <c r="D272" s="204" t="s">
        <v>141</v>
      </c>
      <c r="E272" s="205" t="s">
        <v>407</v>
      </c>
      <c r="F272" s="206" t="s">
        <v>408</v>
      </c>
      <c r="G272" s="207" t="s">
        <v>200</v>
      </c>
      <c r="H272" s="208">
        <v>8</v>
      </c>
      <c r="I272" s="209"/>
      <c r="J272" s="210">
        <f>ROUND(I272*H272,2)</f>
        <v>0</v>
      </c>
      <c r="K272" s="206" t="s">
        <v>145</v>
      </c>
      <c r="L272" s="42"/>
      <c r="M272" s="211" t="s">
        <v>1</v>
      </c>
      <c r="N272" s="212" t="s">
        <v>44</v>
      </c>
      <c r="O272" s="78"/>
      <c r="P272" s="213">
        <f>O272*H272</f>
        <v>0</v>
      </c>
      <c r="Q272" s="213">
        <v>0</v>
      </c>
      <c r="R272" s="213">
        <f>Q272*H272</f>
        <v>0</v>
      </c>
      <c r="S272" s="213">
        <v>0.26000000000000001</v>
      </c>
      <c r="T272" s="214">
        <f>S272*H272</f>
        <v>2.0800000000000001</v>
      </c>
      <c r="AR272" s="16" t="s">
        <v>146</v>
      </c>
      <c r="AT272" s="16" t="s">
        <v>141</v>
      </c>
      <c r="AU272" s="16" t="s">
        <v>83</v>
      </c>
      <c r="AY272" s="16" t="s">
        <v>139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81</v>
      </c>
      <c r="BK272" s="215">
        <f>ROUND(I272*H272,2)</f>
        <v>0</v>
      </c>
      <c r="BL272" s="16" t="s">
        <v>146</v>
      </c>
      <c r="BM272" s="16" t="s">
        <v>409</v>
      </c>
    </row>
    <row r="273" s="11" customFormat="1">
      <c r="B273" s="216"/>
      <c r="C273" s="217"/>
      <c r="D273" s="218" t="s">
        <v>148</v>
      </c>
      <c r="E273" s="219" t="s">
        <v>1</v>
      </c>
      <c r="F273" s="220" t="s">
        <v>149</v>
      </c>
      <c r="G273" s="217"/>
      <c r="H273" s="219" t="s">
        <v>1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148</v>
      </c>
      <c r="AU273" s="226" t="s">
        <v>83</v>
      </c>
      <c r="AV273" s="11" t="s">
        <v>81</v>
      </c>
      <c r="AW273" s="11" t="s">
        <v>34</v>
      </c>
      <c r="AX273" s="11" t="s">
        <v>73</v>
      </c>
      <c r="AY273" s="226" t="s">
        <v>139</v>
      </c>
    </row>
    <row r="274" s="12" customFormat="1">
      <c r="B274" s="227"/>
      <c r="C274" s="228"/>
      <c r="D274" s="218" t="s">
        <v>148</v>
      </c>
      <c r="E274" s="229" t="s">
        <v>1</v>
      </c>
      <c r="F274" s="230" t="s">
        <v>410</v>
      </c>
      <c r="G274" s="228"/>
      <c r="H274" s="231">
        <v>8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148</v>
      </c>
      <c r="AU274" s="237" t="s">
        <v>83</v>
      </c>
      <c r="AV274" s="12" t="s">
        <v>83</v>
      </c>
      <c r="AW274" s="12" t="s">
        <v>34</v>
      </c>
      <c r="AX274" s="12" t="s">
        <v>81</v>
      </c>
      <c r="AY274" s="237" t="s">
        <v>139</v>
      </c>
    </row>
    <row r="275" s="1" customFormat="1" ht="16.5" customHeight="1">
      <c r="B275" s="37"/>
      <c r="C275" s="204" t="s">
        <v>411</v>
      </c>
      <c r="D275" s="204" t="s">
        <v>141</v>
      </c>
      <c r="E275" s="205" t="s">
        <v>412</v>
      </c>
      <c r="F275" s="206" t="s">
        <v>413</v>
      </c>
      <c r="G275" s="207" t="s">
        <v>200</v>
      </c>
      <c r="H275" s="208">
        <v>12</v>
      </c>
      <c r="I275" s="209"/>
      <c r="J275" s="210">
        <f>ROUND(I275*H275,2)</f>
        <v>0</v>
      </c>
      <c r="K275" s="206" t="s">
        <v>145</v>
      </c>
      <c r="L275" s="42"/>
      <c r="M275" s="211" t="s">
        <v>1</v>
      </c>
      <c r="N275" s="212" t="s">
        <v>44</v>
      </c>
      <c r="O275" s="78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AR275" s="16" t="s">
        <v>146</v>
      </c>
      <c r="AT275" s="16" t="s">
        <v>141</v>
      </c>
      <c r="AU275" s="16" t="s">
        <v>83</v>
      </c>
      <c r="AY275" s="16" t="s">
        <v>139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81</v>
      </c>
      <c r="BK275" s="215">
        <f>ROUND(I275*H275,2)</f>
        <v>0</v>
      </c>
      <c r="BL275" s="16" t="s">
        <v>146</v>
      </c>
      <c r="BM275" s="16" t="s">
        <v>414</v>
      </c>
    </row>
    <row r="276" s="11" customFormat="1">
      <c r="B276" s="216"/>
      <c r="C276" s="217"/>
      <c r="D276" s="218" t="s">
        <v>148</v>
      </c>
      <c r="E276" s="219" t="s">
        <v>1</v>
      </c>
      <c r="F276" s="220" t="s">
        <v>149</v>
      </c>
      <c r="G276" s="217"/>
      <c r="H276" s="219" t="s">
        <v>1</v>
      </c>
      <c r="I276" s="221"/>
      <c r="J276" s="217"/>
      <c r="K276" s="217"/>
      <c r="L276" s="222"/>
      <c r="M276" s="223"/>
      <c r="N276" s="224"/>
      <c r="O276" s="224"/>
      <c r="P276" s="224"/>
      <c r="Q276" s="224"/>
      <c r="R276" s="224"/>
      <c r="S276" s="224"/>
      <c r="T276" s="225"/>
      <c r="AT276" s="226" t="s">
        <v>148</v>
      </c>
      <c r="AU276" s="226" t="s">
        <v>83</v>
      </c>
      <c r="AV276" s="11" t="s">
        <v>81</v>
      </c>
      <c r="AW276" s="11" t="s">
        <v>34</v>
      </c>
      <c r="AX276" s="11" t="s">
        <v>73</v>
      </c>
      <c r="AY276" s="226" t="s">
        <v>139</v>
      </c>
    </row>
    <row r="277" s="12" customFormat="1">
      <c r="B277" s="227"/>
      <c r="C277" s="228"/>
      <c r="D277" s="218" t="s">
        <v>148</v>
      </c>
      <c r="E277" s="229" t="s">
        <v>1</v>
      </c>
      <c r="F277" s="230" t="s">
        <v>415</v>
      </c>
      <c r="G277" s="228"/>
      <c r="H277" s="231">
        <v>12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148</v>
      </c>
      <c r="AU277" s="237" t="s">
        <v>83</v>
      </c>
      <c r="AV277" s="12" t="s">
        <v>83</v>
      </c>
      <c r="AW277" s="12" t="s">
        <v>34</v>
      </c>
      <c r="AX277" s="12" t="s">
        <v>81</v>
      </c>
      <c r="AY277" s="237" t="s">
        <v>139</v>
      </c>
    </row>
    <row r="278" s="1" customFormat="1" ht="16.5" customHeight="1">
      <c r="B278" s="37"/>
      <c r="C278" s="204" t="s">
        <v>416</v>
      </c>
      <c r="D278" s="204" t="s">
        <v>141</v>
      </c>
      <c r="E278" s="205" t="s">
        <v>417</v>
      </c>
      <c r="F278" s="206" t="s">
        <v>418</v>
      </c>
      <c r="G278" s="207" t="s">
        <v>200</v>
      </c>
      <c r="H278" s="208">
        <v>12</v>
      </c>
      <c r="I278" s="209"/>
      <c r="J278" s="210">
        <f>ROUND(I278*H278,2)</f>
        <v>0</v>
      </c>
      <c r="K278" s="206" t="s">
        <v>145</v>
      </c>
      <c r="L278" s="42"/>
      <c r="M278" s="211" t="s">
        <v>1</v>
      </c>
      <c r="N278" s="212" t="s">
        <v>44</v>
      </c>
      <c r="O278" s="78"/>
      <c r="P278" s="213">
        <f>O278*H278</f>
        <v>0</v>
      </c>
      <c r="Q278" s="213">
        <v>0.084250000000000005</v>
      </c>
      <c r="R278" s="213">
        <f>Q278*H278</f>
        <v>1.0110000000000001</v>
      </c>
      <c r="S278" s="213">
        <v>0</v>
      </c>
      <c r="T278" s="214">
        <f>S278*H278</f>
        <v>0</v>
      </c>
      <c r="AR278" s="16" t="s">
        <v>146</v>
      </c>
      <c r="AT278" s="16" t="s">
        <v>141</v>
      </c>
      <c r="AU278" s="16" t="s">
        <v>83</v>
      </c>
      <c r="AY278" s="16" t="s">
        <v>139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81</v>
      </c>
      <c r="BK278" s="215">
        <f>ROUND(I278*H278,2)</f>
        <v>0</v>
      </c>
      <c r="BL278" s="16" t="s">
        <v>146</v>
      </c>
      <c r="BM278" s="16" t="s">
        <v>419</v>
      </c>
    </row>
    <row r="279" s="11" customFormat="1">
      <c r="B279" s="216"/>
      <c r="C279" s="217"/>
      <c r="D279" s="218" t="s">
        <v>148</v>
      </c>
      <c r="E279" s="219" t="s">
        <v>1</v>
      </c>
      <c r="F279" s="220" t="s">
        <v>149</v>
      </c>
      <c r="G279" s="217"/>
      <c r="H279" s="219" t="s">
        <v>1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148</v>
      </c>
      <c r="AU279" s="226" t="s">
        <v>83</v>
      </c>
      <c r="AV279" s="11" t="s">
        <v>81</v>
      </c>
      <c r="AW279" s="11" t="s">
        <v>34</v>
      </c>
      <c r="AX279" s="11" t="s">
        <v>73</v>
      </c>
      <c r="AY279" s="226" t="s">
        <v>139</v>
      </c>
    </row>
    <row r="280" s="12" customFormat="1">
      <c r="B280" s="227"/>
      <c r="C280" s="228"/>
      <c r="D280" s="218" t="s">
        <v>148</v>
      </c>
      <c r="E280" s="229" t="s">
        <v>1</v>
      </c>
      <c r="F280" s="230" t="s">
        <v>415</v>
      </c>
      <c r="G280" s="228"/>
      <c r="H280" s="231">
        <v>12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148</v>
      </c>
      <c r="AU280" s="237" t="s">
        <v>83</v>
      </c>
      <c r="AV280" s="12" t="s">
        <v>83</v>
      </c>
      <c r="AW280" s="12" t="s">
        <v>34</v>
      </c>
      <c r="AX280" s="12" t="s">
        <v>81</v>
      </c>
      <c r="AY280" s="237" t="s">
        <v>139</v>
      </c>
    </row>
    <row r="281" s="1" customFormat="1" ht="16.5" customHeight="1">
      <c r="B281" s="37"/>
      <c r="C281" s="249" t="s">
        <v>420</v>
      </c>
      <c r="D281" s="249" t="s">
        <v>263</v>
      </c>
      <c r="E281" s="250" t="s">
        <v>421</v>
      </c>
      <c r="F281" s="251" t="s">
        <v>422</v>
      </c>
      <c r="G281" s="252" t="s">
        <v>200</v>
      </c>
      <c r="H281" s="253">
        <v>13</v>
      </c>
      <c r="I281" s="254"/>
      <c r="J281" s="255">
        <f>ROUND(I281*H281,2)</f>
        <v>0</v>
      </c>
      <c r="K281" s="251" t="s">
        <v>1</v>
      </c>
      <c r="L281" s="256"/>
      <c r="M281" s="257" t="s">
        <v>1</v>
      </c>
      <c r="N281" s="258" t="s">
        <v>44</v>
      </c>
      <c r="O281" s="78"/>
      <c r="P281" s="213">
        <f>O281*H281</f>
        <v>0</v>
      </c>
      <c r="Q281" s="213">
        <v>0.113</v>
      </c>
      <c r="R281" s="213">
        <f>Q281*H281</f>
        <v>1.4690000000000001</v>
      </c>
      <c r="S281" s="213">
        <v>0</v>
      </c>
      <c r="T281" s="214">
        <f>S281*H281</f>
        <v>0</v>
      </c>
      <c r="AR281" s="16" t="s">
        <v>197</v>
      </c>
      <c r="AT281" s="16" t="s">
        <v>263</v>
      </c>
      <c r="AU281" s="16" t="s">
        <v>83</v>
      </c>
      <c r="AY281" s="16" t="s">
        <v>139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81</v>
      </c>
      <c r="BK281" s="215">
        <f>ROUND(I281*H281,2)</f>
        <v>0</v>
      </c>
      <c r="BL281" s="16" t="s">
        <v>146</v>
      </c>
      <c r="BM281" s="16" t="s">
        <v>423</v>
      </c>
    </row>
    <row r="282" s="11" customFormat="1">
      <c r="B282" s="216"/>
      <c r="C282" s="217"/>
      <c r="D282" s="218" t="s">
        <v>148</v>
      </c>
      <c r="E282" s="219" t="s">
        <v>1</v>
      </c>
      <c r="F282" s="220" t="s">
        <v>424</v>
      </c>
      <c r="G282" s="217"/>
      <c r="H282" s="219" t="s">
        <v>1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148</v>
      </c>
      <c r="AU282" s="226" t="s">
        <v>83</v>
      </c>
      <c r="AV282" s="11" t="s">
        <v>81</v>
      </c>
      <c r="AW282" s="11" t="s">
        <v>34</v>
      </c>
      <c r="AX282" s="11" t="s">
        <v>73</v>
      </c>
      <c r="AY282" s="226" t="s">
        <v>139</v>
      </c>
    </row>
    <row r="283" s="11" customFormat="1">
      <c r="B283" s="216"/>
      <c r="C283" s="217"/>
      <c r="D283" s="218" t="s">
        <v>148</v>
      </c>
      <c r="E283" s="219" t="s">
        <v>1</v>
      </c>
      <c r="F283" s="220" t="s">
        <v>425</v>
      </c>
      <c r="G283" s="217"/>
      <c r="H283" s="219" t="s">
        <v>1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148</v>
      </c>
      <c r="AU283" s="226" t="s">
        <v>83</v>
      </c>
      <c r="AV283" s="11" t="s">
        <v>81</v>
      </c>
      <c r="AW283" s="11" t="s">
        <v>34</v>
      </c>
      <c r="AX283" s="11" t="s">
        <v>73</v>
      </c>
      <c r="AY283" s="226" t="s">
        <v>139</v>
      </c>
    </row>
    <row r="284" s="12" customFormat="1">
      <c r="B284" s="227"/>
      <c r="C284" s="228"/>
      <c r="D284" s="218" t="s">
        <v>148</v>
      </c>
      <c r="E284" s="229" t="s">
        <v>1</v>
      </c>
      <c r="F284" s="230" t="s">
        <v>426</v>
      </c>
      <c r="G284" s="228"/>
      <c r="H284" s="231">
        <v>13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AT284" s="237" t="s">
        <v>148</v>
      </c>
      <c r="AU284" s="237" t="s">
        <v>83</v>
      </c>
      <c r="AV284" s="12" t="s">
        <v>83</v>
      </c>
      <c r="AW284" s="12" t="s">
        <v>34</v>
      </c>
      <c r="AX284" s="12" t="s">
        <v>81</v>
      </c>
      <c r="AY284" s="237" t="s">
        <v>139</v>
      </c>
    </row>
    <row r="285" s="1" customFormat="1" ht="16.5" customHeight="1">
      <c r="B285" s="37"/>
      <c r="C285" s="204" t="s">
        <v>427</v>
      </c>
      <c r="D285" s="204" t="s">
        <v>141</v>
      </c>
      <c r="E285" s="205" t="s">
        <v>428</v>
      </c>
      <c r="F285" s="206" t="s">
        <v>429</v>
      </c>
      <c r="G285" s="207" t="s">
        <v>200</v>
      </c>
      <c r="H285" s="208">
        <v>12</v>
      </c>
      <c r="I285" s="209"/>
      <c r="J285" s="210">
        <f>ROUND(I285*H285,2)</f>
        <v>0</v>
      </c>
      <c r="K285" s="206" t="s">
        <v>145</v>
      </c>
      <c r="L285" s="42"/>
      <c r="M285" s="211" t="s">
        <v>1</v>
      </c>
      <c r="N285" s="212" t="s">
        <v>44</v>
      </c>
      <c r="O285" s="78"/>
      <c r="P285" s="213">
        <f>O285*H285</f>
        <v>0</v>
      </c>
      <c r="Q285" s="213">
        <v>0.27994000000000002</v>
      </c>
      <c r="R285" s="213">
        <f>Q285*H285</f>
        <v>3.35928</v>
      </c>
      <c r="S285" s="213">
        <v>0</v>
      </c>
      <c r="T285" s="214">
        <f>S285*H285</f>
        <v>0</v>
      </c>
      <c r="AR285" s="16" t="s">
        <v>146</v>
      </c>
      <c r="AT285" s="16" t="s">
        <v>141</v>
      </c>
      <c r="AU285" s="16" t="s">
        <v>83</v>
      </c>
      <c r="AY285" s="16" t="s">
        <v>139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81</v>
      </c>
      <c r="BK285" s="215">
        <f>ROUND(I285*H285,2)</f>
        <v>0</v>
      </c>
      <c r="BL285" s="16" t="s">
        <v>146</v>
      </c>
      <c r="BM285" s="16" t="s">
        <v>430</v>
      </c>
    </row>
    <row r="286" s="11" customFormat="1">
      <c r="B286" s="216"/>
      <c r="C286" s="217"/>
      <c r="D286" s="218" t="s">
        <v>148</v>
      </c>
      <c r="E286" s="219" t="s">
        <v>1</v>
      </c>
      <c r="F286" s="220" t="s">
        <v>149</v>
      </c>
      <c r="G286" s="217"/>
      <c r="H286" s="219" t="s">
        <v>1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148</v>
      </c>
      <c r="AU286" s="226" t="s">
        <v>83</v>
      </c>
      <c r="AV286" s="11" t="s">
        <v>81</v>
      </c>
      <c r="AW286" s="11" t="s">
        <v>34</v>
      </c>
      <c r="AX286" s="11" t="s">
        <v>73</v>
      </c>
      <c r="AY286" s="226" t="s">
        <v>139</v>
      </c>
    </row>
    <row r="287" s="12" customFormat="1">
      <c r="B287" s="227"/>
      <c r="C287" s="228"/>
      <c r="D287" s="218" t="s">
        <v>148</v>
      </c>
      <c r="E287" s="229" t="s">
        <v>1</v>
      </c>
      <c r="F287" s="230" t="s">
        <v>415</v>
      </c>
      <c r="G287" s="228"/>
      <c r="H287" s="231">
        <v>12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148</v>
      </c>
      <c r="AU287" s="237" t="s">
        <v>83</v>
      </c>
      <c r="AV287" s="12" t="s">
        <v>83</v>
      </c>
      <c r="AW287" s="12" t="s">
        <v>34</v>
      </c>
      <c r="AX287" s="12" t="s">
        <v>81</v>
      </c>
      <c r="AY287" s="237" t="s">
        <v>139</v>
      </c>
    </row>
    <row r="288" s="1" customFormat="1" ht="16.5" customHeight="1">
      <c r="B288" s="37"/>
      <c r="C288" s="204" t="s">
        <v>431</v>
      </c>
      <c r="D288" s="204" t="s">
        <v>141</v>
      </c>
      <c r="E288" s="205" t="s">
        <v>432</v>
      </c>
      <c r="F288" s="206" t="s">
        <v>433</v>
      </c>
      <c r="G288" s="207" t="s">
        <v>186</v>
      </c>
      <c r="H288" s="208">
        <v>14</v>
      </c>
      <c r="I288" s="209"/>
      <c r="J288" s="210">
        <f>ROUND(I288*H288,2)</f>
        <v>0</v>
      </c>
      <c r="K288" s="206" t="s">
        <v>145</v>
      </c>
      <c r="L288" s="42"/>
      <c r="M288" s="211" t="s">
        <v>1</v>
      </c>
      <c r="N288" s="212" t="s">
        <v>44</v>
      </c>
      <c r="O288" s="78"/>
      <c r="P288" s="213">
        <f>O288*H288</f>
        <v>0</v>
      </c>
      <c r="Q288" s="213">
        <v>0.1295</v>
      </c>
      <c r="R288" s="213">
        <f>Q288*H288</f>
        <v>1.8130000000000002</v>
      </c>
      <c r="S288" s="213">
        <v>0</v>
      </c>
      <c r="T288" s="214">
        <f>S288*H288</f>
        <v>0</v>
      </c>
      <c r="AR288" s="16" t="s">
        <v>146</v>
      </c>
      <c r="AT288" s="16" t="s">
        <v>141</v>
      </c>
      <c r="AU288" s="16" t="s">
        <v>83</v>
      </c>
      <c r="AY288" s="16" t="s">
        <v>139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81</v>
      </c>
      <c r="BK288" s="215">
        <f>ROUND(I288*H288,2)</f>
        <v>0</v>
      </c>
      <c r="BL288" s="16" t="s">
        <v>146</v>
      </c>
      <c r="BM288" s="16" t="s">
        <v>434</v>
      </c>
    </row>
    <row r="289" s="11" customFormat="1">
      <c r="B289" s="216"/>
      <c r="C289" s="217"/>
      <c r="D289" s="218" t="s">
        <v>148</v>
      </c>
      <c r="E289" s="219" t="s">
        <v>1</v>
      </c>
      <c r="F289" s="220" t="s">
        <v>149</v>
      </c>
      <c r="G289" s="217"/>
      <c r="H289" s="219" t="s">
        <v>1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148</v>
      </c>
      <c r="AU289" s="226" t="s">
        <v>83</v>
      </c>
      <c r="AV289" s="11" t="s">
        <v>81</v>
      </c>
      <c r="AW289" s="11" t="s">
        <v>34</v>
      </c>
      <c r="AX289" s="11" t="s">
        <v>73</v>
      </c>
      <c r="AY289" s="226" t="s">
        <v>139</v>
      </c>
    </row>
    <row r="290" s="11" customFormat="1">
      <c r="B290" s="216"/>
      <c r="C290" s="217"/>
      <c r="D290" s="218" t="s">
        <v>148</v>
      </c>
      <c r="E290" s="219" t="s">
        <v>1</v>
      </c>
      <c r="F290" s="220" t="s">
        <v>435</v>
      </c>
      <c r="G290" s="217"/>
      <c r="H290" s="219" t="s">
        <v>1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148</v>
      </c>
      <c r="AU290" s="226" t="s">
        <v>83</v>
      </c>
      <c r="AV290" s="11" t="s">
        <v>81</v>
      </c>
      <c r="AW290" s="11" t="s">
        <v>34</v>
      </c>
      <c r="AX290" s="11" t="s">
        <v>73</v>
      </c>
      <c r="AY290" s="226" t="s">
        <v>139</v>
      </c>
    </row>
    <row r="291" s="12" customFormat="1">
      <c r="B291" s="227"/>
      <c r="C291" s="228"/>
      <c r="D291" s="218" t="s">
        <v>148</v>
      </c>
      <c r="E291" s="229" t="s">
        <v>1</v>
      </c>
      <c r="F291" s="230" t="s">
        <v>436</v>
      </c>
      <c r="G291" s="228"/>
      <c r="H291" s="231">
        <v>14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AT291" s="237" t="s">
        <v>148</v>
      </c>
      <c r="AU291" s="237" t="s">
        <v>83</v>
      </c>
      <c r="AV291" s="12" t="s">
        <v>83</v>
      </c>
      <c r="AW291" s="12" t="s">
        <v>34</v>
      </c>
      <c r="AX291" s="12" t="s">
        <v>81</v>
      </c>
      <c r="AY291" s="237" t="s">
        <v>139</v>
      </c>
    </row>
    <row r="292" s="1" customFormat="1" ht="16.5" customHeight="1">
      <c r="B292" s="37"/>
      <c r="C292" s="249" t="s">
        <v>437</v>
      </c>
      <c r="D292" s="249" t="s">
        <v>263</v>
      </c>
      <c r="E292" s="250" t="s">
        <v>438</v>
      </c>
      <c r="F292" s="251" t="s">
        <v>439</v>
      </c>
      <c r="G292" s="252" t="s">
        <v>186</v>
      </c>
      <c r="H292" s="253">
        <v>14.140000000000001</v>
      </c>
      <c r="I292" s="254"/>
      <c r="J292" s="255">
        <f>ROUND(I292*H292,2)</f>
        <v>0</v>
      </c>
      <c r="K292" s="251" t="s">
        <v>145</v>
      </c>
      <c r="L292" s="256"/>
      <c r="M292" s="257" t="s">
        <v>1</v>
      </c>
      <c r="N292" s="258" t="s">
        <v>44</v>
      </c>
      <c r="O292" s="78"/>
      <c r="P292" s="213">
        <f>O292*H292</f>
        <v>0</v>
      </c>
      <c r="Q292" s="213">
        <v>0.045999999999999999</v>
      </c>
      <c r="R292" s="213">
        <f>Q292*H292</f>
        <v>0.65044000000000002</v>
      </c>
      <c r="S292" s="213">
        <v>0</v>
      </c>
      <c r="T292" s="214">
        <f>S292*H292</f>
        <v>0</v>
      </c>
      <c r="AR292" s="16" t="s">
        <v>197</v>
      </c>
      <c r="AT292" s="16" t="s">
        <v>263</v>
      </c>
      <c r="AU292" s="16" t="s">
        <v>83</v>
      </c>
      <c r="AY292" s="16" t="s">
        <v>139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81</v>
      </c>
      <c r="BK292" s="215">
        <f>ROUND(I292*H292,2)</f>
        <v>0</v>
      </c>
      <c r="BL292" s="16" t="s">
        <v>146</v>
      </c>
      <c r="BM292" s="16" t="s">
        <v>440</v>
      </c>
    </row>
    <row r="293" s="11" customFormat="1">
      <c r="B293" s="216"/>
      <c r="C293" s="217"/>
      <c r="D293" s="218" t="s">
        <v>148</v>
      </c>
      <c r="E293" s="219" t="s">
        <v>1</v>
      </c>
      <c r="F293" s="220" t="s">
        <v>441</v>
      </c>
      <c r="G293" s="217"/>
      <c r="H293" s="219" t="s">
        <v>1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148</v>
      </c>
      <c r="AU293" s="226" t="s">
        <v>83</v>
      </c>
      <c r="AV293" s="11" t="s">
        <v>81</v>
      </c>
      <c r="AW293" s="11" t="s">
        <v>34</v>
      </c>
      <c r="AX293" s="11" t="s">
        <v>73</v>
      </c>
      <c r="AY293" s="226" t="s">
        <v>139</v>
      </c>
    </row>
    <row r="294" s="11" customFormat="1">
      <c r="B294" s="216"/>
      <c r="C294" s="217"/>
      <c r="D294" s="218" t="s">
        <v>148</v>
      </c>
      <c r="E294" s="219" t="s">
        <v>1</v>
      </c>
      <c r="F294" s="220" t="s">
        <v>442</v>
      </c>
      <c r="G294" s="217"/>
      <c r="H294" s="219" t="s">
        <v>1</v>
      </c>
      <c r="I294" s="221"/>
      <c r="J294" s="217"/>
      <c r="K294" s="217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148</v>
      </c>
      <c r="AU294" s="226" t="s">
        <v>83</v>
      </c>
      <c r="AV294" s="11" t="s">
        <v>81</v>
      </c>
      <c r="AW294" s="11" t="s">
        <v>34</v>
      </c>
      <c r="AX294" s="11" t="s">
        <v>73</v>
      </c>
      <c r="AY294" s="226" t="s">
        <v>139</v>
      </c>
    </row>
    <row r="295" s="12" customFormat="1">
      <c r="B295" s="227"/>
      <c r="C295" s="228"/>
      <c r="D295" s="218" t="s">
        <v>148</v>
      </c>
      <c r="E295" s="229" t="s">
        <v>1</v>
      </c>
      <c r="F295" s="230" t="s">
        <v>443</v>
      </c>
      <c r="G295" s="228"/>
      <c r="H295" s="231">
        <v>14.140000000000001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148</v>
      </c>
      <c r="AU295" s="237" t="s">
        <v>83</v>
      </c>
      <c r="AV295" s="12" t="s">
        <v>83</v>
      </c>
      <c r="AW295" s="12" t="s">
        <v>34</v>
      </c>
      <c r="AX295" s="12" t="s">
        <v>81</v>
      </c>
      <c r="AY295" s="237" t="s">
        <v>139</v>
      </c>
    </row>
    <row r="296" s="10" customFormat="1" ht="22.8" customHeight="1">
      <c r="B296" s="188"/>
      <c r="C296" s="189"/>
      <c r="D296" s="190" t="s">
        <v>72</v>
      </c>
      <c r="E296" s="202" t="s">
        <v>205</v>
      </c>
      <c r="F296" s="202" t="s">
        <v>444</v>
      </c>
      <c r="G296" s="189"/>
      <c r="H296" s="189"/>
      <c r="I296" s="192"/>
      <c r="J296" s="203">
        <f>BK296</f>
        <v>0</v>
      </c>
      <c r="K296" s="189"/>
      <c r="L296" s="194"/>
      <c r="M296" s="195"/>
      <c r="N296" s="196"/>
      <c r="O296" s="196"/>
      <c r="P296" s="197">
        <f>SUM(P297:P302)</f>
        <v>0</v>
      </c>
      <c r="Q296" s="196"/>
      <c r="R296" s="197">
        <f>SUM(R297:R302)</f>
        <v>9.7890350000000002</v>
      </c>
      <c r="S296" s="196"/>
      <c r="T296" s="198">
        <f>SUM(T297:T302)</f>
        <v>0</v>
      </c>
      <c r="AR296" s="199" t="s">
        <v>81</v>
      </c>
      <c r="AT296" s="200" t="s">
        <v>72</v>
      </c>
      <c r="AU296" s="200" t="s">
        <v>81</v>
      </c>
      <c r="AY296" s="199" t="s">
        <v>139</v>
      </c>
      <c r="BK296" s="201">
        <f>SUM(BK297:BK302)</f>
        <v>0</v>
      </c>
    </row>
    <row r="297" s="1" customFormat="1" ht="16.5" customHeight="1">
      <c r="B297" s="37"/>
      <c r="C297" s="204" t="s">
        <v>445</v>
      </c>
      <c r="D297" s="204" t="s">
        <v>141</v>
      </c>
      <c r="E297" s="205" t="s">
        <v>446</v>
      </c>
      <c r="F297" s="206" t="s">
        <v>447</v>
      </c>
      <c r="G297" s="207" t="s">
        <v>186</v>
      </c>
      <c r="H297" s="208">
        <v>33.5</v>
      </c>
      <c r="I297" s="209"/>
      <c r="J297" s="210">
        <f>ROUND(I297*H297,2)</f>
        <v>0</v>
      </c>
      <c r="K297" s="206" t="s">
        <v>145</v>
      </c>
      <c r="L297" s="42"/>
      <c r="M297" s="211" t="s">
        <v>1</v>
      </c>
      <c r="N297" s="212" t="s">
        <v>44</v>
      </c>
      <c r="O297" s="78"/>
      <c r="P297" s="213">
        <f>O297*H297</f>
        <v>0</v>
      </c>
      <c r="Q297" s="213">
        <v>0.29221000000000003</v>
      </c>
      <c r="R297" s="213">
        <f>Q297*H297</f>
        <v>9.7890350000000002</v>
      </c>
      <c r="S297" s="213">
        <v>0</v>
      </c>
      <c r="T297" s="214">
        <f>S297*H297</f>
        <v>0</v>
      </c>
      <c r="AR297" s="16" t="s">
        <v>146</v>
      </c>
      <c r="AT297" s="16" t="s">
        <v>141</v>
      </c>
      <c r="AU297" s="16" t="s">
        <v>83</v>
      </c>
      <c r="AY297" s="16" t="s">
        <v>139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81</v>
      </c>
      <c r="BK297" s="215">
        <f>ROUND(I297*H297,2)</f>
        <v>0</v>
      </c>
      <c r="BL297" s="16" t="s">
        <v>146</v>
      </c>
      <c r="BM297" s="16" t="s">
        <v>448</v>
      </c>
    </row>
    <row r="298" s="11" customFormat="1">
      <c r="B298" s="216"/>
      <c r="C298" s="217"/>
      <c r="D298" s="218" t="s">
        <v>148</v>
      </c>
      <c r="E298" s="219" t="s">
        <v>1</v>
      </c>
      <c r="F298" s="220" t="s">
        <v>449</v>
      </c>
      <c r="G298" s="217"/>
      <c r="H298" s="219" t="s">
        <v>1</v>
      </c>
      <c r="I298" s="221"/>
      <c r="J298" s="217"/>
      <c r="K298" s="217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148</v>
      </c>
      <c r="AU298" s="226" t="s">
        <v>83</v>
      </c>
      <c r="AV298" s="11" t="s">
        <v>81</v>
      </c>
      <c r="AW298" s="11" t="s">
        <v>34</v>
      </c>
      <c r="AX298" s="11" t="s">
        <v>73</v>
      </c>
      <c r="AY298" s="226" t="s">
        <v>139</v>
      </c>
    </row>
    <row r="299" s="12" customFormat="1">
      <c r="B299" s="227"/>
      <c r="C299" s="228"/>
      <c r="D299" s="218" t="s">
        <v>148</v>
      </c>
      <c r="E299" s="229" t="s">
        <v>1</v>
      </c>
      <c r="F299" s="230" t="s">
        <v>450</v>
      </c>
      <c r="G299" s="228"/>
      <c r="H299" s="231">
        <v>33.5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AT299" s="237" t="s">
        <v>148</v>
      </c>
      <c r="AU299" s="237" t="s">
        <v>83</v>
      </c>
      <c r="AV299" s="12" t="s">
        <v>83</v>
      </c>
      <c r="AW299" s="12" t="s">
        <v>34</v>
      </c>
      <c r="AX299" s="12" t="s">
        <v>81</v>
      </c>
      <c r="AY299" s="237" t="s">
        <v>139</v>
      </c>
    </row>
    <row r="300" s="1" customFormat="1" ht="16.5" customHeight="1">
      <c r="B300" s="37"/>
      <c r="C300" s="249" t="s">
        <v>451</v>
      </c>
      <c r="D300" s="249" t="s">
        <v>263</v>
      </c>
      <c r="E300" s="250" t="s">
        <v>452</v>
      </c>
      <c r="F300" s="251" t="s">
        <v>453</v>
      </c>
      <c r="G300" s="252" t="s">
        <v>186</v>
      </c>
      <c r="H300" s="253">
        <v>33.5</v>
      </c>
      <c r="I300" s="254"/>
      <c r="J300" s="255">
        <f>ROUND(I300*H300,2)</f>
        <v>0</v>
      </c>
      <c r="K300" s="251" t="s">
        <v>1</v>
      </c>
      <c r="L300" s="256"/>
      <c r="M300" s="257" t="s">
        <v>1</v>
      </c>
      <c r="N300" s="258" t="s">
        <v>44</v>
      </c>
      <c r="O300" s="78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AR300" s="16" t="s">
        <v>197</v>
      </c>
      <c r="AT300" s="16" t="s">
        <v>263</v>
      </c>
      <c r="AU300" s="16" t="s">
        <v>83</v>
      </c>
      <c r="AY300" s="16" t="s">
        <v>139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81</v>
      </c>
      <c r="BK300" s="215">
        <f>ROUND(I300*H300,2)</f>
        <v>0</v>
      </c>
      <c r="BL300" s="16" t="s">
        <v>146</v>
      </c>
      <c r="BM300" s="16" t="s">
        <v>454</v>
      </c>
    </row>
    <row r="301" s="11" customFormat="1">
      <c r="B301" s="216"/>
      <c r="C301" s="217"/>
      <c r="D301" s="218" t="s">
        <v>148</v>
      </c>
      <c r="E301" s="219" t="s">
        <v>1</v>
      </c>
      <c r="F301" s="220" t="s">
        <v>455</v>
      </c>
      <c r="G301" s="217"/>
      <c r="H301" s="219" t="s">
        <v>1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148</v>
      </c>
      <c r="AU301" s="226" t="s">
        <v>83</v>
      </c>
      <c r="AV301" s="11" t="s">
        <v>81</v>
      </c>
      <c r="AW301" s="11" t="s">
        <v>34</v>
      </c>
      <c r="AX301" s="11" t="s">
        <v>73</v>
      </c>
      <c r="AY301" s="226" t="s">
        <v>139</v>
      </c>
    </row>
    <row r="302" s="12" customFormat="1">
      <c r="B302" s="227"/>
      <c r="C302" s="228"/>
      <c r="D302" s="218" t="s">
        <v>148</v>
      </c>
      <c r="E302" s="229" t="s">
        <v>1</v>
      </c>
      <c r="F302" s="230" t="s">
        <v>450</v>
      </c>
      <c r="G302" s="228"/>
      <c r="H302" s="231">
        <v>33.5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148</v>
      </c>
      <c r="AU302" s="237" t="s">
        <v>83</v>
      </c>
      <c r="AV302" s="12" t="s">
        <v>83</v>
      </c>
      <c r="AW302" s="12" t="s">
        <v>34</v>
      </c>
      <c r="AX302" s="12" t="s">
        <v>81</v>
      </c>
      <c r="AY302" s="237" t="s">
        <v>139</v>
      </c>
    </row>
    <row r="303" s="10" customFormat="1" ht="22.8" customHeight="1">
      <c r="B303" s="188"/>
      <c r="C303" s="189"/>
      <c r="D303" s="190" t="s">
        <v>72</v>
      </c>
      <c r="E303" s="202" t="s">
        <v>456</v>
      </c>
      <c r="F303" s="202" t="s">
        <v>457</v>
      </c>
      <c r="G303" s="189"/>
      <c r="H303" s="189"/>
      <c r="I303" s="192"/>
      <c r="J303" s="203">
        <f>BK303</f>
        <v>0</v>
      </c>
      <c r="K303" s="189"/>
      <c r="L303" s="194"/>
      <c r="M303" s="195"/>
      <c r="N303" s="196"/>
      <c r="O303" s="196"/>
      <c r="P303" s="197">
        <f>SUM(P304:P374)</f>
        <v>0</v>
      </c>
      <c r="Q303" s="196"/>
      <c r="R303" s="197">
        <f>SUM(R304:R374)</f>
        <v>0.011541000000000001</v>
      </c>
      <c r="S303" s="196"/>
      <c r="T303" s="198">
        <f>SUM(T304:T374)</f>
        <v>79.744760000000014</v>
      </c>
      <c r="AR303" s="199" t="s">
        <v>81</v>
      </c>
      <c r="AT303" s="200" t="s">
        <v>72</v>
      </c>
      <c r="AU303" s="200" t="s">
        <v>81</v>
      </c>
      <c r="AY303" s="199" t="s">
        <v>139</v>
      </c>
      <c r="BK303" s="201">
        <f>SUM(BK304:BK374)</f>
        <v>0</v>
      </c>
    </row>
    <row r="304" s="1" customFormat="1" ht="16.5" customHeight="1">
      <c r="B304" s="37"/>
      <c r="C304" s="204" t="s">
        <v>458</v>
      </c>
      <c r="D304" s="204" t="s">
        <v>141</v>
      </c>
      <c r="E304" s="205" t="s">
        <v>459</v>
      </c>
      <c r="F304" s="206" t="s">
        <v>460</v>
      </c>
      <c r="G304" s="207" t="s">
        <v>200</v>
      </c>
      <c r="H304" s="208">
        <v>428</v>
      </c>
      <c r="I304" s="209"/>
      <c r="J304" s="210">
        <f>ROUND(I304*H304,2)</f>
        <v>0</v>
      </c>
      <c r="K304" s="206" t="s">
        <v>145</v>
      </c>
      <c r="L304" s="42"/>
      <c r="M304" s="211" t="s">
        <v>1</v>
      </c>
      <c r="N304" s="212" t="s">
        <v>44</v>
      </c>
      <c r="O304" s="78"/>
      <c r="P304" s="213">
        <f>O304*H304</f>
        <v>0</v>
      </c>
      <c r="Q304" s="213">
        <v>0</v>
      </c>
      <c r="R304" s="213">
        <f>Q304*H304</f>
        <v>0</v>
      </c>
      <c r="S304" s="213">
        <v>0.083169999999999994</v>
      </c>
      <c r="T304" s="214">
        <f>S304*H304</f>
        <v>35.596759999999996</v>
      </c>
      <c r="AR304" s="16" t="s">
        <v>146</v>
      </c>
      <c r="AT304" s="16" t="s">
        <v>141</v>
      </c>
      <c r="AU304" s="16" t="s">
        <v>83</v>
      </c>
      <c r="AY304" s="16" t="s">
        <v>139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81</v>
      </c>
      <c r="BK304" s="215">
        <f>ROUND(I304*H304,2)</f>
        <v>0</v>
      </c>
      <c r="BL304" s="16" t="s">
        <v>146</v>
      </c>
      <c r="BM304" s="16" t="s">
        <v>461</v>
      </c>
    </row>
    <row r="305" s="11" customFormat="1">
      <c r="B305" s="216"/>
      <c r="C305" s="217"/>
      <c r="D305" s="218" t="s">
        <v>148</v>
      </c>
      <c r="E305" s="219" t="s">
        <v>1</v>
      </c>
      <c r="F305" s="220" t="s">
        <v>462</v>
      </c>
      <c r="G305" s="217"/>
      <c r="H305" s="219" t="s">
        <v>1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148</v>
      </c>
      <c r="AU305" s="226" t="s">
        <v>83</v>
      </c>
      <c r="AV305" s="11" t="s">
        <v>81</v>
      </c>
      <c r="AW305" s="11" t="s">
        <v>34</v>
      </c>
      <c r="AX305" s="11" t="s">
        <v>73</v>
      </c>
      <c r="AY305" s="226" t="s">
        <v>139</v>
      </c>
    </row>
    <row r="306" s="12" customFormat="1">
      <c r="B306" s="227"/>
      <c r="C306" s="228"/>
      <c r="D306" s="218" t="s">
        <v>148</v>
      </c>
      <c r="E306" s="229" t="s">
        <v>1</v>
      </c>
      <c r="F306" s="230" t="s">
        <v>463</v>
      </c>
      <c r="G306" s="228"/>
      <c r="H306" s="231">
        <v>213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148</v>
      </c>
      <c r="AU306" s="237" t="s">
        <v>83</v>
      </c>
      <c r="AV306" s="12" t="s">
        <v>83</v>
      </c>
      <c r="AW306" s="12" t="s">
        <v>34</v>
      </c>
      <c r="AX306" s="12" t="s">
        <v>73</v>
      </c>
      <c r="AY306" s="237" t="s">
        <v>139</v>
      </c>
    </row>
    <row r="307" s="11" customFormat="1">
      <c r="B307" s="216"/>
      <c r="C307" s="217"/>
      <c r="D307" s="218" t="s">
        <v>148</v>
      </c>
      <c r="E307" s="219" t="s">
        <v>1</v>
      </c>
      <c r="F307" s="220" t="s">
        <v>464</v>
      </c>
      <c r="G307" s="217"/>
      <c r="H307" s="219" t="s">
        <v>1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148</v>
      </c>
      <c r="AU307" s="226" t="s">
        <v>83</v>
      </c>
      <c r="AV307" s="11" t="s">
        <v>81</v>
      </c>
      <c r="AW307" s="11" t="s">
        <v>34</v>
      </c>
      <c r="AX307" s="11" t="s">
        <v>73</v>
      </c>
      <c r="AY307" s="226" t="s">
        <v>139</v>
      </c>
    </row>
    <row r="308" s="12" customFormat="1">
      <c r="B308" s="227"/>
      <c r="C308" s="228"/>
      <c r="D308" s="218" t="s">
        <v>148</v>
      </c>
      <c r="E308" s="229" t="s">
        <v>1</v>
      </c>
      <c r="F308" s="230" t="s">
        <v>465</v>
      </c>
      <c r="G308" s="228"/>
      <c r="H308" s="231">
        <v>215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148</v>
      </c>
      <c r="AU308" s="237" t="s">
        <v>83</v>
      </c>
      <c r="AV308" s="12" t="s">
        <v>83</v>
      </c>
      <c r="AW308" s="12" t="s">
        <v>34</v>
      </c>
      <c r="AX308" s="12" t="s">
        <v>73</v>
      </c>
      <c r="AY308" s="237" t="s">
        <v>139</v>
      </c>
    </row>
    <row r="309" s="13" customFormat="1">
      <c r="B309" s="238"/>
      <c r="C309" s="239"/>
      <c r="D309" s="218" t="s">
        <v>148</v>
      </c>
      <c r="E309" s="240" t="s">
        <v>1</v>
      </c>
      <c r="F309" s="241" t="s">
        <v>167</v>
      </c>
      <c r="G309" s="239"/>
      <c r="H309" s="242">
        <v>428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AT309" s="248" t="s">
        <v>148</v>
      </c>
      <c r="AU309" s="248" t="s">
        <v>83</v>
      </c>
      <c r="AV309" s="13" t="s">
        <v>146</v>
      </c>
      <c r="AW309" s="13" t="s">
        <v>34</v>
      </c>
      <c r="AX309" s="13" t="s">
        <v>81</v>
      </c>
      <c r="AY309" s="248" t="s">
        <v>139</v>
      </c>
    </row>
    <row r="310" s="1" customFormat="1" ht="16.5" customHeight="1">
      <c r="B310" s="37"/>
      <c r="C310" s="204" t="s">
        <v>466</v>
      </c>
      <c r="D310" s="204" t="s">
        <v>141</v>
      </c>
      <c r="E310" s="205" t="s">
        <v>467</v>
      </c>
      <c r="F310" s="206" t="s">
        <v>468</v>
      </c>
      <c r="G310" s="207" t="s">
        <v>186</v>
      </c>
      <c r="H310" s="208">
        <v>61.5</v>
      </c>
      <c r="I310" s="209"/>
      <c r="J310" s="210">
        <f>ROUND(I310*H310,2)</f>
        <v>0</v>
      </c>
      <c r="K310" s="206" t="s">
        <v>145</v>
      </c>
      <c r="L310" s="42"/>
      <c r="M310" s="211" t="s">
        <v>1</v>
      </c>
      <c r="N310" s="212" t="s">
        <v>44</v>
      </c>
      <c r="O310" s="78"/>
      <c r="P310" s="213">
        <f>O310*H310</f>
        <v>0</v>
      </c>
      <c r="Q310" s="213">
        <v>0.00016000000000000001</v>
      </c>
      <c r="R310" s="213">
        <f>Q310*H310</f>
        <v>0.0098400000000000015</v>
      </c>
      <c r="S310" s="213">
        <v>0</v>
      </c>
      <c r="T310" s="214">
        <f>S310*H310</f>
        <v>0</v>
      </c>
      <c r="AR310" s="16" t="s">
        <v>146</v>
      </c>
      <c r="AT310" s="16" t="s">
        <v>141</v>
      </c>
      <c r="AU310" s="16" t="s">
        <v>83</v>
      </c>
      <c r="AY310" s="16" t="s">
        <v>139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81</v>
      </c>
      <c r="BK310" s="215">
        <f>ROUND(I310*H310,2)</f>
        <v>0</v>
      </c>
      <c r="BL310" s="16" t="s">
        <v>146</v>
      </c>
      <c r="BM310" s="16" t="s">
        <v>469</v>
      </c>
    </row>
    <row r="311" s="11" customFormat="1">
      <c r="B311" s="216"/>
      <c r="C311" s="217"/>
      <c r="D311" s="218" t="s">
        <v>148</v>
      </c>
      <c r="E311" s="219" t="s">
        <v>1</v>
      </c>
      <c r="F311" s="220" t="s">
        <v>470</v>
      </c>
      <c r="G311" s="217"/>
      <c r="H311" s="219" t="s">
        <v>1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AT311" s="226" t="s">
        <v>148</v>
      </c>
      <c r="AU311" s="226" t="s">
        <v>83</v>
      </c>
      <c r="AV311" s="11" t="s">
        <v>81</v>
      </c>
      <c r="AW311" s="11" t="s">
        <v>34</v>
      </c>
      <c r="AX311" s="11" t="s">
        <v>73</v>
      </c>
      <c r="AY311" s="226" t="s">
        <v>139</v>
      </c>
    </row>
    <row r="312" s="11" customFormat="1">
      <c r="B312" s="216"/>
      <c r="C312" s="217"/>
      <c r="D312" s="218" t="s">
        <v>148</v>
      </c>
      <c r="E312" s="219" t="s">
        <v>1</v>
      </c>
      <c r="F312" s="220" t="s">
        <v>471</v>
      </c>
      <c r="G312" s="217"/>
      <c r="H312" s="219" t="s">
        <v>1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148</v>
      </c>
      <c r="AU312" s="226" t="s">
        <v>83</v>
      </c>
      <c r="AV312" s="11" t="s">
        <v>81</v>
      </c>
      <c r="AW312" s="11" t="s">
        <v>34</v>
      </c>
      <c r="AX312" s="11" t="s">
        <v>73</v>
      </c>
      <c r="AY312" s="226" t="s">
        <v>139</v>
      </c>
    </row>
    <row r="313" s="12" customFormat="1">
      <c r="B313" s="227"/>
      <c r="C313" s="228"/>
      <c r="D313" s="218" t="s">
        <v>148</v>
      </c>
      <c r="E313" s="229" t="s">
        <v>1</v>
      </c>
      <c r="F313" s="230" t="s">
        <v>472</v>
      </c>
      <c r="G313" s="228"/>
      <c r="H313" s="231">
        <v>30.449999999999999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AT313" s="237" t="s">
        <v>148</v>
      </c>
      <c r="AU313" s="237" t="s">
        <v>83</v>
      </c>
      <c r="AV313" s="12" t="s">
        <v>83</v>
      </c>
      <c r="AW313" s="12" t="s">
        <v>34</v>
      </c>
      <c r="AX313" s="12" t="s">
        <v>73</v>
      </c>
      <c r="AY313" s="237" t="s">
        <v>139</v>
      </c>
    </row>
    <row r="314" s="11" customFormat="1">
      <c r="B314" s="216"/>
      <c r="C314" s="217"/>
      <c r="D314" s="218" t="s">
        <v>148</v>
      </c>
      <c r="E314" s="219" t="s">
        <v>1</v>
      </c>
      <c r="F314" s="220" t="s">
        <v>473</v>
      </c>
      <c r="G314" s="217"/>
      <c r="H314" s="219" t="s">
        <v>1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148</v>
      </c>
      <c r="AU314" s="226" t="s">
        <v>83</v>
      </c>
      <c r="AV314" s="11" t="s">
        <v>81</v>
      </c>
      <c r="AW314" s="11" t="s">
        <v>34</v>
      </c>
      <c r="AX314" s="11" t="s">
        <v>73</v>
      </c>
      <c r="AY314" s="226" t="s">
        <v>139</v>
      </c>
    </row>
    <row r="315" s="12" customFormat="1">
      <c r="B315" s="227"/>
      <c r="C315" s="228"/>
      <c r="D315" s="218" t="s">
        <v>148</v>
      </c>
      <c r="E315" s="229" t="s">
        <v>1</v>
      </c>
      <c r="F315" s="230" t="s">
        <v>474</v>
      </c>
      <c r="G315" s="228"/>
      <c r="H315" s="231">
        <v>31.050000000000001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148</v>
      </c>
      <c r="AU315" s="237" t="s">
        <v>83</v>
      </c>
      <c r="AV315" s="12" t="s">
        <v>83</v>
      </c>
      <c r="AW315" s="12" t="s">
        <v>34</v>
      </c>
      <c r="AX315" s="12" t="s">
        <v>73</v>
      </c>
      <c r="AY315" s="237" t="s">
        <v>139</v>
      </c>
    </row>
    <row r="316" s="13" customFormat="1">
      <c r="B316" s="238"/>
      <c r="C316" s="239"/>
      <c r="D316" s="218" t="s">
        <v>148</v>
      </c>
      <c r="E316" s="240" t="s">
        <v>1</v>
      </c>
      <c r="F316" s="241" t="s">
        <v>167</v>
      </c>
      <c r="G316" s="239"/>
      <c r="H316" s="242">
        <v>61.5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AT316" s="248" t="s">
        <v>148</v>
      </c>
      <c r="AU316" s="248" t="s">
        <v>83</v>
      </c>
      <c r="AV316" s="13" t="s">
        <v>146</v>
      </c>
      <c r="AW316" s="13" t="s">
        <v>34</v>
      </c>
      <c r="AX316" s="13" t="s">
        <v>81</v>
      </c>
      <c r="AY316" s="248" t="s">
        <v>139</v>
      </c>
    </row>
    <row r="317" s="1" customFormat="1" ht="16.5" customHeight="1">
      <c r="B317" s="37"/>
      <c r="C317" s="204" t="s">
        <v>475</v>
      </c>
      <c r="D317" s="204" t="s">
        <v>141</v>
      </c>
      <c r="E317" s="205" t="s">
        <v>476</v>
      </c>
      <c r="F317" s="206" t="s">
        <v>477</v>
      </c>
      <c r="G317" s="207" t="s">
        <v>186</v>
      </c>
      <c r="H317" s="208">
        <v>8.0999999999999996</v>
      </c>
      <c r="I317" s="209"/>
      <c r="J317" s="210">
        <f>ROUND(I317*H317,2)</f>
        <v>0</v>
      </c>
      <c r="K317" s="206" t="s">
        <v>145</v>
      </c>
      <c r="L317" s="42"/>
      <c r="M317" s="211" t="s">
        <v>1</v>
      </c>
      <c r="N317" s="212" t="s">
        <v>44</v>
      </c>
      <c r="O317" s="78"/>
      <c r="P317" s="213">
        <f>O317*H317</f>
        <v>0</v>
      </c>
      <c r="Q317" s="213">
        <v>0.00021000000000000001</v>
      </c>
      <c r="R317" s="213">
        <f>Q317*H317</f>
        <v>0.001701</v>
      </c>
      <c r="S317" s="213">
        <v>0</v>
      </c>
      <c r="T317" s="214">
        <f>S317*H317</f>
        <v>0</v>
      </c>
      <c r="AR317" s="16" t="s">
        <v>146</v>
      </c>
      <c r="AT317" s="16" t="s">
        <v>141</v>
      </c>
      <c r="AU317" s="16" t="s">
        <v>83</v>
      </c>
      <c r="AY317" s="16" t="s">
        <v>139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81</v>
      </c>
      <c r="BK317" s="215">
        <f>ROUND(I317*H317,2)</f>
        <v>0</v>
      </c>
      <c r="BL317" s="16" t="s">
        <v>146</v>
      </c>
      <c r="BM317" s="16" t="s">
        <v>478</v>
      </c>
    </row>
    <row r="318" s="11" customFormat="1">
      <c r="B318" s="216"/>
      <c r="C318" s="217"/>
      <c r="D318" s="218" t="s">
        <v>148</v>
      </c>
      <c r="E318" s="219" t="s">
        <v>1</v>
      </c>
      <c r="F318" s="220" t="s">
        <v>470</v>
      </c>
      <c r="G318" s="217"/>
      <c r="H318" s="219" t="s">
        <v>1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148</v>
      </c>
      <c r="AU318" s="226" t="s">
        <v>83</v>
      </c>
      <c r="AV318" s="11" t="s">
        <v>81</v>
      </c>
      <c r="AW318" s="11" t="s">
        <v>34</v>
      </c>
      <c r="AX318" s="11" t="s">
        <v>73</v>
      </c>
      <c r="AY318" s="226" t="s">
        <v>139</v>
      </c>
    </row>
    <row r="319" s="11" customFormat="1">
      <c r="B319" s="216"/>
      <c r="C319" s="217"/>
      <c r="D319" s="218" t="s">
        <v>148</v>
      </c>
      <c r="E319" s="219" t="s">
        <v>1</v>
      </c>
      <c r="F319" s="220" t="s">
        <v>471</v>
      </c>
      <c r="G319" s="217"/>
      <c r="H319" s="219" t="s">
        <v>1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148</v>
      </c>
      <c r="AU319" s="226" t="s">
        <v>83</v>
      </c>
      <c r="AV319" s="11" t="s">
        <v>81</v>
      </c>
      <c r="AW319" s="11" t="s">
        <v>34</v>
      </c>
      <c r="AX319" s="11" t="s">
        <v>73</v>
      </c>
      <c r="AY319" s="226" t="s">
        <v>139</v>
      </c>
    </row>
    <row r="320" s="12" customFormat="1">
      <c r="B320" s="227"/>
      <c r="C320" s="228"/>
      <c r="D320" s="218" t="s">
        <v>148</v>
      </c>
      <c r="E320" s="229" t="s">
        <v>1</v>
      </c>
      <c r="F320" s="230" t="s">
        <v>479</v>
      </c>
      <c r="G320" s="228"/>
      <c r="H320" s="231">
        <v>4.5499999999999998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AT320" s="237" t="s">
        <v>148</v>
      </c>
      <c r="AU320" s="237" t="s">
        <v>83</v>
      </c>
      <c r="AV320" s="12" t="s">
        <v>83</v>
      </c>
      <c r="AW320" s="12" t="s">
        <v>34</v>
      </c>
      <c r="AX320" s="12" t="s">
        <v>73</v>
      </c>
      <c r="AY320" s="237" t="s">
        <v>139</v>
      </c>
    </row>
    <row r="321" s="11" customFormat="1">
      <c r="B321" s="216"/>
      <c r="C321" s="217"/>
      <c r="D321" s="218" t="s">
        <v>148</v>
      </c>
      <c r="E321" s="219" t="s">
        <v>1</v>
      </c>
      <c r="F321" s="220" t="s">
        <v>473</v>
      </c>
      <c r="G321" s="217"/>
      <c r="H321" s="219" t="s">
        <v>1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148</v>
      </c>
      <c r="AU321" s="226" t="s">
        <v>83</v>
      </c>
      <c r="AV321" s="11" t="s">
        <v>81</v>
      </c>
      <c r="AW321" s="11" t="s">
        <v>34</v>
      </c>
      <c r="AX321" s="11" t="s">
        <v>73</v>
      </c>
      <c r="AY321" s="226" t="s">
        <v>139</v>
      </c>
    </row>
    <row r="322" s="12" customFormat="1">
      <c r="B322" s="227"/>
      <c r="C322" s="228"/>
      <c r="D322" s="218" t="s">
        <v>148</v>
      </c>
      <c r="E322" s="229" t="s">
        <v>1</v>
      </c>
      <c r="F322" s="230" t="s">
        <v>480</v>
      </c>
      <c r="G322" s="228"/>
      <c r="H322" s="231">
        <v>3.5499999999999998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148</v>
      </c>
      <c r="AU322" s="237" t="s">
        <v>83</v>
      </c>
      <c r="AV322" s="12" t="s">
        <v>83</v>
      </c>
      <c r="AW322" s="12" t="s">
        <v>34</v>
      </c>
      <c r="AX322" s="12" t="s">
        <v>73</v>
      </c>
      <c r="AY322" s="237" t="s">
        <v>139</v>
      </c>
    </row>
    <row r="323" s="13" customFormat="1">
      <c r="B323" s="238"/>
      <c r="C323" s="239"/>
      <c r="D323" s="218" t="s">
        <v>148</v>
      </c>
      <c r="E323" s="240" t="s">
        <v>1</v>
      </c>
      <c r="F323" s="241" t="s">
        <v>167</v>
      </c>
      <c r="G323" s="239"/>
      <c r="H323" s="242">
        <v>8.0999999999999996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AT323" s="248" t="s">
        <v>148</v>
      </c>
      <c r="AU323" s="248" t="s">
        <v>83</v>
      </c>
      <c r="AV323" s="13" t="s">
        <v>146</v>
      </c>
      <c r="AW323" s="13" t="s">
        <v>34</v>
      </c>
      <c r="AX323" s="13" t="s">
        <v>81</v>
      </c>
      <c r="AY323" s="248" t="s">
        <v>139</v>
      </c>
    </row>
    <row r="324" s="1" customFormat="1" ht="16.5" customHeight="1">
      <c r="B324" s="37"/>
      <c r="C324" s="204" t="s">
        <v>481</v>
      </c>
      <c r="D324" s="204" t="s">
        <v>141</v>
      </c>
      <c r="E324" s="205" t="s">
        <v>482</v>
      </c>
      <c r="F324" s="206" t="s">
        <v>483</v>
      </c>
      <c r="G324" s="207" t="s">
        <v>144</v>
      </c>
      <c r="H324" s="208">
        <v>4</v>
      </c>
      <c r="I324" s="209"/>
      <c r="J324" s="210">
        <f>ROUND(I324*H324,2)</f>
        <v>0</v>
      </c>
      <c r="K324" s="206" t="s">
        <v>145</v>
      </c>
      <c r="L324" s="42"/>
      <c r="M324" s="211" t="s">
        <v>1</v>
      </c>
      <c r="N324" s="212" t="s">
        <v>44</v>
      </c>
      <c r="O324" s="78"/>
      <c r="P324" s="213">
        <f>O324*H324</f>
        <v>0</v>
      </c>
      <c r="Q324" s="213">
        <v>0</v>
      </c>
      <c r="R324" s="213">
        <f>Q324*H324</f>
        <v>0</v>
      </c>
      <c r="S324" s="213">
        <v>2.3999999999999999</v>
      </c>
      <c r="T324" s="214">
        <f>S324*H324</f>
        <v>9.5999999999999996</v>
      </c>
      <c r="AR324" s="16" t="s">
        <v>146</v>
      </c>
      <c r="AT324" s="16" t="s">
        <v>141</v>
      </c>
      <c r="AU324" s="16" t="s">
        <v>83</v>
      </c>
      <c r="AY324" s="16" t="s">
        <v>139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81</v>
      </c>
      <c r="BK324" s="215">
        <f>ROUND(I324*H324,2)</f>
        <v>0</v>
      </c>
      <c r="BL324" s="16" t="s">
        <v>146</v>
      </c>
      <c r="BM324" s="16" t="s">
        <v>484</v>
      </c>
    </row>
    <row r="325" s="11" customFormat="1">
      <c r="B325" s="216"/>
      <c r="C325" s="217"/>
      <c r="D325" s="218" t="s">
        <v>148</v>
      </c>
      <c r="E325" s="219" t="s">
        <v>1</v>
      </c>
      <c r="F325" s="220" t="s">
        <v>470</v>
      </c>
      <c r="G325" s="217"/>
      <c r="H325" s="219" t="s">
        <v>1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148</v>
      </c>
      <c r="AU325" s="226" t="s">
        <v>83</v>
      </c>
      <c r="AV325" s="11" t="s">
        <v>81</v>
      </c>
      <c r="AW325" s="11" t="s">
        <v>34</v>
      </c>
      <c r="AX325" s="11" t="s">
        <v>73</v>
      </c>
      <c r="AY325" s="226" t="s">
        <v>139</v>
      </c>
    </row>
    <row r="326" s="11" customFormat="1">
      <c r="B326" s="216"/>
      <c r="C326" s="217"/>
      <c r="D326" s="218" t="s">
        <v>148</v>
      </c>
      <c r="E326" s="219" t="s">
        <v>1</v>
      </c>
      <c r="F326" s="220" t="s">
        <v>471</v>
      </c>
      <c r="G326" s="217"/>
      <c r="H326" s="219" t="s">
        <v>1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148</v>
      </c>
      <c r="AU326" s="226" t="s">
        <v>83</v>
      </c>
      <c r="AV326" s="11" t="s">
        <v>81</v>
      </c>
      <c r="AW326" s="11" t="s">
        <v>34</v>
      </c>
      <c r="AX326" s="11" t="s">
        <v>73</v>
      </c>
      <c r="AY326" s="226" t="s">
        <v>139</v>
      </c>
    </row>
    <row r="327" s="12" customFormat="1">
      <c r="B327" s="227"/>
      <c r="C327" s="228"/>
      <c r="D327" s="218" t="s">
        <v>148</v>
      </c>
      <c r="E327" s="229" t="s">
        <v>1</v>
      </c>
      <c r="F327" s="230" t="s">
        <v>485</v>
      </c>
      <c r="G327" s="228"/>
      <c r="H327" s="231">
        <v>0.495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148</v>
      </c>
      <c r="AU327" s="237" t="s">
        <v>83</v>
      </c>
      <c r="AV327" s="12" t="s">
        <v>83</v>
      </c>
      <c r="AW327" s="12" t="s">
        <v>34</v>
      </c>
      <c r="AX327" s="12" t="s">
        <v>73</v>
      </c>
      <c r="AY327" s="237" t="s">
        <v>139</v>
      </c>
    </row>
    <row r="328" s="12" customFormat="1">
      <c r="B328" s="227"/>
      <c r="C328" s="228"/>
      <c r="D328" s="218" t="s">
        <v>148</v>
      </c>
      <c r="E328" s="229" t="s">
        <v>1</v>
      </c>
      <c r="F328" s="230" t="s">
        <v>486</v>
      </c>
      <c r="G328" s="228"/>
      <c r="H328" s="231">
        <v>0.308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AT328" s="237" t="s">
        <v>148</v>
      </c>
      <c r="AU328" s="237" t="s">
        <v>83</v>
      </c>
      <c r="AV328" s="12" t="s">
        <v>83</v>
      </c>
      <c r="AW328" s="12" t="s">
        <v>34</v>
      </c>
      <c r="AX328" s="12" t="s">
        <v>73</v>
      </c>
      <c r="AY328" s="237" t="s">
        <v>139</v>
      </c>
    </row>
    <row r="329" s="12" customFormat="1">
      <c r="B329" s="227"/>
      <c r="C329" s="228"/>
      <c r="D329" s="218" t="s">
        <v>148</v>
      </c>
      <c r="E329" s="229" t="s">
        <v>1</v>
      </c>
      <c r="F329" s="230" t="s">
        <v>487</v>
      </c>
      <c r="G329" s="228"/>
      <c r="H329" s="231">
        <v>0.60699999999999998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AT329" s="237" t="s">
        <v>148</v>
      </c>
      <c r="AU329" s="237" t="s">
        <v>83</v>
      </c>
      <c r="AV329" s="12" t="s">
        <v>83</v>
      </c>
      <c r="AW329" s="12" t="s">
        <v>34</v>
      </c>
      <c r="AX329" s="12" t="s">
        <v>73</v>
      </c>
      <c r="AY329" s="237" t="s">
        <v>139</v>
      </c>
    </row>
    <row r="330" s="11" customFormat="1">
      <c r="B330" s="216"/>
      <c r="C330" s="217"/>
      <c r="D330" s="218" t="s">
        <v>148</v>
      </c>
      <c r="E330" s="219" t="s">
        <v>1</v>
      </c>
      <c r="F330" s="220" t="s">
        <v>473</v>
      </c>
      <c r="G330" s="217"/>
      <c r="H330" s="219" t="s">
        <v>1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148</v>
      </c>
      <c r="AU330" s="226" t="s">
        <v>83</v>
      </c>
      <c r="AV330" s="11" t="s">
        <v>81</v>
      </c>
      <c r="AW330" s="11" t="s">
        <v>34</v>
      </c>
      <c r="AX330" s="11" t="s">
        <v>73</v>
      </c>
      <c r="AY330" s="226" t="s">
        <v>139</v>
      </c>
    </row>
    <row r="331" s="12" customFormat="1">
      <c r="B331" s="227"/>
      <c r="C331" s="228"/>
      <c r="D331" s="218" t="s">
        <v>148</v>
      </c>
      <c r="E331" s="229" t="s">
        <v>1</v>
      </c>
      <c r="F331" s="230" t="s">
        <v>488</v>
      </c>
      <c r="G331" s="228"/>
      <c r="H331" s="231">
        <v>0.371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AT331" s="237" t="s">
        <v>148</v>
      </c>
      <c r="AU331" s="237" t="s">
        <v>83</v>
      </c>
      <c r="AV331" s="12" t="s">
        <v>83</v>
      </c>
      <c r="AW331" s="12" t="s">
        <v>34</v>
      </c>
      <c r="AX331" s="12" t="s">
        <v>73</v>
      </c>
      <c r="AY331" s="237" t="s">
        <v>139</v>
      </c>
    </row>
    <row r="332" s="12" customFormat="1">
      <c r="B332" s="227"/>
      <c r="C332" s="228"/>
      <c r="D332" s="218" t="s">
        <v>148</v>
      </c>
      <c r="E332" s="229" t="s">
        <v>1</v>
      </c>
      <c r="F332" s="230" t="s">
        <v>489</v>
      </c>
      <c r="G332" s="228"/>
      <c r="H332" s="231">
        <v>0.41199999999999998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AT332" s="237" t="s">
        <v>148</v>
      </c>
      <c r="AU332" s="237" t="s">
        <v>83</v>
      </c>
      <c r="AV332" s="12" t="s">
        <v>83</v>
      </c>
      <c r="AW332" s="12" t="s">
        <v>34</v>
      </c>
      <c r="AX332" s="12" t="s">
        <v>73</v>
      </c>
      <c r="AY332" s="237" t="s">
        <v>139</v>
      </c>
    </row>
    <row r="333" s="12" customFormat="1">
      <c r="B333" s="227"/>
      <c r="C333" s="228"/>
      <c r="D333" s="218" t="s">
        <v>148</v>
      </c>
      <c r="E333" s="229" t="s">
        <v>1</v>
      </c>
      <c r="F333" s="230" t="s">
        <v>490</v>
      </c>
      <c r="G333" s="228"/>
      <c r="H333" s="231">
        <v>0.64700000000000002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AT333" s="237" t="s">
        <v>148</v>
      </c>
      <c r="AU333" s="237" t="s">
        <v>83</v>
      </c>
      <c r="AV333" s="12" t="s">
        <v>83</v>
      </c>
      <c r="AW333" s="12" t="s">
        <v>34</v>
      </c>
      <c r="AX333" s="12" t="s">
        <v>73</v>
      </c>
      <c r="AY333" s="237" t="s">
        <v>139</v>
      </c>
    </row>
    <row r="334" s="12" customFormat="1">
      <c r="B334" s="227"/>
      <c r="C334" s="228"/>
      <c r="D334" s="218" t="s">
        <v>148</v>
      </c>
      <c r="E334" s="229" t="s">
        <v>1</v>
      </c>
      <c r="F334" s="230" t="s">
        <v>491</v>
      </c>
      <c r="G334" s="228"/>
      <c r="H334" s="231">
        <v>0.16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148</v>
      </c>
      <c r="AU334" s="237" t="s">
        <v>83</v>
      </c>
      <c r="AV334" s="12" t="s">
        <v>83</v>
      </c>
      <c r="AW334" s="12" t="s">
        <v>34</v>
      </c>
      <c r="AX334" s="12" t="s">
        <v>73</v>
      </c>
      <c r="AY334" s="237" t="s">
        <v>139</v>
      </c>
    </row>
    <row r="335" s="11" customFormat="1">
      <c r="B335" s="216"/>
      <c r="C335" s="217"/>
      <c r="D335" s="218" t="s">
        <v>148</v>
      </c>
      <c r="E335" s="219" t="s">
        <v>1</v>
      </c>
      <c r="F335" s="220" t="s">
        <v>492</v>
      </c>
      <c r="G335" s="217"/>
      <c r="H335" s="219" t="s">
        <v>1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148</v>
      </c>
      <c r="AU335" s="226" t="s">
        <v>83</v>
      </c>
      <c r="AV335" s="11" t="s">
        <v>81</v>
      </c>
      <c r="AW335" s="11" t="s">
        <v>34</v>
      </c>
      <c r="AX335" s="11" t="s">
        <v>73</v>
      </c>
      <c r="AY335" s="226" t="s">
        <v>139</v>
      </c>
    </row>
    <row r="336" s="11" customFormat="1">
      <c r="B336" s="216"/>
      <c r="C336" s="217"/>
      <c r="D336" s="218" t="s">
        <v>148</v>
      </c>
      <c r="E336" s="219" t="s">
        <v>1</v>
      </c>
      <c r="F336" s="220" t="s">
        <v>493</v>
      </c>
      <c r="G336" s="217"/>
      <c r="H336" s="219" t="s">
        <v>1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148</v>
      </c>
      <c r="AU336" s="226" t="s">
        <v>83</v>
      </c>
      <c r="AV336" s="11" t="s">
        <v>81</v>
      </c>
      <c r="AW336" s="11" t="s">
        <v>34</v>
      </c>
      <c r="AX336" s="11" t="s">
        <v>73</v>
      </c>
      <c r="AY336" s="226" t="s">
        <v>139</v>
      </c>
    </row>
    <row r="337" s="12" customFormat="1">
      <c r="B337" s="227"/>
      <c r="C337" s="228"/>
      <c r="D337" s="218" t="s">
        <v>148</v>
      </c>
      <c r="E337" s="229" t="s">
        <v>1</v>
      </c>
      <c r="F337" s="230" t="s">
        <v>396</v>
      </c>
      <c r="G337" s="228"/>
      <c r="H337" s="231">
        <v>1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AT337" s="237" t="s">
        <v>148</v>
      </c>
      <c r="AU337" s="237" t="s">
        <v>83</v>
      </c>
      <c r="AV337" s="12" t="s">
        <v>83</v>
      </c>
      <c r="AW337" s="12" t="s">
        <v>34</v>
      </c>
      <c r="AX337" s="12" t="s">
        <v>73</v>
      </c>
      <c r="AY337" s="237" t="s">
        <v>139</v>
      </c>
    </row>
    <row r="338" s="13" customFormat="1">
      <c r="B338" s="238"/>
      <c r="C338" s="239"/>
      <c r="D338" s="218" t="s">
        <v>148</v>
      </c>
      <c r="E338" s="240" t="s">
        <v>1</v>
      </c>
      <c r="F338" s="241" t="s">
        <v>167</v>
      </c>
      <c r="G338" s="239"/>
      <c r="H338" s="242">
        <v>4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AT338" s="248" t="s">
        <v>148</v>
      </c>
      <c r="AU338" s="248" t="s">
        <v>83</v>
      </c>
      <c r="AV338" s="13" t="s">
        <v>146</v>
      </c>
      <c r="AW338" s="13" t="s">
        <v>34</v>
      </c>
      <c r="AX338" s="13" t="s">
        <v>81</v>
      </c>
      <c r="AY338" s="248" t="s">
        <v>139</v>
      </c>
    </row>
    <row r="339" s="1" customFormat="1" ht="16.5" customHeight="1">
      <c r="B339" s="37"/>
      <c r="C339" s="204" t="s">
        <v>494</v>
      </c>
      <c r="D339" s="204" t="s">
        <v>141</v>
      </c>
      <c r="E339" s="205" t="s">
        <v>495</v>
      </c>
      <c r="F339" s="206" t="s">
        <v>496</v>
      </c>
      <c r="G339" s="207" t="s">
        <v>200</v>
      </c>
      <c r="H339" s="208">
        <v>18</v>
      </c>
      <c r="I339" s="209"/>
      <c r="J339" s="210">
        <f>ROUND(I339*H339,2)</f>
        <v>0</v>
      </c>
      <c r="K339" s="206" t="s">
        <v>145</v>
      </c>
      <c r="L339" s="42"/>
      <c r="M339" s="211" t="s">
        <v>1</v>
      </c>
      <c r="N339" s="212" t="s">
        <v>44</v>
      </c>
      <c r="O339" s="78"/>
      <c r="P339" s="213">
        <f>O339*H339</f>
        <v>0</v>
      </c>
      <c r="Q339" s="213">
        <v>0</v>
      </c>
      <c r="R339" s="213">
        <f>Q339*H339</f>
        <v>0</v>
      </c>
      <c r="S339" s="213">
        <v>0.037999999999999999</v>
      </c>
      <c r="T339" s="214">
        <f>S339*H339</f>
        <v>0.68399999999999994</v>
      </c>
      <c r="AR339" s="16" t="s">
        <v>146</v>
      </c>
      <c r="AT339" s="16" t="s">
        <v>141</v>
      </c>
      <c r="AU339" s="16" t="s">
        <v>83</v>
      </c>
      <c r="AY339" s="16" t="s">
        <v>139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81</v>
      </c>
      <c r="BK339" s="215">
        <f>ROUND(I339*H339,2)</f>
        <v>0</v>
      </c>
      <c r="BL339" s="16" t="s">
        <v>146</v>
      </c>
      <c r="BM339" s="16" t="s">
        <v>497</v>
      </c>
    </row>
    <row r="340" s="11" customFormat="1">
      <c r="B340" s="216"/>
      <c r="C340" s="217"/>
      <c r="D340" s="218" t="s">
        <v>148</v>
      </c>
      <c r="E340" s="219" t="s">
        <v>1</v>
      </c>
      <c r="F340" s="220" t="s">
        <v>498</v>
      </c>
      <c r="G340" s="217"/>
      <c r="H340" s="219" t="s">
        <v>1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148</v>
      </c>
      <c r="AU340" s="226" t="s">
        <v>83</v>
      </c>
      <c r="AV340" s="11" t="s">
        <v>81</v>
      </c>
      <c r="AW340" s="11" t="s">
        <v>34</v>
      </c>
      <c r="AX340" s="11" t="s">
        <v>73</v>
      </c>
      <c r="AY340" s="226" t="s">
        <v>139</v>
      </c>
    </row>
    <row r="341" s="11" customFormat="1">
      <c r="B341" s="216"/>
      <c r="C341" s="217"/>
      <c r="D341" s="218" t="s">
        <v>148</v>
      </c>
      <c r="E341" s="219" t="s">
        <v>1</v>
      </c>
      <c r="F341" s="220" t="s">
        <v>470</v>
      </c>
      <c r="G341" s="217"/>
      <c r="H341" s="219" t="s">
        <v>1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148</v>
      </c>
      <c r="AU341" s="226" t="s">
        <v>83</v>
      </c>
      <c r="AV341" s="11" t="s">
        <v>81</v>
      </c>
      <c r="AW341" s="11" t="s">
        <v>34</v>
      </c>
      <c r="AX341" s="11" t="s">
        <v>73</v>
      </c>
      <c r="AY341" s="226" t="s">
        <v>139</v>
      </c>
    </row>
    <row r="342" s="11" customFormat="1">
      <c r="B342" s="216"/>
      <c r="C342" s="217"/>
      <c r="D342" s="218" t="s">
        <v>148</v>
      </c>
      <c r="E342" s="219" t="s">
        <v>1</v>
      </c>
      <c r="F342" s="220" t="s">
        <v>471</v>
      </c>
      <c r="G342" s="217"/>
      <c r="H342" s="219" t="s">
        <v>1</v>
      </c>
      <c r="I342" s="221"/>
      <c r="J342" s="217"/>
      <c r="K342" s="217"/>
      <c r="L342" s="222"/>
      <c r="M342" s="223"/>
      <c r="N342" s="224"/>
      <c r="O342" s="224"/>
      <c r="P342" s="224"/>
      <c r="Q342" s="224"/>
      <c r="R342" s="224"/>
      <c r="S342" s="224"/>
      <c r="T342" s="225"/>
      <c r="AT342" s="226" t="s">
        <v>148</v>
      </c>
      <c r="AU342" s="226" t="s">
        <v>83</v>
      </c>
      <c r="AV342" s="11" t="s">
        <v>81</v>
      </c>
      <c r="AW342" s="11" t="s">
        <v>34</v>
      </c>
      <c r="AX342" s="11" t="s">
        <v>73</v>
      </c>
      <c r="AY342" s="226" t="s">
        <v>139</v>
      </c>
    </row>
    <row r="343" s="12" customFormat="1">
      <c r="B343" s="227"/>
      <c r="C343" s="228"/>
      <c r="D343" s="218" t="s">
        <v>148</v>
      </c>
      <c r="E343" s="229" t="s">
        <v>1</v>
      </c>
      <c r="F343" s="230" t="s">
        <v>499</v>
      </c>
      <c r="G343" s="228"/>
      <c r="H343" s="231">
        <v>5.0209999999999999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AT343" s="237" t="s">
        <v>148</v>
      </c>
      <c r="AU343" s="237" t="s">
        <v>83</v>
      </c>
      <c r="AV343" s="12" t="s">
        <v>83</v>
      </c>
      <c r="AW343" s="12" t="s">
        <v>34</v>
      </c>
      <c r="AX343" s="12" t="s">
        <v>73</v>
      </c>
      <c r="AY343" s="237" t="s">
        <v>139</v>
      </c>
    </row>
    <row r="344" s="12" customFormat="1">
      <c r="B344" s="227"/>
      <c r="C344" s="228"/>
      <c r="D344" s="218" t="s">
        <v>148</v>
      </c>
      <c r="E344" s="229" t="s">
        <v>1</v>
      </c>
      <c r="F344" s="230" t="s">
        <v>500</v>
      </c>
      <c r="G344" s="228"/>
      <c r="H344" s="231">
        <v>3.7949999999999999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AT344" s="237" t="s">
        <v>148</v>
      </c>
      <c r="AU344" s="237" t="s">
        <v>83</v>
      </c>
      <c r="AV344" s="12" t="s">
        <v>83</v>
      </c>
      <c r="AW344" s="12" t="s">
        <v>34</v>
      </c>
      <c r="AX344" s="12" t="s">
        <v>73</v>
      </c>
      <c r="AY344" s="237" t="s">
        <v>139</v>
      </c>
    </row>
    <row r="345" s="11" customFormat="1">
      <c r="B345" s="216"/>
      <c r="C345" s="217"/>
      <c r="D345" s="218" t="s">
        <v>148</v>
      </c>
      <c r="E345" s="219" t="s">
        <v>1</v>
      </c>
      <c r="F345" s="220" t="s">
        <v>473</v>
      </c>
      <c r="G345" s="217"/>
      <c r="H345" s="219" t="s">
        <v>1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148</v>
      </c>
      <c r="AU345" s="226" t="s">
        <v>83</v>
      </c>
      <c r="AV345" s="11" t="s">
        <v>81</v>
      </c>
      <c r="AW345" s="11" t="s">
        <v>34</v>
      </c>
      <c r="AX345" s="11" t="s">
        <v>73</v>
      </c>
      <c r="AY345" s="226" t="s">
        <v>139</v>
      </c>
    </row>
    <row r="346" s="12" customFormat="1">
      <c r="B346" s="227"/>
      <c r="C346" s="228"/>
      <c r="D346" s="218" t="s">
        <v>148</v>
      </c>
      <c r="E346" s="229" t="s">
        <v>1</v>
      </c>
      <c r="F346" s="230" t="s">
        <v>501</v>
      </c>
      <c r="G346" s="228"/>
      <c r="H346" s="231">
        <v>2.319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AT346" s="237" t="s">
        <v>148</v>
      </c>
      <c r="AU346" s="237" t="s">
        <v>83</v>
      </c>
      <c r="AV346" s="12" t="s">
        <v>83</v>
      </c>
      <c r="AW346" s="12" t="s">
        <v>34</v>
      </c>
      <c r="AX346" s="12" t="s">
        <v>73</v>
      </c>
      <c r="AY346" s="237" t="s">
        <v>139</v>
      </c>
    </row>
    <row r="347" s="12" customFormat="1">
      <c r="B347" s="227"/>
      <c r="C347" s="228"/>
      <c r="D347" s="218" t="s">
        <v>148</v>
      </c>
      <c r="E347" s="229" t="s">
        <v>1</v>
      </c>
      <c r="F347" s="230" t="s">
        <v>502</v>
      </c>
      <c r="G347" s="228"/>
      <c r="H347" s="231">
        <v>2.5739999999999998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148</v>
      </c>
      <c r="AU347" s="237" t="s">
        <v>83</v>
      </c>
      <c r="AV347" s="12" t="s">
        <v>83</v>
      </c>
      <c r="AW347" s="12" t="s">
        <v>34</v>
      </c>
      <c r="AX347" s="12" t="s">
        <v>73</v>
      </c>
      <c r="AY347" s="237" t="s">
        <v>139</v>
      </c>
    </row>
    <row r="348" s="12" customFormat="1">
      <c r="B348" s="227"/>
      <c r="C348" s="228"/>
      <c r="D348" s="218" t="s">
        <v>148</v>
      </c>
      <c r="E348" s="229" t="s">
        <v>1</v>
      </c>
      <c r="F348" s="230" t="s">
        <v>503</v>
      </c>
      <c r="G348" s="228"/>
      <c r="H348" s="231">
        <v>4.0430000000000001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AT348" s="237" t="s">
        <v>148</v>
      </c>
      <c r="AU348" s="237" t="s">
        <v>83</v>
      </c>
      <c r="AV348" s="12" t="s">
        <v>83</v>
      </c>
      <c r="AW348" s="12" t="s">
        <v>34</v>
      </c>
      <c r="AX348" s="12" t="s">
        <v>73</v>
      </c>
      <c r="AY348" s="237" t="s">
        <v>139</v>
      </c>
    </row>
    <row r="349" s="12" customFormat="1">
      <c r="B349" s="227"/>
      <c r="C349" s="228"/>
      <c r="D349" s="218" t="s">
        <v>148</v>
      </c>
      <c r="E349" s="229" t="s">
        <v>1</v>
      </c>
      <c r="F349" s="230" t="s">
        <v>504</v>
      </c>
      <c r="G349" s="228"/>
      <c r="H349" s="231">
        <v>0.248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AT349" s="237" t="s">
        <v>148</v>
      </c>
      <c r="AU349" s="237" t="s">
        <v>83</v>
      </c>
      <c r="AV349" s="12" t="s">
        <v>83</v>
      </c>
      <c r="AW349" s="12" t="s">
        <v>34</v>
      </c>
      <c r="AX349" s="12" t="s">
        <v>73</v>
      </c>
      <c r="AY349" s="237" t="s">
        <v>139</v>
      </c>
    </row>
    <row r="350" s="13" customFormat="1">
      <c r="B350" s="238"/>
      <c r="C350" s="239"/>
      <c r="D350" s="218" t="s">
        <v>148</v>
      </c>
      <c r="E350" s="240" t="s">
        <v>1</v>
      </c>
      <c r="F350" s="241" t="s">
        <v>167</v>
      </c>
      <c r="G350" s="239"/>
      <c r="H350" s="242">
        <v>18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AT350" s="248" t="s">
        <v>148</v>
      </c>
      <c r="AU350" s="248" t="s">
        <v>83</v>
      </c>
      <c r="AV350" s="13" t="s">
        <v>146</v>
      </c>
      <c r="AW350" s="13" t="s">
        <v>34</v>
      </c>
      <c r="AX350" s="13" t="s">
        <v>81</v>
      </c>
      <c r="AY350" s="248" t="s">
        <v>139</v>
      </c>
    </row>
    <row r="351" s="1" customFormat="1" ht="16.5" customHeight="1">
      <c r="B351" s="37"/>
      <c r="C351" s="204" t="s">
        <v>505</v>
      </c>
      <c r="D351" s="204" t="s">
        <v>141</v>
      </c>
      <c r="E351" s="205" t="s">
        <v>506</v>
      </c>
      <c r="F351" s="206" t="s">
        <v>507</v>
      </c>
      <c r="G351" s="207" t="s">
        <v>186</v>
      </c>
      <c r="H351" s="208">
        <v>16</v>
      </c>
      <c r="I351" s="209"/>
      <c r="J351" s="210">
        <f>ROUND(I351*H351,2)</f>
        <v>0</v>
      </c>
      <c r="K351" s="206" t="s">
        <v>145</v>
      </c>
      <c r="L351" s="42"/>
      <c r="M351" s="211" t="s">
        <v>1</v>
      </c>
      <c r="N351" s="212" t="s">
        <v>44</v>
      </c>
      <c r="O351" s="78"/>
      <c r="P351" s="213">
        <f>O351*H351</f>
        <v>0</v>
      </c>
      <c r="Q351" s="213">
        <v>0</v>
      </c>
      <c r="R351" s="213">
        <f>Q351*H351</f>
        <v>0</v>
      </c>
      <c r="S351" s="213">
        <v>0.099000000000000005</v>
      </c>
      <c r="T351" s="214">
        <f>S351*H351</f>
        <v>1.5840000000000001</v>
      </c>
      <c r="AR351" s="16" t="s">
        <v>146</v>
      </c>
      <c r="AT351" s="16" t="s">
        <v>141</v>
      </c>
      <c r="AU351" s="16" t="s">
        <v>83</v>
      </c>
      <c r="AY351" s="16" t="s">
        <v>139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81</v>
      </c>
      <c r="BK351" s="215">
        <f>ROUND(I351*H351,2)</f>
        <v>0</v>
      </c>
      <c r="BL351" s="16" t="s">
        <v>146</v>
      </c>
      <c r="BM351" s="16" t="s">
        <v>508</v>
      </c>
    </row>
    <row r="352" s="11" customFormat="1">
      <c r="B352" s="216"/>
      <c r="C352" s="217"/>
      <c r="D352" s="218" t="s">
        <v>148</v>
      </c>
      <c r="E352" s="219" t="s">
        <v>1</v>
      </c>
      <c r="F352" s="220" t="s">
        <v>509</v>
      </c>
      <c r="G352" s="217"/>
      <c r="H352" s="219" t="s">
        <v>1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148</v>
      </c>
      <c r="AU352" s="226" t="s">
        <v>83</v>
      </c>
      <c r="AV352" s="11" t="s">
        <v>81</v>
      </c>
      <c r="AW352" s="11" t="s">
        <v>34</v>
      </c>
      <c r="AX352" s="11" t="s">
        <v>73</v>
      </c>
      <c r="AY352" s="226" t="s">
        <v>139</v>
      </c>
    </row>
    <row r="353" s="11" customFormat="1">
      <c r="B353" s="216"/>
      <c r="C353" s="217"/>
      <c r="D353" s="218" t="s">
        <v>148</v>
      </c>
      <c r="E353" s="219" t="s">
        <v>1</v>
      </c>
      <c r="F353" s="220" t="s">
        <v>510</v>
      </c>
      <c r="G353" s="217"/>
      <c r="H353" s="219" t="s">
        <v>1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148</v>
      </c>
      <c r="AU353" s="226" t="s">
        <v>83</v>
      </c>
      <c r="AV353" s="11" t="s">
        <v>81</v>
      </c>
      <c r="AW353" s="11" t="s">
        <v>34</v>
      </c>
      <c r="AX353" s="11" t="s">
        <v>73</v>
      </c>
      <c r="AY353" s="226" t="s">
        <v>139</v>
      </c>
    </row>
    <row r="354" s="12" customFormat="1">
      <c r="B354" s="227"/>
      <c r="C354" s="228"/>
      <c r="D354" s="218" t="s">
        <v>148</v>
      </c>
      <c r="E354" s="229" t="s">
        <v>1</v>
      </c>
      <c r="F354" s="230" t="s">
        <v>511</v>
      </c>
      <c r="G354" s="228"/>
      <c r="H354" s="231">
        <v>16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148</v>
      </c>
      <c r="AU354" s="237" t="s">
        <v>83</v>
      </c>
      <c r="AV354" s="12" t="s">
        <v>83</v>
      </c>
      <c r="AW354" s="12" t="s">
        <v>34</v>
      </c>
      <c r="AX354" s="12" t="s">
        <v>81</v>
      </c>
      <c r="AY354" s="237" t="s">
        <v>139</v>
      </c>
    </row>
    <row r="355" s="1" customFormat="1" ht="16.5" customHeight="1">
      <c r="B355" s="37"/>
      <c r="C355" s="204" t="s">
        <v>512</v>
      </c>
      <c r="D355" s="204" t="s">
        <v>141</v>
      </c>
      <c r="E355" s="205" t="s">
        <v>513</v>
      </c>
      <c r="F355" s="206" t="s">
        <v>514</v>
      </c>
      <c r="G355" s="207" t="s">
        <v>186</v>
      </c>
      <c r="H355" s="208">
        <v>48</v>
      </c>
      <c r="I355" s="209"/>
      <c r="J355" s="210">
        <f>ROUND(I355*H355,2)</f>
        <v>0</v>
      </c>
      <c r="K355" s="206" t="s">
        <v>145</v>
      </c>
      <c r="L355" s="42"/>
      <c r="M355" s="211" t="s">
        <v>1</v>
      </c>
      <c r="N355" s="212" t="s">
        <v>44</v>
      </c>
      <c r="O355" s="78"/>
      <c r="P355" s="213">
        <f>O355*H355</f>
        <v>0</v>
      </c>
      <c r="Q355" s="213">
        <v>0</v>
      </c>
      <c r="R355" s="213">
        <f>Q355*H355</f>
        <v>0</v>
      </c>
      <c r="S355" s="213">
        <v>0.033000000000000002</v>
      </c>
      <c r="T355" s="214">
        <f>S355*H355</f>
        <v>1.5840000000000001</v>
      </c>
      <c r="AR355" s="16" t="s">
        <v>146</v>
      </c>
      <c r="AT355" s="16" t="s">
        <v>141</v>
      </c>
      <c r="AU355" s="16" t="s">
        <v>83</v>
      </c>
      <c r="AY355" s="16" t="s">
        <v>139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6" t="s">
        <v>81</v>
      </c>
      <c r="BK355" s="215">
        <f>ROUND(I355*H355,2)</f>
        <v>0</v>
      </c>
      <c r="BL355" s="16" t="s">
        <v>146</v>
      </c>
      <c r="BM355" s="16" t="s">
        <v>515</v>
      </c>
    </row>
    <row r="356" s="11" customFormat="1">
      <c r="B356" s="216"/>
      <c r="C356" s="217"/>
      <c r="D356" s="218" t="s">
        <v>148</v>
      </c>
      <c r="E356" s="219" t="s">
        <v>1</v>
      </c>
      <c r="F356" s="220" t="s">
        <v>509</v>
      </c>
      <c r="G356" s="217"/>
      <c r="H356" s="219" t="s">
        <v>1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148</v>
      </c>
      <c r="AU356" s="226" t="s">
        <v>83</v>
      </c>
      <c r="AV356" s="11" t="s">
        <v>81</v>
      </c>
      <c r="AW356" s="11" t="s">
        <v>34</v>
      </c>
      <c r="AX356" s="11" t="s">
        <v>73</v>
      </c>
      <c r="AY356" s="226" t="s">
        <v>139</v>
      </c>
    </row>
    <row r="357" s="11" customFormat="1">
      <c r="B357" s="216"/>
      <c r="C357" s="217"/>
      <c r="D357" s="218" t="s">
        <v>148</v>
      </c>
      <c r="E357" s="219" t="s">
        <v>1</v>
      </c>
      <c r="F357" s="220" t="s">
        <v>510</v>
      </c>
      <c r="G357" s="217"/>
      <c r="H357" s="219" t="s">
        <v>1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148</v>
      </c>
      <c r="AU357" s="226" t="s">
        <v>83</v>
      </c>
      <c r="AV357" s="11" t="s">
        <v>81</v>
      </c>
      <c r="AW357" s="11" t="s">
        <v>34</v>
      </c>
      <c r="AX357" s="11" t="s">
        <v>73</v>
      </c>
      <c r="AY357" s="226" t="s">
        <v>139</v>
      </c>
    </row>
    <row r="358" s="12" customFormat="1">
      <c r="B358" s="227"/>
      <c r="C358" s="228"/>
      <c r="D358" s="218" t="s">
        <v>148</v>
      </c>
      <c r="E358" s="229" t="s">
        <v>1</v>
      </c>
      <c r="F358" s="230" t="s">
        <v>516</v>
      </c>
      <c r="G358" s="228"/>
      <c r="H358" s="231">
        <v>48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148</v>
      </c>
      <c r="AU358" s="237" t="s">
        <v>83</v>
      </c>
      <c r="AV358" s="12" t="s">
        <v>83</v>
      </c>
      <c r="AW358" s="12" t="s">
        <v>34</v>
      </c>
      <c r="AX358" s="12" t="s">
        <v>81</v>
      </c>
      <c r="AY358" s="237" t="s">
        <v>139</v>
      </c>
    </row>
    <row r="359" s="1" customFormat="1" ht="16.5" customHeight="1">
      <c r="B359" s="37"/>
      <c r="C359" s="204" t="s">
        <v>517</v>
      </c>
      <c r="D359" s="204" t="s">
        <v>141</v>
      </c>
      <c r="E359" s="205" t="s">
        <v>518</v>
      </c>
      <c r="F359" s="206" t="s">
        <v>519</v>
      </c>
      <c r="G359" s="207" t="s">
        <v>186</v>
      </c>
      <c r="H359" s="208">
        <v>33.5</v>
      </c>
      <c r="I359" s="209"/>
      <c r="J359" s="210">
        <f>ROUND(I359*H359,2)</f>
        <v>0</v>
      </c>
      <c r="K359" s="206" t="s">
        <v>145</v>
      </c>
      <c r="L359" s="42"/>
      <c r="M359" s="211" t="s">
        <v>1</v>
      </c>
      <c r="N359" s="212" t="s">
        <v>44</v>
      </c>
      <c r="O359" s="78"/>
      <c r="P359" s="213">
        <f>O359*H359</f>
        <v>0</v>
      </c>
      <c r="Q359" s="213">
        <v>0</v>
      </c>
      <c r="R359" s="213">
        <f>Q359*H359</f>
        <v>0</v>
      </c>
      <c r="S359" s="213">
        <v>0.90000000000000002</v>
      </c>
      <c r="T359" s="214">
        <f>S359*H359</f>
        <v>30.150000000000002</v>
      </c>
      <c r="AR359" s="16" t="s">
        <v>146</v>
      </c>
      <c r="AT359" s="16" t="s">
        <v>141</v>
      </c>
      <c r="AU359" s="16" t="s">
        <v>83</v>
      </c>
      <c r="AY359" s="16" t="s">
        <v>139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16" t="s">
        <v>81</v>
      </c>
      <c r="BK359" s="215">
        <f>ROUND(I359*H359,2)</f>
        <v>0</v>
      </c>
      <c r="BL359" s="16" t="s">
        <v>146</v>
      </c>
      <c r="BM359" s="16" t="s">
        <v>520</v>
      </c>
    </row>
    <row r="360" s="12" customFormat="1">
      <c r="B360" s="227"/>
      <c r="C360" s="228"/>
      <c r="D360" s="218" t="s">
        <v>148</v>
      </c>
      <c r="E360" s="229" t="s">
        <v>1</v>
      </c>
      <c r="F360" s="230" t="s">
        <v>521</v>
      </c>
      <c r="G360" s="228"/>
      <c r="H360" s="231">
        <v>12.699999999999999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AT360" s="237" t="s">
        <v>148</v>
      </c>
      <c r="AU360" s="237" t="s">
        <v>83</v>
      </c>
      <c r="AV360" s="12" t="s">
        <v>83</v>
      </c>
      <c r="AW360" s="12" t="s">
        <v>34</v>
      </c>
      <c r="AX360" s="12" t="s">
        <v>73</v>
      </c>
      <c r="AY360" s="237" t="s">
        <v>139</v>
      </c>
    </row>
    <row r="361" s="12" customFormat="1">
      <c r="B361" s="227"/>
      <c r="C361" s="228"/>
      <c r="D361" s="218" t="s">
        <v>148</v>
      </c>
      <c r="E361" s="229" t="s">
        <v>1</v>
      </c>
      <c r="F361" s="230" t="s">
        <v>522</v>
      </c>
      <c r="G361" s="228"/>
      <c r="H361" s="231">
        <v>20.800000000000001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148</v>
      </c>
      <c r="AU361" s="237" t="s">
        <v>83</v>
      </c>
      <c r="AV361" s="12" t="s">
        <v>83</v>
      </c>
      <c r="AW361" s="12" t="s">
        <v>34</v>
      </c>
      <c r="AX361" s="12" t="s">
        <v>73</v>
      </c>
      <c r="AY361" s="237" t="s">
        <v>139</v>
      </c>
    </row>
    <row r="362" s="13" customFormat="1">
      <c r="B362" s="238"/>
      <c r="C362" s="239"/>
      <c r="D362" s="218" t="s">
        <v>148</v>
      </c>
      <c r="E362" s="240" t="s">
        <v>1</v>
      </c>
      <c r="F362" s="241" t="s">
        <v>167</v>
      </c>
      <c r="G362" s="239"/>
      <c r="H362" s="242">
        <v>33.5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AT362" s="248" t="s">
        <v>148</v>
      </c>
      <c r="AU362" s="248" t="s">
        <v>83</v>
      </c>
      <c r="AV362" s="13" t="s">
        <v>146</v>
      </c>
      <c r="AW362" s="13" t="s">
        <v>34</v>
      </c>
      <c r="AX362" s="13" t="s">
        <v>81</v>
      </c>
      <c r="AY362" s="248" t="s">
        <v>139</v>
      </c>
    </row>
    <row r="363" s="1" customFormat="1" ht="16.5" customHeight="1">
      <c r="B363" s="37"/>
      <c r="C363" s="204" t="s">
        <v>523</v>
      </c>
      <c r="D363" s="204" t="s">
        <v>141</v>
      </c>
      <c r="E363" s="205" t="s">
        <v>524</v>
      </c>
      <c r="F363" s="206" t="s">
        <v>525</v>
      </c>
      <c r="G363" s="207" t="s">
        <v>322</v>
      </c>
      <c r="H363" s="208">
        <v>14</v>
      </c>
      <c r="I363" s="209"/>
      <c r="J363" s="210">
        <f>ROUND(I363*H363,2)</f>
        <v>0</v>
      </c>
      <c r="K363" s="206" t="s">
        <v>1</v>
      </c>
      <c r="L363" s="42"/>
      <c r="M363" s="211" t="s">
        <v>1</v>
      </c>
      <c r="N363" s="212" t="s">
        <v>44</v>
      </c>
      <c r="O363" s="78"/>
      <c r="P363" s="213">
        <f>O363*H363</f>
        <v>0</v>
      </c>
      <c r="Q363" s="213">
        <v>0</v>
      </c>
      <c r="R363" s="213">
        <f>Q363*H363</f>
        <v>0</v>
      </c>
      <c r="S363" s="213">
        <v>0.039</v>
      </c>
      <c r="T363" s="214">
        <f>S363*H363</f>
        <v>0.54600000000000004</v>
      </c>
      <c r="AR363" s="16" t="s">
        <v>146</v>
      </c>
      <c r="AT363" s="16" t="s">
        <v>141</v>
      </c>
      <c r="AU363" s="16" t="s">
        <v>83</v>
      </c>
      <c r="AY363" s="16" t="s">
        <v>139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81</v>
      </c>
      <c r="BK363" s="215">
        <f>ROUND(I363*H363,2)</f>
        <v>0</v>
      </c>
      <c r="BL363" s="16" t="s">
        <v>146</v>
      </c>
      <c r="BM363" s="16" t="s">
        <v>526</v>
      </c>
    </row>
    <row r="364" s="11" customFormat="1">
      <c r="B364" s="216"/>
      <c r="C364" s="217"/>
      <c r="D364" s="218" t="s">
        <v>148</v>
      </c>
      <c r="E364" s="219" t="s">
        <v>1</v>
      </c>
      <c r="F364" s="220" t="s">
        <v>527</v>
      </c>
      <c r="G364" s="217"/>
      <c r="H364" s="219" t="s">
        <v>1</v>
      </c>
      <c r="I364" s="221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148</v>
      </c>
      <c r="AU364" s="226" t="s">
        <v>83</v>
      </c>
      <c r="AV364" s="11" t="s">
        <v>81</v>
      </c>
      <c r="AW364" s="11" t="s">
        <v>34</v>
      </c>
      <c r="AX364" s="11" t="s">
        <v>73</v>
      </c>
      <c r="AY364" s="226" t="s">
        <v>139</v>
      </c>
    </row>
    <row r="365" s="11" customFormat="1">
      <c r="B365" s="216"/>
      <c r="C365" s="217"/>
      <c r="D365" s="218" t="s">
        <v>148</v>
      </c>
      <c r="E365" s="219" t="s">
        <v>1</v>
      </c>
      <c r="F365" s="220" t="s">
        <v>528</v>
      </c>
      <c r="G365" s="217"/>
      <c r="H365" s="219" t="s">
        <v>1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148</v>
      </c>
      <c r="AU365" s="226" t="s">
        <v>83</v>
      </c>
      <c r="AV365" s="11" t="s">
        <v>81</v>
      </c>
      <c r="AW365" s="11" t="s">
        <v>34</v>
      </c>
      <c r="AX365" s="11" t="s">
        <v>73</v>
      </c>
      <c r="AY365" s="226" t="s">
        <v>139</v>
      </c>
    </row>
    <row r="366" s="12" customFormat="1">
      <c r="B366" s="227"/>
      <c r="C366" s="228"/>
      <c r="D366" s="218" t="s">
        <v>148</v>
      </c>
      <c r="E366" s="229" t="s">
        <v>1</v>
      </c>
      <c r="F366" s="230" t="s">
        <v>232</v>
      </c>
      <c r="G366" s="228"/>
      <c r="H366" s="231">
        <v>14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AT366" s="237" t="s">
        <v>148</v>
      </c>
      <c r="AU366" s="237" t="s">
        <v>83</v>
      </c>
      <c r="AV366" s="12" t="s">
        <v>83</v>
      </c>
      <c r="AW366" s="12" t="s">
        <v>34</v>
      </c>
      <c r="AX366" s="12" t="s">
        <v>81</v>
      </c>
      <c r="AY366" s="237" t="s">
        <v>139</v>
      </c>
    </row>
    <row r="367" s="1" customFormat="1" ht="16.5" customHeight="1">
      <c r="B367" s="37"/>
      <c r="C367" s="204" t="s">
        <v>529</v>
      </c>
      <c r="D367" s="204" t="s">
        <v>141</v>
      </c>
      <c r="E367" s="205" t="s">
        <v>530</v>
      </c>
      <c r="F367" s="206" t="s">
        <v>531</v>
      </c>
      <c r="G367" s="207" t="s">
        <v>249</v>
      </c>
      <c r="H367" s="208">
        <v>87.616</v>
      </c>
      <c r="I367" s="209"/>
      <c r="J367" s="210">
        <f>ROUND(I367*H367,2)</f>
        <v>0</v>
      </c>
      <c r="K367" s="206" t="s">
        <v>145</v>
      </c>
      <c r="L367" s="42"/>
      <c r="M367" s="211" t="s">
        <v>1</v>
      </c>
      <c r="N367" s="212" t="s">
        <v>44</v>
      </c>
      <c r="O367" s="78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AR367" s="16" t="s">
        <v>146</v>
      </c>
      <c r="AT367" s="16" t="s">
        <v>141</v>
      </c>
      <c r="AU367" s="16" t="s">
        <v>83</v>
      </c>
      <c r="AY367" s="16" t="s">
        <v>139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6" t="s">
        <v>81</v>
      </c>
      <c r="BK367" s="215">
        <f>ROUND(I367*H367,2)</f>
        <v>0</v>
      </c>
      <c r="BL367" s="16" t="s">
        <v>146</v>
      </c>
      <c r="BM367" s="16" t="s">
        <v>532</v>
      </c>
    </row>
    <row r="368" s="1" customFormat="1" ht="16.5" customHeight="1">
      <c r="B368" s="37"/>
      <c r="C368" s="204" t="s">
        <v>533</v>
      </c>
      <c r="D368" s="204" t="s">
        <v>141</v>
      </c>
      <c r="E368" s="205" t="s">
        <v>534</v>
      </c>
      <c r="F368" s="206" t="s">
        <v>535</v>
      </c>
      <c r="G368" s="207" t="s">
        <v>249</v>
      </c>
      <c r="H368" s="208">
        <v>87.616</v>
      </c>
      <c r="I368" s="209"/>
      <c r="J368" s="210">
        <f>ROUND(I368*H368,2)</f>
        <v>0</v>
      </c>
      <c r="K368" s="206" t="s">
        <v>145</v>
      </c>
      <c r="L368" s="42"/>
      <c r="M368" s="211" t="s">
        <v>1</v>
      </c>
      <c r="N368" s="212" t="s">
        <v>44</v>
      </c>
      <c r="O368" s="78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AR368" s="16" t="s">
        <v>146</v>
      </c>
      <c r="AT368" s="16" t="s">
        <v>141</v>
      </c>
      <c r="AU368" s="16" t="s">
        <v>83</v>
      </c>
      <c r="AY368" s="16" t="s">
        <v>139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6" t="s">
        <v>81</v>
      </c>
      <c r="BK368" s="215">
        <f>ROUND(I368*H368,2)</f>
        <v>0</v>
      </c>
      <c r="BL368" s="16" t="s">
        <v>146</v>
      </c>
      <c r="BM368" s="16" t="s">
        <v>536</v>
      </c>
    </row>
    <row r="369" s="1" customFormat="1" ht="16.5" customHeight="1">
      <c r="B369" s="37"/>
      <c r="C369" s="204" t="s">
        <v>537</v>
      </c>
      <c r="D369" s="204" t="s">
        <v>141</v>
      </c>
      <c r="E369" s="205" t="s">
        <v>538</v>
      </c>
      <c r="F369" s="206" t="s">
        <v>539</v>
      </c>
      <c r="G369" s="207" t="s">
        <v>249</v>
      </c>
      <c r="H369" s="208">
        <v>613.31200000000001</v>
      </c>
      <c r="I369" s="209"/>
      <c r="J369" s="210">
        <f>ROUND(I369*H369,2)</f>
        <v>0</v>
      </c>
      <c r="K369" s="206" t="s">
        <v>145</v>
      </c>
      <c r="L369" s="42"/>
      <c r="M369" s="211" t="s">
        <v>1</v>
      </c>
      <c r="N369" s="212" t="s">
        <v>44</v>
      </c>
      <c r="O369" s="78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AR369" s="16" t="s">
        <v>146</v>
      </c>
      <c r="AT369" s="16" t="s">
        <v>141</v>
      </c>
      <c r="AU369" s="16" t="s">
        <v>83</v>
      </c>
      <c r="AY369" s="16" t="s">
        <v>139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6" t="s">
        <v>81</v>
      </c>
      <c r="BK369" s="215">
        <f>ROUND(I369*H369,2)</f>
        <v>0</v>
      </c>
      <c r="BL369" s="16" t="s">
        <v>146</v>
      </c>
      <c r="BM369" s="16" t="s">
        <v>540</v>
      </c>
    </row>
    <row r="370" s="11" customFormat="1">
      <c r="B370" s="216"/>
      <c r="C370" s="217"/>
      <c r="D370" s="218" t="s">
        <v>148</v>
      </c>
      <c r="E370" s="219" t="s">
        <v>1</v>
      </c>
      <c r="F370" s="220" t="s">
        <v>541</v>
      </c>
      <c r="G370" s="217"/>
      <c r="H370" s="219" t="s">
        <v>1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148</v>
      </c>
      <c r="AU370" s="226" t="s">
        <v>83</v>
      </c>
      <c r="AV370" s="11" t="s">
        <v>81</v>
      </c>
      <c r="AW370" s="11" t="s">
        <v>34</v>
      </c>
      <c r="AX370" s="11" t="s">
        <v>73</v>
      </c>
      <c r="AY370" s="226" t="s">
        <v>139</v>
      </c>
    </row>
    <row r="371" s="12" customFormat="1">
      <c r="B371" s="227"/>
      <c r="C371" s="228"/>
      <c r="D371" s="218" t="s">
        <v>148</v>
      </c>
      <c r="E371" s="229" t="s">
        <v>1</v>
      </c>
      <c r="F371" s="230" t="s">
        <v>542</v>
      </c>
      <c r="G371" s="228"/>
      <c r="H371" s="231">
        <v>613.31200000000001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AT371" s="237" t="s">
        <v>148</v>
      </c>
      <c r="AU371" s="237" t="s">
        <v>83</v>
      </c>
      <c r="AV371" s="12" t="s">
        <v>83</v>
      </c>
      <c r="AW371" s="12" t="s">
        <v>34</v>
      </c>
      <c r="AX371" s="12" t="s">
        <v>81</v>
      </c>
      <c r="AY371" s="237" t="s">
        <v>139</v>
      </c>
    </row>
    <row r="372" s="1" customFormat="1" ht="16.5" customHeight="1">
      <c r="B372" s="37"/>
      <c r="C372" s="204" t="s">
        <v>543</v>
      </c>
      <c r="D372" s="204" t="s">
        <v>141</v>
      </c>
      <c r="E372" s="205" t="s">
        <v>544</v>
      </c>
      <c r="F372" s="206" t="s">
        <v>545</v>
      </c>
      <c r="G372" s="207" t="s">
        <v>249</v>
      </c>
      <c r="H372" s="208">
        <v>21.071999999999999</v>
      </c>
      <c r="I372" s="209"/>
      <c r="J372" s="210">
        <f>ROUND(I372*H372,2)</f>
        <v>0</v>
      </c>
      <c r="K372" s="206" t="s">
        <v>145</v>
      </c>
      <c r="L372" s="42"/>
      <c r="M372" s="211" t="s">
        <v>1</v>
      </c>
      <c r="N372" s="212" t="s">
        <v>44</v>
      </c>
      <c r="O372" s="78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AR372" s="16" t="s">
        <v>146</v>
      </c>
      <c r="AT372" s="16" t="s">
        <v>141</v>
      </c>
      <c r="AU372" s="16" t="s">
        <v>83</v>
      </c>
      <c r="AY372" s="16" t="s">
        <v>139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81</v>
      </c>
      <c r="BK372" s="215">
        <f>ROUND(I372*H372,2)</f>
        <v>0</v>
      </c>
      <c r="BL372" s="16" t="s">
        <v>146</v>
      </c>
      <c r="BM372" s="16" t="s">
        <v>546</v>
      </c>
    </row>
    <row r="373" s="1" customFormat="1" ht="16.5" customHeight="1">
      <c r="B373" s="37"/>
      <c r="C373" s="204" t="s">
        <v>547</v>
      </c>
      <c r="D373" s="204" t="s">
        <v>141</v>
      </c>
      <c r="E373" s="205" t="s">
        <v>548</v>
      </c>
      <c r="F373" s="206" t="s">
        <v>549</v>
      </c>
      <c r="G373" s="207" t="s">
        <v>249</v>
      </c>
      <c r="H373" s="208">
        <v>35.597000000000001</v>
      </c>
      <c r="I373" s="209"/>
      <c r="J373" s="210">
        <f>ROUND(I373*H373,2)</f>
        <v>0</v>
      </c>
      <c r="K373" s="206" t="s">
        <v>145</v>
      </c>
      <c r="L373" s="42"/>
      <c r="M373" s="211" t="s">
        <v>1</v>
      </c>
      <c r="N373" s="212" t="s">
        <v>44</v>
      </c>
      <c r="O373" s="78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AR373" s="16" t="s">
        <v>146</v>
      </c>
      <c r="AT373" s="16" t="s">
        <v>141</v>
      </c>
      <c r="AU373" s="16" t="s">
        <v>83</v>
      </c>
      <c r="AY373" s="16" t="s">
        <v>139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6" t="s">
        <v>81</v>
      </c>
      <c r="BK373" s="215">
        <f>ROUND(I373*H373,2)</f>
        <v>0</v>
      </c>
      <c r="BL373" s="16" t="s">
        <v>146</v>
      </c>
      <c r="BM373" s="16" t="s">
        <v>550</v>
      </c>
    </row>
    <row r="374" s="1" customFormat="1" ht="16.5" customHeight="1">
      <c r="B374" s="37"/>
      <c r="C374" s="204" t="s">
        <v>551</v>
      </c>
      <c r="D374" s="204" t="s">
        <v>141</v>
      </c>
      <c r="E374" s="205" t="s">
        <v>552</v>
      </c>
      <c r="F374" s="206" t="s">
        <v>553</v>
      </c>
      <c r="G374" s="207" t="s">
        <v>249</v>
      </c>
      <c r="H374" s="208">
        <v>30.946999999999999</v>
      </c>
      <c r="I374" s="209"/>
      <c r="J374" s="210">
        <f>ROUND(I374*H374,2)</f>
        <v>0</v>
      </c>
      <c r="K374" s="206" t="s">
        <v>145</v>
      </c>
      <c r="L374" s="42"/>
      <c r="M374" s="211" t="s">
        <v>1</v>
      </c>
      <c r="N374" s="212" t="s">
        <v>44</v>
      </c>
      <c r="O374" s="78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AR374" s="16" t="s">
        <v>146</v>
      </c>
      <c r="AT374" s="16" t="s">
        <v>141</v>
      </c>
      <c r="AU374" s="16" t="s">
        <v>83</v>
      </c>
      <c r="AY374" s="16" t="s">
        <v>139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81</v>
      </c>
      <c r="BK374" s="215">
        <f>ROUND(I374*H374,2)</f>
        <v>0</v>
      </c>
      <c r="BL374" s="16" t="s">
        <v>146</v>
      </c>
      <c r="BM374" s="16" t="s">
        <v>554</v>
      </c>
    </row>
    <row r="375" s="10" customFormat="1" ht="22.8" customHeight="1">
      <c r="B375" s="188"/>
      <c r="C375" s="189"/>
      <c r="D375" s="190" t="s">
        <v>72</v>
      </c>
      <c r="E375" s="202" t="s">
        <v>555</v>
      </c>
      <c r="F375" s="202" t="s">
        <v>556</v>
      </c>
      <c r="G375" s="189"/>
      <c r="H375" s="189"/>
      <c r="I375" s="192"/>
      <c r="J375" s="203">
        <f>BK375</f>
        <v>0</v>
      </c>
      <c r="K375" s="189"/>
      <c r="L375" s="194"/>
      <c r="M375" s="195"/>
      <c r="N375" s="196"/>
      <c r="O375" s="196"/>
      <c r="P375" s="197">
        <f>P376</f>
        <v>0</v>
      </c>
      <c r="Q375" s="196"/>
      <c r="R375" s="197">
        <f>R376</f>
        <v>0</v>
      </c>
      <c r="S375" s="196"/>
      <c r="T375" s="198">
        <f>T376</f>
        <v>0</v>
      </c>
      <c r="AR375" s="199" t="s">
        <v>81</v>
      </c>
      <c r="AT375" s="200" t="s">
        <v>72</v>
      </c>
      <c r="AU375" s="200" t="s">
        <v>81</v>
      </c>
      <c r="AY375" s="199" t="s">
        <v>139</v>
      </c>
      <c r="BK375" s="201">
        <f>BK376</f>
        <v>0</v>
      </c>
    </row>
    <row r="376" s="1" customFormat="1" ht="16.5" customHeight="1">
      <c r="B376" s="37"/>
      <c r="C376" s="204" t="s">
        <v>557</v>
      </c>
      <c r="D376" s="204" t="s">
        <v>141</v>
      </c>
      <c r="E376" s="205" t="s">
        <v>558</v>
      </c>
      <c r="F376" s="206" t="s">
        <v>559</v>
      </c>
      <c r="G376" s="207" t="s">
        <v>249</v>
      </c>
      <c r="H376" s="208">
        <v>304.81099999999998</v>
      </c>
      <c r="I376" s="209"/>
      <c r="J376" s="210">
        <f>ROUND(I376*H376,2)</f>
        <v>0</v>
      </c>
      <c r="K376" s="206" t="s">
        <v>1</v>
      </c>
      <c r="L376" s="42"/>
      <c r="M376" s="211" t="s">
        <v>1</v>
      </c>
      <c r="N376" s="212" t="s">
        <v>44</v>
      </c>
      <c r="O376" s="78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AR376" s="16" t="s">
        <v>146</v>
      </c>
      <c r="AT376" s="16" t="s">
        <v>141</v>
      </c>
      <c r="AU376" s="16" t="s">
        <v>83</v>
      </c>
      <c r="AY376" s="16" t="s">
        <v>139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6" t="s">
        <v>81</v>
      </c>
      <c r="BK376" s="215">
        <f>ROUND(I376*H376,2)</f>
        <v>0</v>
      </c>
      <c r="BL376" s="16" t="s">
        <v>146</v>
      </c>
      <c r="BM376" s="16" t="s">
        <v>560</v>
      </c>
    </row>
    <row r="377" s="10" customFormat="1" ht="22.8" customHeight="1">
      <c r="B377" s="188"/>
      <c r="C377" s="189"/>
      <c r="D377" s="190" t="s">
        <v>72</v>
      </c>
      <c r="E377" s="202" t="s">
        <v>561</v>
      </c>
      <c r="F377" s="202" t="s">
        <v>562</v>
      </c>
      <c r="G377" s="189"/>
      <c r="H377" s="189"/>
      <c r="I377" s="192"/>
      <c r="J377" s="203">
        <f>BK377</f>
        <v>0</v>
      </c>
      <c r="K377" s="189"/>
      <c r="L377" s="194"/>
      <c r="M377" s="195"/>
      <c r="N377" s="196"/>
      <c r="O377" s="196"/>
      <c r="P377" s="197">
        <f>SUM(P378:P593)</f>
        <v>0</v>
      </c>
      <c r="Q377" s="196"/>
      <c r="R377" s="197">
        <f>SUM(R378:R593)</f>
        <v>150.18363402999998</v>
      </c>
      <c r="S377" s="196"/>
      <c r="T377" s="198">
        <f>SUM(T378:T593)</f>
        <v>0</v>
      </c>
      <c r="AR377" s="199" t="s">
        <v>81</v>
      </c>
      <c r="AT377" s="200" t="s">
        <v>72</v>
      </c>
      <c r="AU377" s="200" t="s">
        <v>81</v>
      </c>
      <c r="AY377" s="199" t="s">
        <v>139</v>
      </c>
      <c r="BK377" s="201">
        <f>SUM(BK378:BK593)</f>
        <v>0</v>
      </c>
    </row>
    <row r="378" s="1" customFormat="1" ht="16.5" customHeight="1">
      <c r="B378" s="37"/>
      <c r="C378" s="204" t="s">
        <v>563</v>
      </c>
      <c r="D378" s="204" t="s">
        <v>141</v>
      </c>
      <c r="E378" s="205" t="s">
        <v>564</v>
      </c>
      <c r="F378" s="206" t="s">
        <v>565</v>
      </c>
      <c r="G378" s="207" t="s">
        <v>200</v>
      </c>
      <c r="H378" s="208">
        <v>196</v>
      </c>
      <c r="I378" s="209"/>
      <c r="J378" s="210">
        <f>ROUND(I378*H378,2)</f>
        <v>0</v>
      </c>
      <c r="K378" s="206" t="s">
        <v>145</v>
      </c>
      <c r="L378" s="42"/>
      <c r="M378" s="211" t="s">
        <v>1</v>
      </c>
      <c r="N378" s="212" t="s">
        <v>44</v>
      </c>
      <c r="O378" s="78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AR378" s="16" t="s">
        <v>146</v>
      </c>
      <c r="AT378" s="16" t="s">
        <v>141</v>
      </c>
      <c r="AU378" s="16" t="s">
        <v>83</v>
      </c>
      <c r="AY378" s="16" t="s">
        <v>139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81</v>
      </c>
      <c r="BK378" s="215">
        <f>ROUND(I378*H378,2)</f>
        <v>0</v>
      </c>
      <c r="BL378" s="16" t="s">
        <v>146</v>
      </c>
      <c r="BM378" s="16" t="s">
        <v>566</v>
      </c>
    </row>
    <row r="379" s="11" customFormat="1">
      <c r="B379" s="216"/>
      <c r="C379" s="217"/>
      <c r="D379" s="218" t="s">
        <v>148</v>
      </c>
      <c r="E379" s="219" t="s">
        <v>1</v>
      </c>
      <c r="F379" s="220" t="s">
        <v>567</v>
      </c>
      <c r="G379" s="217"/>
      <c r="H379" s="219" t="s">
        <v>1</v>
      </c>
      <c r="I379" s="221"/>
      <c r="J379" s="217"/>
      <c r="K379" s="217"/>
      <c r="L379" s="222"/>
      <c r="M379" s="223"/>
      <c r="N379" s="224"/>
      <c r="O379" s="224"/>
      <c r="P379" s="224"/>
      <c r="Q379" s="224"/>
      <c r="R379" s="224"/>
      <c r="S379" s="224"/>
      <c r="T379" s="225"/>
      <c r="AT379" s="226" t="s">
        <v>148</v>
      </c>
      <c r="AU379" s="226" t="s">
        <v>83</v>
      </c>
      <c r="AV379" s="11" t="s">
        <v>81</v>
      </c>
      <c r="AW379" s="11" t="s">
        <v>34</v>
      </c>
      <c r="AX379" s="11" t="s">
        <v>73</v>
      </c>
      <c r="AY379" s="226" t="s">
        <v>139</v>
      </c>
    </row>
    <row r="380" s="12" customFormat="1">
      <c r="B380" s="227"/>
      <c r="C380" s="228"/>
      <c r="D380" s="218" t="s">
        <v>148</v>
      </c>
      <c r="E380" s="229" t="s">
        <v>1</v>
      </c>
      <c r="F380" s="230" t="s">
        <v>568</v>
      </c>
      <c r="G380" s="228"/>
      <c r="H380" s="231">
        <v>100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AT380" s="237" t="s">
        <v>148</v>
      </c>
      <c r="AU380" s="237" t="s">
        <v>83</v>
      </c>
      <c r="AV380" s="12" t="s">
        <v>83</v>
      </c>
      <c r="AW380" s="12" t="s">
        <v>34</v>
      </c>
      <c r="AX380" s="12" t="s">
        <v>73</v>
      </c>
      <c r="AY380" s="237" t="s">
        <v>139</v>
      </c>
    </row>
    <row r="381" s="11" customFormat="1">
      <c r="B381" s="216"/>
      <c r="C381" s="217"/>
      <c r="D381" s="218" t="s">
        <v>148</v>
      </c>
      <c r="E381" s="219" t="s">
        <v>1</v>
      </c>
      <c r="F381" s="220" t="s">
        <v>569</v>
      </c>
      <c r="G381" s="217"/>
      <c r="H381" s="219" t="s">
        <v>1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148</v>
      </c>
      <c r="AU381" s="226" t="s">
        <v>83</v>
      </c>
      <c r="AV381" s="11" t="s">
        <v>81</v>
      </c>
      <c r="AW381" s="11" t="s">
        <v>34</v>
      </c>
      <c r="AX381" s="11" t="s">
        <v>73</v>
      </c>
      <c r="AY381" s="226" t="s">
        <v>139</v>
      </c>
    </row>
    <row r="382" s="12" customFormat="1">
      <c r="B382" s="227"/>
      <c r="C382" s="228"/>
      <c r="D382" s="218" t="s">
        <v>148</v>
      </c>
      <c r="E382" s="229" t="s">
        <v>1</v>
      </c>
      <c r="F382" s="230" t="s">
        <v>570</v>
      </c>
      <c r="G382" s="228"/>
      <c r="H382" s="231">
        <v>96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148</v>
      </c>
      <c r="AU382" s="237" t="s">
        <v>83</v>
      </c>
      <c r="AV382" s="12" t="s">
        <v>83</v>
      </c>
      <c r="AW382" s="12" t="s">
        <v>34</v>
      </c>
      <c r="AX382" s="12" t="s">
        <v>73</v>
      </c>
      <c r="AY382" s="237" t="s">
        <v>139</v>
      </c>
    </row>
    <row r="383" s="13" customFormat="1">
      <c r="B383" s="238"/>
      <c r="C383" s="239"/>
      <c r="D383" s="218" t="s">
        <v>148</v>
      </c>
      <c r="E383" s="240" t="s">
        <v>1</v>
      </c>
      <c r="F383" s="241" t="s">
        <v>167</v>
      </c>
      <c r="G383" s="239"/>
      <c r="H383" s="242">
        <v>196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AT383" s="248" t="s">
        <v>148</v>
      </c>
      <c r="AU383" s="248" t="s">
        <v>83</v>
      </c>
      <c r="AV383" s="13" t="s">
        <v>146</v>
      </c>
      <c r="AW383" s="13" t="s">
        <v>34</v>
      </c>
      <c r="AX383" s="13" t="s">
        <v>81</v>
      </c>
      <c r="AY383" s="248" t="s">
        <v>139</v>
      </c>
    </row>
    <row r="384" s="1" customFormat="1" ht="16.5" customHeight="1">
      <c r="B384" s="37"/>
      <c r="C384" s="204" t="s">
        <v>571</v>
      </c>
      <c r="D384" s="204" t="s">
        <v>141</v>
      </c>
      <c r="E384" s="205" t="s">
        <v>572</v>
      </c>
      <c r="F384" s="206" t="s">
        <v>573</v>
      </c>
      <c r="G384" s="207" t="s">
        <v>200</v>
      </c>
      <c r="H384" s="208">
        <v>40</v>
      </c>
      <c r="I384" s="209"/>
      <c r="J384" s="210">
        <f>ROUND(I384*H384,2)</f>
        <v>0</v>
      </c>
      <c r="K384" s="206" t="s">
        <v>1</v>
      </c>
      <c r="L384" s="42"/>
      <c r="M384" s="211" t="s">
        <v>1</v>
      </c>
      <c r="N384" s="212" t="s">
        <v>44</v>
      </c>
      <c r="O384" s="78"/>
      <c r="P384" s="213">
        <f>O384*H384</f>
        <v>0</v>
      </c>
      <c r="Q384" s="213">
        <v>0.093359999999999999</v>
      </c>
      <c r="R384" s="213">
        <f>Q384*H384</f>
        <v>3.7343999999999999</v>
      </c>
      <c r="S384" s="213">
        <v>0</v>
      </c>
      <c r="T384" s="214">
        <f>S384*H384</f>
        <v>0</v>
      </c>
      <c r="AR384" s="16" t="s">
        <v>146</v>
      </c>
      <c r="AT384" s="16" t="s">
        <v>141</v>
      </c>
      <c r="AU384" s="16" t="s">
        <v>83</v>
      </c>
      <c r="AY384" s="16" t="s">
        <v>139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81</v>
      </c>
      <c r="BK384" s="215">
        <f>ROUND(I384*H384,2)</f>
        <v>0</v>
      </c>
      <c r="BL384" s="16" t="s">
        <v>146</v>
      </c>
      <c r="BM384" s="16" t="s">
        <v>574</v>
      </c>
    </row>
    <row r="385" s="11" customFormat="1">
      <c r="B385" s="216"/>
      <c r="C385" s="217"/>
      <c r="D385" s="218" t="s">
        <v>148</v>
      </c>
      <c r="E385" s="219" t="s">
        <v>1</v>
      </c>
      <c r="F385" s="220" t="s">
        <v>575</v>
      </c>
      <c r="G385" s="217"/>
      <c r="H385" s="219" t="s">
        <v>1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AT385" s="226" t="s">
        <v>148</v>
      </c>
      <c r="AU385" s="226" t="s">
        <v>83</v>
      </c>
      <c r="AV385" s="11" t="s">
        <v>81</v>
      </c>
      <c r="AW385" s="11" t="s">
        <v>34</v>
      </c>
      <c r="AX385" s="11" t="s">
        <v>73</v>
      </c>
      <c r="AY385" s="226" t="s">
        <v>139</v>
      </c>
    </row>
    <row r="386" s="11" customFormat="1">
      <c r="B386" s="216"/>
      <c r="C386" s="217"/>
      <c r="D386" s="218" t="s">
        <v>148</v>
      </c>
      <c r="E386" s="219" t="s">
        <v>1</v>
      </c>
      <c r="F386" s="220" t="s">
        <v>567</v>
      </c>
      <c r="G386" s="217"/>
      <c r="H386" s="219" t="s">
        <v>1</v>
      </c>
      <c r="I386" s="221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AT386" s="226" t="s">
        <v>148</v>
      </c>
      <c r="AU386" s="226" t="s">
        <v>83</v>
      </c>
      <c r="AV386" s="11" t="s">
        <v>81</v>
      </c>
      <c r="AW386" s="11" t="s">
        <v>34</v>
      </c>
      <c r="AX386" s="11" t="s">
        <v>73</v>
      </c>
      <c r="AY386" s="226" t="s">
        <v>139</v>
      </c>
    </row>
    <row r="387" s="12" customFormat="1">
      <c r="B387" s="227"/>
      <c r="C387" s="228"/>
      <c r="D387" s="218" t="s">
        <v>148</v>
      </c>
      <c r="E387" s="229" t="s">
        <v>1</v>
      </c>
      <c r="F387" s="230" t="s">
        <v>576</v>
      </c>
      <c r="G387" s="228"/>
      <c r="H387" s="231">
        <v>20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AT387" s="237" t="s">
        <v>148</v>
      </c>
      <c r="AU387" s="237" t="s">
        <v>83</v>
      </c>
      <c r="AV387" s="12" t="s">
        <v>83</v>
      </c>
      <c r="AW387" s="12" t="s">
        <v>34</v>
      </c>
      <c r="AX387" s="12" t="s">
        <v>73</v>
      </c>
      <c r="AY387" s="237" t="s">
        <v>139</v>
      </c>
    </row>
    <row r="388" s="11" customFormat="1">
      <c r="B388" s="216"/>
      <c r="C388" s="217"/>
      <c r="D388" s="218" t="s">
        <v>148</v>
      </c>
      <c r="E388" s="219" t="s">
        <v>1</v>
      </c>
      <c r="F388" s="220" t="s">
        <v>569</v>
      </c>
      <c r="G388" s="217"/>
      <c r="H388" s="219" t="s">
        <v>1</v>
      </c>
      <c r="I388" s="221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148</v>
      </c>
      <c r="AU388" s="226" t="s">
        <v>83</v>
      </c>
      <c r="AV388" s="11" t="s">
        <v>81</v>
      </c>
      <c r="AW388" s="11" t="s">
        <v>34</v>
      </c>
      <c r="AX388" s="11" t="s">
        <v>73</v>
      </c>
      <c r="AY388" s="226" t="s">
        <v>139</v>
      </c>
    </row>
    <row r="389" s="12" customFormat="1">
      <c r="B389" s="227"/>
      <c r="C389" s="228"/>
      <c r="D389" s="218" t="s">
        <v>148</v>
      </c>
      <c r="E389" s="229" t="s">
        <v>1</v>
      </c>
      <c r="F389" s="230" t="s">
        <v>577</v>
      </c>
      <c r="G389" s="228"/>
      <c r="H389" s="231">
        <v>19.199999999999999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AT389" s="237" t="s">
        <v>148</v>
      </c>
      <c r="AU389" s="237" t="s">
        <v>83</v>
      </c>
      <c r="AV389" s="12" t="s">
        <v>83</v>
      </c>
      <c r="AW389" s="12" t="s">
        <v>34</v>
      </c>
      <c r="AX389" s="12" t="s">
        <v>73</v>
      </c>
      <c r="AY389" s="237" t="s">
        <v>139</v>
      </c>
    </row>
    <row r="390" s="12" customFormat="1">
      <c r="B390" s="227"/>
      <c r="C390" s="228"/>
      <c r="D390" s="218" t="s">
        <v>148</v>
      </c>
      <c r="E390" s="229" t="s">
        <v>1</v>
      </c>
      <c r="F390" s="230" t="s">
        <v>196</v>
      </c>
      <c r="G390" s="228"/>
      <c r="H390" s="231">
        <v>0.80000000000000004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148</v>
      </c>
      <c r="AU390" s="237" t="s">
        <v>83</v>
      </c>
      <c r="AV390" s="12" t="s">
        <v>83</v>
      </c>
      <c r="AW390" s="12" t="s">
        <v>34</v>
      </c>
      <c r="AX390" s="12" t="s">
        <v>73</v>
      </c>
      <c r="AY390" s="237" t="s">
        <v>139</v>
      </c>
    </row>
    <row r="391" s="13" customFormat="1">
      <c r="B391" s="238"/>
      <c r="C391" s="239"/>
      <c r="D391" s="218" t="s">
        <v>148</v>
      </c>
      <c r="E391" s="240" t="s">
        <v>1</v>
      </c>
      <c r="F391" s="241" t="s">
        <v>167</v>
      </c>
      <c r="G391" s="239"/>
      <c r="H391" s="242">
        <v>40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AT391" s="248" t="s">
        <v>148</v>
      </c>
      <c r="AU391" s="248" t="s">
        <v>83</v>
      </c>
      <c r="AV391" s="13" t="s">
        <v>146</v>
      </c>
      <c r="AW391" s="13" t="s">
        <v>34</v>
      </c>
      <c r="AX391" s="13" t="s">
        <v>81</v>
      </c>
      <c r="AY391" s="248" t="s">
        <v>139</v>
      </c>
    </row>
    <row r="392" s="1" customFormat="1" ht="16.5" customHeight="1">
      <c r="B392" s="37"/>
      <c r="C392" s="204" t="s">
        <v>578</v>
      </c>
      <c r="D392" s="204" t="s">
        <v>141</v>
      </c>
      <c r="E392" s="205" t="s">
        <v>579</v>
      </c>
      <c r="F392" s="206" t="s">
        <v>580</v>
      </c>
      <c r="G392" s="207" t="s">
        <v>200</v>
      </c>
      <c r="H392" s="208">
        <v>196</v>
      </c>
      <c r="I392" s="209"/>
      <c r="J392" s="210">
        <f>ROUND(I392*H392,2)</f>
        <v>0</v>
      </c>
      <c r="K392" s="206" t="s">
        <v>145</v>
      </c>
      <c r="L392" s="42"/>
      <c r="M392" s="211" t="s">
        <v>1</v>
      </c>
      <c r="N392" s="212" t="s">
        <v>44</v>
      </c>
      <c r="O392" s="78"/>
      <c r="P392" s="213">
        <f>O392*H392</f>
        <v>0</v>
      </c>
      <c r="Q392" s="213">
        <v>0.042000000000000003</v>
      </c>
      <c r="R392" s="213">
        <f>Q392*H392</f>
        <v>8.2320000000000011</v>
      </c>
      <c r="S392" s="213">
        <v>0</v>
      </c>
      <c r="T392" s="214">
        <f>S392*H392</f>
        <v>0</v>
      </c>
      <c r="AR392" s="16" t="s">
        <v>146</v>
      </c>
      <c r="AT392" s="16" t="s">
        <v>141</v>
      </c>
      <c r="AU392" s="16" t="s">
        <v>83</v>
      </c>
      <c r="AY392" s="16" t="s">
        <v>139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81</v>
      </c>
      <c r="BK392" s="215">
        <f>ROUND(I392*H392,2)</f>
        <v>0</v>
      </c>
      <c r="BL392" s="16" t="s">
        <v>146</v>
      </c>
      <c r="BM392" s="16" t="s">
        <v>581</v>
      </c>
    </row>
    <row r="393" s="11" customFormat="1">
      <c r="B393" s="216"/>
      <c r="C393" s="217"/>
      <c r="D393" s="218" t="s">
        <v>148</v>
      </c>
      <c r="E393" s="219" t="s">
        <v>1</v>
      </c>
      <c r="F393" s="220" t="s">
        <v>567</v>
      </c>
      <c r="G393" s="217"/>
      <c r="H393" s="219" t="s">
        <v>1</v>
      </c>
      <c r="I393" s="221"/>
      <c r="J393" s="217"/>
      <c r="K393" s="217"/>
      <c r="L393" s="222"/>
      <c r="M393" s="223"/>
      <c r="N393" s="224"/>
      <c r="O393" s="224"/>
      <c r="P393" s="224"/>
      <c r="Q393" s="224"/>
      <c r="R393" s="224"/>
      <c r="S393" s="224"/>
      <c r="T393" s="225"/>
      <c r="AT393" s="226" t="s">
        <v>148</v>
      </c>
      <c r="AU393" s="226" t="s">
        <v>83</v>
      </c>
      <c r="AV393" s="11" t="s">
        <v>81</v>
      </c>
      <c r="AW393" s="11" t="s">
        <v>34</v>
      </c>
      <c r="AX393" s="11" t="s">
        <v>73</v>
      </c>
      <c r="AY393" s="226" t="s">
        <v>139</v>
      </c>
    </row>
    <row r="394" s="12" customFormat="1">
      <c r="B394" s="227"/>
      <c r="C394" s="228"/>
      <c r="D394" s="218" t="s">
        <v>148</v>
      </c>
      <c r="E394" s="229" t="s">
        <v>1</v>
      </c>
      <c r="F394" s="230" t="s">
        <v>568</v>
      </c>
      <c r="G394" s="228"/>
      <c r="H394" s="231">
        <v>100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AT394" s="237" t="s">
        <v>148</v>
      </c>
      <c r="AU394" s="237" t="s">
        <v>83</v>
      </c>
      <c r="AV394" s="12" t="s">
        <v>83</v>
      </c>
      <c r="AW394" s="12" t="s">
        <v>34</v>
      </c>
      <c r="AX394" s="12" t="s">
        <v>73</v>
      </c>
      <c r="AY394" s="237" t="s">
        <v>139</v>
      </c>
    </row>
    <row r="395" s="11" customFormat="1">
      <c r="B395" s="216"/>
      <c r="C395" s="217"/>
      <c r="D395" s="218" t="s">
        <v>148</v>
      </c>
      <c r="E395" s="219" t="s">
        <v>1</v>
      </c>
      <c r="F395" s="220" t="s">
        <v>569</v>
      </c>
      <c r="G395" s="217"/>
      <c r="H395" s="219" t="s">
        <v>1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148</v>
      </c>
      <c r="AU395" s="226" t="s">
        <v>83</v>
      </c>
      <c r="AV395" s="11" t="s">
        <v>81</v>
      </c>
      <c r="AW395" s="11" t="s">
        <v>34</v>
      </c>
      <c r="AX395" s="11" t="s">
        <v>73</v>
      </c>
      <c r="AY395" s="226" t="s">
        <v>139</v>
      </c>
    </row>
    <row r="396" s="12" customFormat="1">
      <c r="B396" s="227"/>
      <c r="C396" s="228"/>
      <c r="D396" s="218" t="s">
        <v>148</v>
      </c>
      <c r="E396" s="229" t="s">
        <v>1</v>
      </c>
      <c r="F396" s="230" t="s">
        <v>570</v>
      </c>
      <c r="G396" s="228"/>
      <c r="H396" s="231">
        <v>96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AT396" s="237" t="s">
        <v>148</v>
      </c>
      <c r="AU396" s="237" t="s">
        <v>83</v>
      </c>
      <c r="AV396" s="12" t="s">
        <v>83</v>
      </c>
      <c r="AW396" s="12" t="s">
        <v>34</v>
      </c>
      <c r="AX396" s="12" t="s">
        <v>73</v>
      </c>
      <c r="AY396" s="237" t="s">
        <v>139</v>
      </c>
    </row>
    <row r="397" s="13" customFormat="1">
      <c r="B397" s="238"/>
      <c r="C397" s="239"/>
      <c r="D397" s="218" t="s">
        <v>148</v>
      </c>
      <c r="E397" s="240" t="s">
        <v>1</v>
      </c>
      <c r="F397" s="241" t="s">
        <v>167</v>
      </c>
      <c r="G397" s="239"/>
      <c r="H397" s="242">
        <v>196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AT397" s="248" t="s">
        <v>148</v>
      </c>
      <c r="AU397" s="248" t="s">
        <v>83</v>
      </c>
      <c r="AV397" s="13" t="s">
        <v>146</v>
      </c>
      <c r="AW397" s="13" t="s">
        <v>34</v>
      </c>
      <c r="AX397" s="13" t="s">
        <v>81</v>
      </c>
      <c r="AY397" s="248" t="s">
        <v>139</v>
      </c>
    </row>
    <row r="398" s="1" customFormat="1" ht="16.5" customHeight="1">
      <c r="B398" s="37"/>
      <c r="C398" s="204" t="s">
        <v>582</v>
      </c>
      <c r="D398" s="204" t="s">
        <v>141</v>
      </c>
      <c r="E398" s="205" t="s">
        <v>583</v>
      </c>
      <c r="F398" s="206" t="s">
        <v>584</v>
      </c>
      <c r="G398" s="207" t="s">
        <v>200</v>
      </c>
      <c r="H398" s="208">
        <v>212</v>
      </c>
      <c r="I398" s="209"/>
      <c r="J398" s="210">
        <f>ROUND(I398*H398,2)</f>
        <v>0</v>
      </c>
      <c r="K398" s="206" t="s">
        <v>145</v>
      </c>
      <c r="L398" s="42"/>
      <c r="M398" s="211" t="s">
        <v>1</v>
      </c>
      <c r="N398" s="212" t="s">
        <v>44</v>
      </c>
      <c r="O398" s="78"/>
      <c r="P398" s="213">
        <f>O398*H398</f>
        <v>0</v>
      </c>
      <c r="Q398" s="213">
        <v>0.00058</v>
      </c>
      <c r="R398" s="213">
        <f>Q398*H398</f>
        <v>0.12296</v>
      </c>
      <c r="S398" s="213">
        <v>0</v>
      </c>
      <c r="T398" s="214">
        <f>S398*H398</f>
        <v>0</v>
      </c>
      <c r="AR398" s="16" t="s">
        <v>146</v>
      </c>
      <c r="AT398" s="16" t="s">
        <v>141</v>
      </c>
      <c r="AU398" s="16" t="s">
        <v>83</v>
      </c>
      <c r="AY398" s="16" t="s">
        <v>139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6" t="s">
        <v>81</v>
      </c>
      <c r="BK398" s="215">
        <f>ROUND(I398*H398,2)</f>
        <v>0</v>
      </c>
      <c r="BL398" s="16" t="s">
        <v>146</v>
      </c>
      <c r="BM398" s="16" t="s">
        <v>585</v>
      </c>
    </row>
    <row r="399" s="11" customFormat="1">
      <c r="B399" s="216"/>
      <c r="C399" s="217"/>
      <c r="D399" s="218" t="s">
        <v>148</v>
      </c>
      <c r="E399" s="219" t="s">
        <v>1</v>
      </c>
      <c r="F399" s="220" t="s">
        <v>586</v>
      </c>
      <c r="G399" s="217"/>
      <c r="H399" s="219" t="s">
        <v>1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148</v>
      </c>
      <c r="AU399" s="226" t="s">
        <v>83</v>
      </c>
      <c r="AV399" s="11" t="s">
        <v>81</v>
      </c>
      <c r="AW399" s="11" t="s">
        <v>34</v>
      </c>
      <c r="AX399" s="11" t="s">
        <v>73</v>
      </c>
      <c r="AY399" s="226" t="s">
        <v>139</v>
      </c>
    </row>
    <row r="400" s="12" customFormat="1">
      <c r="B400" s="227"/>
      <c r="C400" s="228"/>
      <c r="D400" s="218" t="s">
        <v>148</v>
      </c>
      <c r="E400" s="229" t="s">
        <v>1</v>
      </c>
      <c r="F400" s="230" t="s">
        <v>587</v>
      </c>
      <c r="G400" s="228"/>
      <c r="H400" s="231">
        <v>107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AT400" s="237" t="s">
        <v>148</v>
      </c>
      <c r="AU400" s="237" t="s">
        <v>83</v>
      </c>
      <c r="AV400" s="12" t="s">
        <v>83</v>
      </c>
      <c r="AW400" s="12" t="s">
        <v>34</v>
      </c>
      <c r="AX400" s="12" t="s">
        <v>73</v>
      </c>
      <c r="AY400" s="237" t="s">
        <v>139</v>
      </c>
    </row>
    <row r="401" s="11" customFormat="1">
      <c r="B401" s="216"/>
      <c r="C401" s="217"/>
      <c r="D401" s="218" t="s">
        <v>148</v>
      </c>
      <c r="E401" s="219" t="s">
        <v>1</v>
      </c>
      <c r="F401" s="220" t="s">
        <v>588</v>
      </c>
      <c r="G401" s="217"/>
      <c r="H401" s="219" t="s">
        <v>1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148</v>
      </c>
      <c r="AU401" s="226" t="s">
        <v>83</v>
      </c>
      <c r="AV401" s="11" t="s">
        <v>81</v>
      </c>
      <c r="AW401" s="11" t="s">
        <v>34</v>
      </c>
      <c r="AX401" s="11" t="s">
        <v>73</v>
      </c>
      <c r="AY401" s="226" t="s">
        <v>139</v>
      </c>
    </row>
    <row r="402" s="12" customFormat="1">
      <c r="B402" s="227"/>
      <c r="C402" s="228"/>
      <c r="D402" s="218" t="s">
        <v>148</v>
      </c>
      <c r="E402" s="229" t="s">
        <v>1</v>
      </c>
      <c r="F402" s="230" t="s">
        <v>589</v>
      </c>
      <c r="G402" s="228"/>
      <c r="H402" s="231">
        <v>105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AT402" s="237" t="s">
        <v>148</v>
      </c>
      <c r="AU402" s="237" t="s">
        <v>83</v>
      </c>
      <c r="AV402" s="12" t="s">
        <v>83</v>
      </c>
      <c r="AW402" s="12" t="s">
        <v>34</v>
      </c>
      <c r="AX402" s="12" t="s">
        <v>73</v>
      </c>
      <c r="AY402" s="237" t="s">
        <v>139</v>
      </c>
    </row>
    <row r="403" s="13" customFormat="1">
      <c r="B403" s="238"/>
      <c r="C403" s="239"/>
      <c r="D403" s="218" t="s">
        <v>148</v>
      </c>
      <c r="E403" s="240" t="s">
        <v>1</v>
      </c>
      <c r="F403" s="241" t="s">
        <v>167</v>
      </c>
      <c r="G403" s="239"/>
      <c r="H403" s="242">
        <v>212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AT403" s="248" t="s">
        <v>148</v>
      </c>
      <c r="AU403" s="248" t="s">
        <v>83</v>
      </c>
      <c r="AV403" s="13" t="s">
        <v>146</v>
      </c>
      <c r="AW403" s="13" t="s">
        <v>34</v>
      </c>
      <c r="AX403" s="13" t="s">
        <v>81</v>
      </c>
      <c r="AY403" s="248" t="s">
        <v>139</v>
      </c>
    </row>
    <row r="404" s="1" customFormat="1" ht="16.5" customHeight="1">
      <c r="B404" s="37"/>
      <c r="C404" s="204" t="s">
        <v>590</v>
      </c>
      <c r="D404" s="204" t="s">
        <v>141</v>
      </c>
      <c r="E404" s="205" t="s">
        <v>591</v>
      </c>
      <c r="F404" s="206" t="s">
        <v>592</v>
      </c>
      <c r="G404" s="207" t="s">
        <v>144</v>
      </c>
      <c r="H404" s="208">
        <v>39</v>
      </c>
      <c r="I404" s="209"/>
      <c r="J404" s="210">
        <f>ROUND(I404*H404,2)</f>
        <v>0</v>
      </c>
      <c r="K404" s="206" t="s">
        <v>145</v>
      </c>
      <c r="L404" s="42"/>
      <c r="M404" s="211" t="s">
        <v>1</v>
      </c>
      <c r="N404" s="212" t="s">
        <v>44</v>
      </c>
      <c r="O404" s="78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AR404" s="16" t="s">
        <v>146</v>
      </c>
      <c r="AT404" s="16" t="s">
        <v>141</v>
      </c>
      <c r="AU404" s="16" t="s">
        <v>83</v>
      </c>
      <c r="AY404" s="16" t="s">
        <v>139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6" t="s">
        <v>81</v>
      </c>
      <c r="BK404" s="215">
        <f>ROUND(I404*H404,2)</f>
        <v>0</v>
      </c>
      <c r="BL404" s="16" t="s">
        <v>146</v>
      </c>
      <c r="BM404" s="16" t="s">
        <v>593</v>
      </c>
    </row>
    <row r="405" s="11" customFormat="1">
      <c r="B405" s="216"/>
      <c r="C405" s="217"/>
      <c r="D405" s="218" t="s">
        <v>148</v>
      </c>
      <c r="E405" s="219" t="s">
        <v>1</v>
      </c>
      <c r="F405" s="220" t="s">
        <v>588</v>
      </c>
      <c r="G405" s="217"/>
      <c r="H405" s="219" t="s">
        <v>1</v>
      </c>
      <c r="I405" s="221"/>
      <c r="J405" s="217"/>
      <c r="K405" s="217"/>
      <c r="L405" s="222"/>
      <c r="M405" s="223"/>
      <c r="N405" s="224"/>
      <c r="O405" s="224"/>
      <c r="P405" s="224"/>
      <c r="Q405" s="224"/>
      <c r="R405" s="224"/>
      <c r="S405" s="224"/>
      <c r="T405" s="225"/>
      <c r="AT405" s="226" t="s">
        <v>148</v>
      </c>
      <c r="AU405" s="226" t="s">
        <v>83</v>
      </c>
      <c r="AV405" s="11" t="s">
        <v>81</v>
      </c>
      <c r="AW405" s="11" t="s">
        <v>34</v>
      </c>
      <c r="AX405" s="11" t="s">
        <v>73</v>
      </c>
      <c r="AY405" s="226" t="s">
        <v>139</v>
      </c>
    </row>
    <row r="406" s="12" customFormat="1">
      <c r="B406" s="227"/>
      <c r="C406" s="228"/>
      <c r="D406" s="218" t="s">
        <v>148</v>
      </c>
      <c r="E406" s="229" t="s">
        <v>1</v>
      </c>
      <c r="F406" s="230" t="s">
        <v>594</v>
      </c>
      <c r="G406" s="228"/>
      <c r="H406" s="231">
        <v>26.25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148</v>
      </c>
      <c r="AU406" s="237" t="s">
        <v>83</v>
      </c>
      <c r="AV406" s="12" t="s">
        <v>83</v>
      </c>
      <c r="AW406" s="12" t="s">
        <v>34</v>
      </c>
      <c r="AX406" s="12" t="s">
        <v>73</v>
      </c>
      <c r="AY406" s="237" t="s">
        <v>139</v>
      </c>
    </row>
    <row r="407" s="11" customFormat="1">
      <c r="B407" s="216"/>
      <c r="C407" s="217"/>
      <c r="D407" s="218" t="s">
        <v>148</v>
      </c>
      <c r="E407" s="219" t="s">
        <v>1</v>
      </c>
      <c r="F407" s="220" t="s">
        <v>595</v>
      </c>
      <c r="G407" s="217"/>
      <c r="H407" s="219" t="s">
        <v>1</v>
      </c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AT407" s="226" t="s">
        <v>148</v>
      </c>
      <c r="AU407" s="226" t="s">
        <v>83</v>
      </c>
      <c r="AV407" s="11" t="s">
        <v>81</v>
      </c>
      <c r="AW407" s="11" t="s">
        <v>34</v>
      </c>
      <c r="AX407" s="11" t="s">
        <v>73</v>
      </c>
      <c r="AY407" s="226" t="s">
        <v>139</v>
      </c>
    </row>
    <row r="408" s="11" customFormat="1">
      <c r="B408" s="216"/>
      <c r="C408" s="217"/>
      <c r="D408" s="218" t="s">
        <v>148</v>
      </c>
      <c r="E408" s="219" t="s">
        <v>1</v>
      </c>
      <c r="F408" s="220" t="s">
        <v>596</v>
      </c>
      <c r="G408" s="217"/>
      <c r="H408" s="219" t="s">
        <v>1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148</v>
      </c>
      <c r="AU408" s="226" t="s">
        <v>83</v>
      </c>
      <c r="AV408" s="11" t="s">
        <v>81</v>
      </c>
      <c r="AW408" s="11" t="s">
        <v>34</v>
      </c>
      <c r="AX408" s="11" t="s">
        <v>73</v>
      </c>
      <c r="AY408" s="226" t="s">
        <v>139</v>
      </c>
    </row>
    <row r="409" s="12" customFormat="1">
      <c r="B409" s="227"/>
      <c r="C409" s="228"/>
      <c r="D409" s="218" t="s">
        <v>148</v>
      </c>
      <c r="E409" s="229" t="s">
        <v>1</v>
      </c>
      <c r="F409" s="230" t="s">
        <v>597</v>
      </c>
      <c r="G409" s="228"/>
      <c r="H409" s="231">
        <v>5.4210000000000003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AT409" s="237" t="s">
        <v>148</v>
      </c>
      <c r="AU409" s="237" t="s">
        <v>83</v>
      </c>
      <c r="AV409" s="12" t="s">
        <v>83</v>
      </c>
      <c r="AW409" s="12" t="s">
        <v>34</v>
      </c>
      <c r="AX409" s="12" t="s">
        <v>73</v>
      </c>
      <c r="AY409" s="237" t="s">
        <v>139</v>
      </c>
    </row>
    <row r="410" s="11" customFormat="1">
      <c r="B410" s="216"/>
      <c r="C410" s="217"/>
      <c r="D410" s="218" t="s">
        <v>148</v>
      </c>
      <c r="E410" s="219" t="s">
        <v>1</v>
      </c>
      <c r="F410" s="220" t="s">
        <v>598</v>
      </c>
      <c r="G410" s="217"/>
      <c r="H410" s="219" t="s">
        <v>1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148</v>
      </c>
      <c r="AU410" s="226" t="s">
        <v>83</v>
      </c>
      <c r="AV410" s="11" t="s">
        <v>81</v>
      </c>
      <c r="AW410" s="11" t="s">
        <v>34</v>
      </c>
      <c r="AX410" s="11" t="s">
        <v>73</v>
      </c>
      <c r="AY410" s="226" t="s">
        <v>139</v>
      </c>
    </row>
    <row r="411" s="12" customFormat="1">
      <c r="B411" s="227"/>
      <c r="C411" s="228"/>
      <c r="D411" s="218" t="s">
        <v>148</v>
      </c>
      <c r="E411" s="229" t="s">
        <v>1</v>
      </c>
      <c r="F411" s="230" t="s">
        <v>599</v>
      </c>
      <c r="G411" s="228"/>
      <c r="H411" s="231">
        <v>6.4349999999999996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AT411" s="237" t="s">
        <v>148</v>
      </c>
      <c r="AU411" s="237" t="s">
        <v>83</v>
      </c>
      <c r="AV411" s="12" t="s">
        <v>83</v>
      </c>
      <c r="AW411" s="12" t="s">
        <v>34</v>
      </c>
      <c r="AX411" s="12" t="s">
        <v>73</v>
      </c>
      <c r="AY411" s="237" t="s">
        <v>139</v>
      </c>
    </row>
    <row r="412" s="12" customFormat="1">
      <c r="B412" s="227"/>
      <c r="C412" s="228"/>
      <c r="D412" s="218" t="s">
        <v>148</v>
      </c>
      <c r="E412" s="229" t="s">
        <v>1</v>
      </c>
      <c r="F412" s="230" t="s">
        <v>600</v>
      </c>
      <c r="G412" s="228"/>
      <c r="H412" s="231">
        <v>0.89400000000000002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148</v>
      </c>
      <c r="AU412" s="237" t="s">
        <v>83</v>
      </c>
      <c r="AV412" s="12" t="s">
        <v>83</v>
      </c>
      <c r="AW412" s="12" t="s">
        <v>34</v>
      </c>
      <c r="AX412" s="12" t="s">
        <v>73</v>
      </c>
      <c r="AY412" s="237" t="s">
        <v>139</v>
      </c>
    </row>
    <row r="413" s="13" customFormat="1">
      <c r="B413" s="238"/>
      <c r="C413" s="239"/>
      <c r="D413" s="218" t="s">
        <v>148</v>
      </c>
      <c r="E413" s="240" t="s">
        <v>1</v>
      </c>
      <c r="F413" s="241" t="s">
        <v>167</v>
      </c>
      <c r="G413" s="239"/>
      <c r="H413" s="242">
        <v>39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AT413" s="248" t="s">
        <v>148</v>
      </c>
      <c r="AU413" s="248" t="s">
        <v>83</v>
      </c>
      <c r="AV413" s="13" t="s">
        <v>146</v>
      </c>
      <c r="AW413" s="13" t="s">
        <v>34</v>
      </c>
      <c r="AX413" s="13" t="s">
        <v>81</v>
      </c>
      <c r="AY413" s="248" t="s">
        <v>139</v>
      </c>
    </row>
    <row r="414" s="1" customFormat="1" ht="16.5" customHeight="1">
      <c r="B414" s="37"/>
      <c r="C414" s="204" t="s">
        <v>601</v>
      </c>
      <c r="D414" s="204" t="s">
        <v>141</v>
      </c>
      <c r="E414" s="205" t="s">
        <v>602</v>
      </c>
      <c r="F414" s="206" t="s">
        <v>603</v>
      </c>
      <c r="G414" s="207" t="s">
        <v>200</v>
      </c>
      <c r="H414" s="208">
        <v>105</v>
      </c>
      <c r="I414" s="209"/>
      <c r="J414" s="210">
        <f>ROUND(I414*H414,2)</f>
        <v>0</v>
      </c>
      <c r="K414" s="206" t="s">
        <v>145</v>
      </c>
      <c r="L414" s="42"/>
      <c r="M414" s="211" t="s">
        <v>1</v>
      </c>
      <c r="N414" s="212" t="s">
        <v>44</v>
      </c>
      <c r="O414" s="78"/>
      <c r="P414" s="213">
        <f>O414*H414</f>
        <v>0</v>
      </c>
      <c r="Q414" s="213">
        <v>0.00069999999999999999</v>
      </c>
      <c r="R414" s="213">
        <f>Q414*H414</f>
        <v>0.073499999999999996</v>
      </c>
      <c r="S414" s="213">
        <v>0</v>
      </c>
      <c r="T414" s="214">
        <f>S414*H414</f>
        <v>0</v>
      </c>
      <c r="AR414" s="16" t="s">
        <v>146</v>
      </c>
      <c r="AT414" s="16" t="s">
        <v>141</v>
      </c>
      <c r="AU414" s="16" t="s">
        <v>83</v>
      </c>
      <c r="AY414" s="16" t="s">
        <v>139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6" t="s">
        <v>81</v>
      </c>
      <c r="BK414" s="215">
        <f>ROUND(I414*H414,2)</f>
        <v>0</v>
      </c>
      <c r="BL414" s="16" t="s">
        <v>146</v>
      </c>
      <c r="BM414" s="16" t="s">
        <v>604</v>
      </c>
    </row>
    <row r="415" s="11" customFormat="1">
      <c r="B415" s="216"/>
      <c r="C415" s="217"/>
      <c r="D415" s="218" t="s">
        <v>148</v>
      </c>
      <c r="E415" s="219" t="s">
        <v>1</v>
      </c>
      <c r="F415" s="220" t="s">
        <v>588</v>
      </c>
      <c r="G415" s="217"/>
      <c r="H415" s="219" t="s">
        <v>1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148</v>
      </c>
      <c r="AU415" s="226" t="s">
        <v>83</v>
      </c>
      <c r="AV415" s="11" t="s">
        <v>81</v>
      </c>
      <c r="AW415" s="11" t="s">
        <v>34</v>
      </c>
      <c r="AX415" s="11" t="s">
        <v>73</v>
      </c>
      <c r="AY415" s="226" t="s">
        <v>139</v>
      </c>
    </row>
    <row r="416" s="12" customFormat="1">
      <c r="B416" s="227"/>
      <c r="C416" s="228"/>
      <c r="D416" s="218" t="s">
        <v>148</v>
      </c>
      <c r="E416" s="229" t="s">
        <v>1</v>
      </c>
      <c r="F416" s="230" t="s">
        <v>589</v>
      </c>
      <c r="G416" s="228"/>
      <c r="H416" s="231">
        <v>105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AT416" s="237" t="s">
        <v>148</v>
      </c>
      <c r="AU416" s="237" t="s">
        <v>83</v>
      </c>
      <c r="AV416" s="12" t="s">
        <v>83</v>
      </c>
      <c r="AW416" s="12" t="s">
        <v>34</v>
      </c>
      <c r="AX416" s="12" t="s">
        <v>81</v>
      </c>
      <c r="AY416" s="237" t="s">
        <v>139</v>
      </c>
    </row>
    <row r="417" s="1" customFormat="1" ht="16.5" customHeight="1">
      <c r="B417" s="37"/>
      <c r="C417" s="204" t="s">
        <v>605</v>
      </c>
      <c r="D417" s="204" t="s">
        <v>141</v>
      </c>
      <c r="E417" s="205" t="s">
        <v>606</v>
      </c>
      <c r="F417" s="206" t="s">
        <v>607</v>
      </c>
      <c r="G417" s="207" t="s">
        <v>144</v>
      </c>
      <c r="H417" s="208">
        <v>23.199999999999999</v>
      </c>
      <c r="I417" s="209"/>
      <c r="J417" s="210">
        <f>ROUND(I417*H417,2)</f>
        <v>0</v>
      </c>
      <c r="K417" s="206" t="s">
        <v>145</v>
      </c>
      <c r="L417" s="42"/>
      <c r="M417" s="211" t="s">
        <v>1</v>
      </c>
      <c r="N417" s="212" t="s">
        <v>44</v>
      </c>
      <c r="O417" s="78"/>
      <c r="P417" s="213">
        <f>O417*H417</f>
        <v>0</v>
      </c>
      <c r="Q417" s="213">
        <v>2.45329</v>
      </c>
      <c r="R417" s="213">
        <f>Q417*H417</f>
        <v>56.916328</v>
      </c>
      <c r="S417" s="213">
        <v>0</v>
      </c>
      <c r="T417" s="214">
        <f>S417*H417</f>
        <v>0</v>
      </c>
      <c r="AR417" s="16" t="s">
        <v>146</v>
      </c>
      <c r="AT417" s="16" t="s">
        <v>141</v>
      </c>
      <c r="AU417" s="16" t="s">
        <v>83</v>
      </c>
      <c r="AY417" s="16" t="s">
        <v>139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6" t="s">
        <v>81</v>
      </c>
      <c r="BK417" s="215">
        <f>ROUND(I417*H417,2)</f>
        <v>0</v>
      </c>
      <c r="BL417" s="16" t="s">
        <v>146</v>
      </c>
      <c r="BM417" s="16" t="s">
        <v>608</v>
      </c>
    </row>
    <row r="418" s="11" customFormat="1">
      <c r="B418" s="216"/>
      <c r="C418" s="217"/>
      <c r="D418" s="218" t="s">
        <v>148</v>
      </c>
      <c r="E418" s="219" t="s">
        <v>1</v>
      </c>
      <c r="F418" s="220" t="s">
        <v>609</v>
      </c>
      <c r="G418" s="217"/>
      <c r="H418" s="219" t="s">
        <v>1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AT418" s="226" t="s">
        <v>148</v>
      </c>
      <c r="AU418" s="226" t="s">
        <v>83</v>
      </c>
      <c r="AV418" s="11" t="s">
        <v>81</v>
      </c>
      <c r="AW418" s="11" t="s">
        <v>34</v>
      </c>
      <c r="AX418" s="11" t="s">
        <v>73</v>
      </c>
      <c r="AY418" s="226" t="s">
        <v>139</v>
      </c>
    </row>
    <row r="419" s="11" customFormat="1">
      <c r="B419" s="216"/>
      <c r="C419" s="217"/>
      <c r="D419" s="218" t="s">
        <v>148</v>
      </c>
      <c r="E419" s="219" t="s">
        <v>1</v>
      </c>
      <c r="F419" s="220" t="s">
        <v>586</v>
      </c>
      <c r="G419" s="217"/>
      <c r="H419" s="219" t="s">
        <v>1</v>
      </c>
      <c r="I419" s="221"/>
      <c r="J419" s="217"/>
      <c r="K419" s="217"/>
      <c r="L419" s="222"/>
      <c r="M419" s="223"/>
      <c r="N419" s="224"/>
      <c r="O419" s="224"/>
      <c r="P419" s="224"/>
      <c r="Q419" s="224"/>
      <c r="R419" s="224"/>
      <c r="S419" s="224"/>
      <c r="T419" s="225"/>
      <c r="AT419" s="226" t="s">
        <v>148</v>
      </c>
      <c r="AU419" s="226" t="s">
        <v>83</v>
      </c>
      <c r="AV419" s="11" t="s">
        <v>81</v>
      </c>
      <c r="AW419" s="11" t="s">
        <v>34</v>
      </c>
      <c r="AX419" s="11" t="s">
        <v>73</v>
      </c>
      <c r="AY419" s="226" t="s">
        <v>139</v>
      </c>
    </row>
    <row r="420" s="12" customFormat="1">
      <c r="B420" s="227"/>
      <c r="C420" s="228"/>
      <c r="D420" s="218" t="s">
        <v>148</v>
      </c>
      <c r="E420" s="229" t="s">
        <v>1</v>
      </c>
      <c r="F420" s="230" t="s">
        <v>610</v>
      </c>
      <c r="G420" s="228"/>
      <c r="H420" s="231">
        <v>10.699999999999999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AT420" s="237" t="s">
        <v>148</v>
      </c>
      <c r="AU420" s="237" t="s">
        <v>83</v>
      </c>
      <c r="AV420" s="12" t="s">
        <v>83</v>
      </c>
      <c r="AW420" s="12" t="s">
        <v>34</v>
      </c>
      <c r="AX420" s="12" t="s">
        <v>73</v>
      </c>
      <c r="AY420" s="237" t="s">
        <v>139</v>
      </c>
    </row>
    <row r="421" s="11" customFormat="1">
      <c r="B421" s="216"/>
      <c r="C421" s="217"/>
      <c r="D421" s="218" t="s">
        <v>148</v>
      </c>
      <c r="E421" s="219" t="s">
        <v>1</v>
      </c>
      <c r="F421" s="220" t="s">
        <v>588</v>
      </c>
      <c r="G421" s="217"/>
      <c r="H421" s="219" t="s">
        <v>1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148</v>
      </c>
      <c r="AU421" s="226" t="s">
        <v>83</v>
      </c>
      <c r="AV421" s="11" t="s">
        <v>81</v>
      </c>
      <c r="AW421" s="11" t="s">
        <v>34</v>
      </c>
      <c r="AX421" s="11" t="s">
        <v>73</v>
      </c>
      <c r="AY421" s="226" t="s">
        <v>139</v>
      </c>
    </row>
    <row r="422" s="12" customFormat="1">
      <c r="B422" s="227"/>
      <c r="C422" s="228"/>
      <c r="D422" s="218" t="s">
        <v>148</v>
      </c>
      <c r="E422" s="229" t="s">
        <v>1</v>
      </c>
      <c r="F422" s="230" t="s">
        <v>611</v>
      </c>
      <c r="G422" s="228"/>
      <c r="H422" s="231">
        <v>10.5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AT422" s="237" t="s">
        <v>148</v>
      </c>
      <c r="AU422" s="237" t="s">
        <v>83</v>
      </c>
      <c r="AV422" s="12" t="s">
        <v>83</v>
      </c>
      <c r="AW422" s="12" t="s">
        <v>34</v>
      </c>
      <c r="AX422" s="12" t="s">
        <v>73</v>
      </c>
      <c r="AY422" s="237" t="s">
        <v>139</v>
      </c>
    </row>
    <row r="423" s="14" customFormat="1">
      <c r="B423" s="259"/>
      <c r="C423" s="260"/>
      <c r="D423" s="218" t="s">
        <v>148</v>
      </c>
      <c r="E423" s="261" t="s">
        <v>1</v>
      </c>
      <c r="F423" s="262" t="s">
        <v>612</v>
      </c>
      <c r="G423" s="260"/>
      <c r="H423" s="263">
        <v>21.199999999999999</v>
      </c>
      <c r="I423" s="264"/>
      <c r="J423" s="260"/>
      <c r="K423" s="260"/>
      <c r="L423" s="265"/>
      <c r="M423" s="266"/>
      <c r="N423" s="267"/>
      <c r="O423" s="267"/>
      <c r="P423" s="267"/>
      <c r="Q423" s="267"/>
      <c r="R423" s="267"/>
      <c r="S423" s="267"/>
      <c r="T423" s="268"/>
      <c r="AT423" s="269" t="s">
        <v>148</v>
      </c>
      <c r="AU423" s="269" t="s">
        <v>83</v>
      </c>
      <c r="AV423" s="14" t="s">
        <v>156</v>
      </c>
      <c r="AW423" s="14" t="s">
        <v>34</v>
      </c>
      <c r="AX423" s="14" t="s">
        <v>73</v>
      </c>
      <c r="AY423" s="269" t="s">
        <v>139</v>
      </c>
    </row>
    <row r="424" s="11" customFormat="1">
      <c r="B424" s="216"/>
      <c r="C424" s="217"/>
      <c r="D424" s="218" t="s">
        <v>148</v>
      </c>
      <c r="E424" s="219" t="s">
        <v>1</v>
      </c>
      <c r="F424" s="220" t="s">
        <v>613</v>
      </c>
      <c r="G424" s="217"/>
      <c r="H424" s="219" t="s">
        <v>1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148</v>
      </c>
      <c r="AU424" s="226" t="s">
        <v>83</v>
      </c>
      <c r="AV424" s="11" t="s">
        <v>81</v>
      </c>
      <c r="AW424" s="11" t="s">
        <v>34</v>
      </c>
      <c r="AX424" s="11" t="s">
        <v>73</v>
      </c>
      <c r="AY424" s="226" t="s">
        <v>139</v>
      </c>
    </row>
    <row r="425" s="11" customFormat="1">
      <c r="B425" s="216"/>
      <c r="C425" s="217"/>
      <c r="D425" s="218" t="s">
        <v>148</v>
      </c>
      <c r="E425" s="219" t="s">
        <v>1</v>
      </c>
      <c r="F425" s="220" t="s">
        <v>614</v>
      </c>
      <c r="G425" s="217"/>
      <c r="H425" s="219" t="s">
        <v>1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148</v>
      </c>
      <c r="AU425" s="226" t="s">
        <v>83</v>
      </c>
      <c r="AV425" s="11" t="s">
        <v>81</v>
      </c>
      <c r="AW425" s="11" t="s">
        <v>34</v>
      </c>
      <c r="AX425" s="11" t="s">
        <v>73</v>
      </c>
      <c r="AY425" s="226" t="s">
        <v>139</v>
      </c>
    </row>
    <row r="426" s="11" customFormat="1">
      <c r="B426" s="216"/>
      <c r="C426" s="217"/>
      <c r="D426" s="218" t="s">
        <v>148</v>
      </c>
      <c r="E426" s="219" t="s">
        <v>1</v>
      </c>
      <c r="F426" s="220" t="s">
        <v>615</v>
      </c>
      <c r="G426" s="217"/>
      <c r="H426" s="219" t="s">
        <v>1</v>
      </c>
      <c r="I426" s="221"/>
      <c r="J426" s="217"/>
      <c r="K426" s="217"/>
      <c r="L426" s="222"/>
      <c r="M426" s="223"/>
      <c r="N426" s="224"/>
      <c r="O426" s="224"/>
      <c r="P426" s="224"/>
      <c r="Q426" s="224"/>
      <c r="R426" s="224"/>
      <c r="S426" s="224"/>
      <c r="T426" s="225"/>
      <c r="AT426" s="226" t="s">
        <v>148</v>
      </c>
      <c r="AU426" s="226" t="s">
        <v>83</v>
      </c>
      <c r="AV426" s="11" t="s">
        <v>81</v>
      </c>
      <c r="AW426" s="11" t="s">
        <v>34</v>
      </c>
      <c r="AX426" s="11" t="s">
        <v>73</v>
      </c>
      <c r="AY426" s="226" t="s">
        <v>139</v>
      </c>
    </row>
    <row r="427" s="12" customFormat="1">
      <c r="B427" s="227"/>
      <c r="C427" s="228"/>
      <c r="D427" s="218" t="s">
        <v>148</v>
      </c>
      <c r="E427" s="229" t="s">
        <v>1</v>
      </c>
      <c r="F427" s="230" t="s">
        <v>616</v>
      </c>
      <c r="G427" s="228"/>
      <c r="H427" s="231">
        <v>0.79400000000000004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AT427" s="237" t="s">
        <v>148</v>
      </c>
      <c r="AU427" s="237" t="s">
        <v>83</v>
      </c>
      <c r="AV427" s="12" t="s">
        <v>83</v>
      </c>
      <c r="AW427" s="12" t="s">
        <v>34</v>
      </c>
      <c r="AX427" s="12" t="s">
        <v>73</v>
      </c>
      <c r="AY427" s="237" t="s">
        <v>139</v>
      </c>
    </row>
    <row r="428" s="12" customFormat="1">
      <c r="B428" s="227"/>
      <c r="C428" s="228"/>
      <c r="D428" s="218" t="s">
        <v>148</v>
      </c>
      <c r="E428" s="229" t="s">
        <v>1</v>
      </c>
      <c r="F428" s="230" t="s">
        <v>617</v>
      </c>
      <c r="G428" s="228"/>
      <c r="H428" s="231">
        <v>0.20599999999999999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AT428" s="237" t="s">
        <v>148</v>
      </c>
      <c r="AU428" s="237" t="s">
        <v>83</v>
      </c>
      <c r="AV428" s="12" t="s">
        <v>83</v>
      </c>
      <c r="AW428" s="12" t="s">
        <v>34</v>
      </c>
      <c r="AX428" s="12" t="s">
        <v>73</v>
      </c>
      <c r="AY428" s="237" t="s">
        <v>139</v>
      </c>
    </row>
    <row r="429" s="11" customFormat="1">
      <c r="B429" s="216"/>
      <c r="C429" s="217"/>
      <c r="D429" s="218" t="s">
        <v>148</v>
      </c>
      <c r="E429" s="219" t="s">
        <v>1</v>
      </c>
      <c r="F429" s="220" t="s">
        <v>618</v>
      </c>
      <c r="G429" s="217"/>
      <c r="H429" s="219" t="s">
        <v>1</v>
      </c>
      <c r="I429" s="221"/>
      <c r="J429" s="217"/>
      <c r="K429" s="217"/>
      <c r="L429" s="222"/>
      <c r="M429" s="223"/>
      <c r="N429" s="224"/>
      <c r="O429" s="224"/>
      <c r="P429" s="224"/>
      <c r="Q429" s="224"/>
      <c r="R429" s="224"/>
      <c r="S429" s="224"/>
      <c r="T429" s="225"/>
      <c r="AT429" s="226" t="s">
        <v>148</v>
      </c>
      <c r="AU429" s="226" t="s">
        <v>83</v>
      </c>
      <c r="AV429" s="11" t="s">
        <v>81</v>
      </c>
      <c r="AW429" s="11" t="s">
        <v>34</v>
      </c>
      <c r="AX429" s="11" t="s">
        <v>73</v>
      </c>
      <c r="AY429" s="226" t="s">
        <v>139</v>
      </c>
    </row>
    <row r="430" s="12" customFormat="1">
      <c r="B430" s="227"/>
      <c r="C430" s="228"/>
      <c r="D430" s="218" t="s">
        <v>148</v>
      </c>
      <c r="E430" s="229" t="s">
        <v>1</v>
      </c>
      <c r="F430" s="230" t="s">
        <v>619</v>
      </c>
      <c r="G430" s="228"/>
      <c r="H430" s="231">
        <v>0.60499999999999998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148</v>
      </c>
      <c r="AU430" s="237" t="s">
        <v>83</v>
      </c>
      <c r="AV430" s="12" t="s">
        <v>83</v>
      </c>
      <c r="AW430" s="12" t="s">
        <v>34</v>
      </c>
      <c r="AX430" s="12" t="s">
        <v>73</v>
      </c>
      <c r="AY430" s="237" t="s">
        <v>139</v>
      </c>
    </row>
    <row r="431" s="12" customFormat="1">
      <c r="B431" s="227"/>
      <c r="C431" s="228"/>
      <c r="D431" s="218" t="s">
        <v>148</v>
      </c>
      <c r="E431" s="229" t="s">
        <v>1</v>
      </c>
      <c r="F431" s="230" t="s">
        <v>620</v>
      </c>
      <c r="G431" s="228"/>
      <c r="H431" s="231">
        <v>0.39500000000000002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148</v>
      </c>
      <c r="AU431" s="237" t="s">
        <v>83</v>
      </c>
      <c r="AV431" s="12" t="s">
        <v>83</v>
      </c>
      <c r="AW431" s="12" t="s">
        <v>34</v>
      </c>
      <c r="AX431" s="12" t="s">
        <v>73</v>
      </c>
      <c r="AY431" s="237" t="s">
        <v>139</v>
      </c>
    </row>
    <row r="432" s="14" customFormat="1">
      <c r="B432" s="259"/>
      <c r="C432" s="260"/>
      <c r="D432" s="218" t="s">
        <v>148</v>
      </c>
      <c r="E432" s="261" t="s">
        <v>1</v>
      </c>
      <c r="F432" s="262" t="s">
        <v>621</v>
      </c>
      <c r="G432" s="260"/>
      <c r="H432" s="263">
        <v>2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AT432" s="269" t="s">
        <v>148</v>
      </c>
      <c r="AU432" s="269" t="s">
        <v>83</v>
      </c>
      <c r="AV432" s="14" t="s">
        <v>156</v>
      </c>
      <c r="AW432" s="14" t="s">
        <v>34</v>
      </c>
      <c r="AX432" s="14" t="s">
        <v>73</v>
      </c>
      <c r="AY432" s="269" t="s">
        <v>139</v>
      </c>
    </row>
    <row r="433" s="13" customFormat="1">
      <c r="B433" s="238"/>
      <c r="C433" s="239"/>
      <c r="D433" s="218" t="s">
        <v>148</v>
      </c>
      <c r="E433" s="240" t="s">
        <v>1</v>
      </c>
      <c r="F433" s="241" t="s">
        <v>167</v>
      </c>
      <c r="G433" s="239"/>
      <c r="H433" s="242">
        <v>23.199999999999999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AT433" s="248" t="s">
        <v>148</v>
      </c>
      <c r="AU433" s="248" t="s">
        <v>83</v>
      </c>
      <c r="AV433" s="13" t="s">
        <v>146</v>
      </c>
      <c r="AW433" s="13" t="s">
        <v>34</v>
      </c>
      <c r="AX433" s="13" t="s">
        <v>81</v>
      </c>
      <c r="AY433" s="248" t="s">
        <v>139</v>
      </c>
    </row>
    <row r="434" s="1" customFormat="1" ht="16.5" customHeight="1">
      <c r="B434" s="37"/>
      <c r="C434" s="204" t="s">
        <v>622</v>
      </c>
      <c r="D434" s="204" t="s">
        <v>141</v>
      </c>
      <c r="E434" s="205" t="s">
        <v>623</v>
      </c>
      <c r="F434" s="206" t="s">
        <v>624</v>
      </c>
      <c r="G434" s="207" t="s">
        <v>200</v>
      </c>
      <c r="H434" s="208">
        <v>441</v>
      </c>
      <c r="I434" s="209"/>
      <c r="J434" s="210">
        <f>ROUND(I434*H434,2)</f>
        <v>0</v>
      </c>
      <c r="K434" s="206" t="s">
        <v>145</v>
      </c>
      <c r="L434" s="42"/>
      <c r="M434" s="211" t="s">
        <v>1</v>
      </c>
      <c r="N434" s="212" t="s">
        <v>44</v>
      </c>
      <c r="O434" s="78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AR434" s="16" t="s">
        <v>146</v>
      </c>
      <c r="AT434" s="16" t="s">
        <v>141</v>
      </c>
      <c r="AU434" s="16" t="s">
        <v>83</v>
      </c>
      <c r="AY434" s="16" t="s">
        <v>139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16" t="s">
        <v>81</v>
      </c>
      <c r="BK434" s="215">
        <f>ROUND(I434*H434,2)</f>
        <v>0</v>
      </c>
      <c r="BL434" s="16" t="s">
        <v>146</v>
      </c>
      <c r="BM434" s="16" t="s">
        <v>625</v>
      </c>
    </row>
    <row r="435" s="11" customFormat="1">
      <c r="B435" s="216"/>
      <c r="C435" s="217"/>
      <c r="D435" s="218" t="s">
        <v>148</v>
      </c>
      <c r="E435" s="219" t="s">
        <v>1</v>
      </c>
      <c r="F435" s="220" t="s">
        <v>462</v>
      </c>
      <c r="G435" s="217"/>
      <c r="H435" s="219" t="s">
        <v>1</v>
      </c>
      <c r="I435" s="221"/>
      <c r="J435" s="217"/>
      <c r="K435" s="217"/>
      <c r="L435" s="222"/>
      <c r="M435" s="223"/>
      <c r="N435" s="224"/>
      <c r="O435" s="224"/>
      <c r="P435" s="224"/>
      <c r="Q435" s="224"/>
      <c r="R435" s="224"/>
      <c r="S435" s="224"/>
      <c r="T435" s="225"/>
      <c r="AT435" s="226" t="s">
        <v>148</v>
      </c>
      <c r="AU435" s="226" t="s">
        <v>83</v>
      </c>
      <c r="AV435" s="11" t="s">
        <v>81</v>
      </c>
      <c r="AW435" s="11" t="s">
        <v>34</v>
      </c>
      <c r="AX435" s="11" t="s">
        <v>73</v>
      </c>
      <c r="AY435" s="226" t="s">
        <v>139</v>
      </c>
    </row>
    <row r="436" s="12" customFormat="1">
      <c r="B436" s="227"/>
      <c r="C436" s="228"/>
      <c r="D436" s="218" t="s">
        <v>148</v>
      </c>
      <c r="E436" s="229" t="s">
        <v>1</v>
      </c>
      <c r="F436" s="230" t="s">
        <v>463</v>
      </c>
      <c r="G436" s="228"/>
      <c r="H436" s="231">
        <v>213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AT436" s="237" t="s">
        <v>148</v>
      </c>
      <c r="AU436" s="237" t="s">
        <v>83</v>
      </c>
      <c r="AV436" s="12" t="s">
        <v>83</v>
      </c>
      <c r="AW436" s="12" t="s">
        <v>34</v>
      </c>
      <c r="AX436" s="12" t="s">
        <v>73</v>
      </c>
      <c r="AY436" s="237" t="s">
        <v>139</v>
      </c>
    </row>
    <row r="437" s="11" customFormat="1">
      <c r="B437" s="216"/>
      <c r="C437" s="217"/>
      <c r="D437" s="218" t="s">
        <v>148</v>
      </c>
      <c r="E437" s="219" t="s">
        <v>1</v>
      </c>
      <c r="F437" s="220" t="s">
        <v>464</v>
      </c>
      <c r="G437" s="217"/>
      <c r="H437" s="219" t="s">
        <v>1</v>
      </c>
      <c r="I437" s="221"/>
      <c r="J437" s="217"/>
      <c r="K437" s="217"/>
      <c r="L437" s="222"/>
      <c r="M437" s="223"/>
      <c r="N437" s="224"/>
      <c r="O437" s="224"/>
      <c r="P437" s="224"/>
      <c r="Q437" s="224"/>
      <c r="R437" s="224"/>
      <c r="S437" s="224"/>
      <c r="T437" s="225"/>
      <c r="AT437" s="226" t="s">
        <v>148</v>
      </c>
      <c r="AU437" s="226" t="s">
        <v>83</v>
      </c>
      <c r="AV437" s="11" t="s">
        <v>81</v>
      </c>
      <c r="AW437" s="11" t="s">
        <v>34</v>
      </c>
      <c r="AX437" s="11" t="s">
        <v>73</v>
      </c>
      <c r="AY437" s="226" t="s">
        <v>139</v>
      </c>
    </row>
    <row r="438" s="12" customFormat="1">
      <c r="B438" s="227"/>
      <c r="C438" s="228"/>
      <c r="D438" s="218" t="s">
        <v>148</v>
      </c>
      <c r="E438" s="229" t="s">
        <v>1</v>
      </c>
      <c r="F438" s="230" t="s">
        <v>465</v>
      </c>
      <c r="G438" s="228"/>
      <c r="H438" s="231">
        <v>215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AT438" s="237" t="s">
        <v>148</v>
      </c>
      <c r="AU438" s="237" t="s">
        <v>83</v>
      </c>
      <c r="AV438" s="12" t="s">
        <v>83</v>
      </c>
      <c r="AW438" s="12" t="s">
        <v>34</v>
      </c>
      <c r="AX438" s="12" t="s">
        <v>73</v>
      </c>
      <c r="AY438" s="237" t="s">
        <v>139</v>
      </c>
    </row>
    <row r="439" s="14" customFormat="1">
      <c r="B439" s="259"/>
      <c r="C439" s="260"/>
      <c r="D439" s="218" t="s">
        <v>148</v>
      </c>
      <c r="E439" s="261" t="s">
        <v>1</v>
      </c>
      <c r="F439" s="262" t="s">
        <v>612</v>
      </c>
      <c r="G439" s="260"/>
      <c r="H439" s="263">
        <v>428</v>
      </c>
      <c r="I439" s="264"/>
      <c r="J439" s="260"/>
      <c r="K439" s="260"/>
      <c r="L439" s="265"/>
      <c r="M439" s="266"/>
      <c r="N439" s="267"/>
      <c r="O439" s="267"/>
      <c r="P439" s="267"/>
      <c r="Q439" s="267"/>
      <c r="R439" s="267"/>
      <c r="S439" s="267"/>
      <c r="T439" s="268"/>
      <c r="AT439" s="269" t="s">
        <v>148</v>
      </c>
      <c r="AU439" s="269" t="s">
        <v>83</v>
      </c>
      <c r="AV439" s="14" t="s">
        <v>156</v>
      </c>
      <c r="AW439" s="14" t="s">
        <v>34</v>
      </c>
      <c r="AX439" s="14" t="s">
        <v>73</v>
      </c>
      <c r="AY439" s="269" t="s">
        <v>139</v>
      </c>
    </row>
    <row r="440" s="11" customFormat="1">
      <c r="B440" s="216"/>
      <c r="C440" s="217"/>
      <c r="D440" s="218" t="s">
        <v>148</v>
      </c>
      <c r="E440" s="219" t="s">
        <v>1</v>
      </c>
      <c r="F440" s="220" t="s">
        <v>614</v>
      </c>
      <c r="G440" s="217"/>
      <c r="H440" s="219" t="s">
        <v>1</v>
      </c>
      <c r="I440" s="221"/>
      <c r="J440" s="217"/>
      <c r="K440" s="217"/>
      <c r="L440" s="222"/>
      <c r="M440" s="223"/>
      <c r="N440" s="224"/>
      <c r="O440" s="224"/>
      <c r="P440" s="224"/>
      <c r="Q440" s="224"/>
      <c r="R440" s="224"/>
      <c r="S440" s="224"/>
      <c r="T440" s="225"/>
      <c r="AT440" s="226" t="s">
        <v>148</v>
      </c>
      <c r="AU440" s="226" t="s">
        <v>83</v>
      </c>
      <c r="AV440" s="11" t="s">
        <v>81</v>
      </c>
      <c r="AW440" s="11" t="s">
        <v>34</v>
      </c>
      <c r="AX440" s="11" t="s">
        <v>73</v>
      </c>
      <c r="AY440" s="226" t="s">
        <v>139</v>
      </c>
    </row>
    <row r="441" s="11" customFormat="1">
      <c r="B441" s="216"/>
      <c r="C441" s="217"/>
      <c r="D441" s="218" t="s">
        <v>148</v>
      </c>
      <c r="E441" s="219" t="s">
        <v>1</v>
      </c>
      <c r="F441" s="220" t="s">
        <v>626</v>
      </c>
      <c r="G441" s="217"/>
      <c r="H441" s="219" t="s">
        <v>1</v>
      </c>
      <c r="I441" s="221"/>
      <c r="J441" s="217"/>
      <c r="K441" s="217"/>
      <c r="L441" s="222"/>
      <c r="M441" s="223"/>
      <c r="N441" s="224"/>
      <c r="O441" s="224"/>
      <c r="P441" s="224"/>
      <c r="Q441" s="224"/>
      <c r="R441" s="224"/>
      <c r="S441" s="224"/>
      <c r="T441" s="225"/>
      <c r="AT441" s="226" t="s">
        <v>148</v>
      </c>
      <c r="AU441" s="226" t="s">
        <v>83</v>
      </c>
      <c r="AV441" s="11" t="s">
        <v>81</v>
      </c>
      <c r="AW441" s="11" t="s">
        <v>34</v>
      </c>
      <c r="AX441" s="11" t="s">
        <v>73</v>
      </c>
      <c r="AY441" s="226" t="s">
        <v>139</v>
      </c>
    </row>
    <row r="442" s="12" customFormat="1">
      <c r="B442" s="227"/>
      <c r="C442" s="228"/>
      <c r="D442" s="218" t="s">
        <v>148</v>
      </c>
      <c r="E442" s="229" t="s">
        <v>1</v>
      </c>
      <c r="F442" s="230" t="s">
        <v>627</v>
      </c>
      <c r="G442" s="228"/>
      <c r="H442" s="231">
        <v>6.617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AT442" s="237" t="s">
        <v>148</v>
      </c>
      <c r="AU442" s="237" t="s">
        <v>83</v>
      </c>
      <c r="AV442" s="12" t="s">
        <v>83</v>
      </c>
      <c r="AW442" s="12" t="s">
        <v>34</v>
      </c>
      <c r="AX442" s="12" t="s">
        <v>73</v>
      </c>
      <c r="AY442" s="237" t="s">
        <v>139</v>
      </c>
    </row>
    <row r="443" s="12" customFormat="1">
      <c r="B443" s="227"/>
      <c r="C443" s="228"/>
      <c r="D443" s="218" t="s">
        <v>148</v>
      </c>
      <c r="E443" s="229" t="s">
        <v>1</v>
      </c>
      <c r="F443" s="230" t="s">
        <v>628</v>
      </c>
      <c r="G443" s="228"/>
      <c r="H443" s="231">
        <v>0.38300000000000001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AT443" s="237" t="s">
        <v>148</v>
      </c>
      <c r="AU443" s="237" t="s">
        <v>83</v>
      </c>
      <c r="AV443" s="12" t="s">
        <v>83</v>
      </c>
      <c r="AW443" s="12" t="s">
        <v>34</v>
      </c>
      <c r="AX443" s="12" t="s">
        <v>73</v>
      </c>
      <c r="AY443" s="237" t="s">
        <v>139</v>
      </c>
    </row>
    <row r="444" s="11" customFormat="1">
      <c r="B444" s="216"/>
      <c r="C444" s="217"/>
      <c r="D444" s="218" t="s">
        <v>148</v>
      </c>
      <c r="E444" s="219" t="s">
        <v>1</v>
      </c>
      <c r="F444" s="220" t="s">
        <v>618</v>
      </c>
      <c r="G444" s="217"/>
      <c r="H444" s="219" t="s">
        <v>1</v>
      </c>
      <c r="I444" s="221"/>
      <c r="J444" s="217"/>
      <c r="K444" s="217"/>
      <c r="L444" s="222"/>
      <c r="M444" s="223"/>
      <c r="N444" s="224"/>
      <c r="O444" s="224"/>
      <c r="P444" s="224"/>
      <c r="Q444" s="224"/>
      <c r="R444" s="224"/>
      <c r="S444" s="224"/>
      <c r="T444" s="225"/>
      <c r="AT444" s="226" t="s">
        <v>148</v>
      </c>
      <c r="AU444" s="226" t="s">
        <v>83</v>
      </c>
      <c r="AV444" s="11" t="s">
        <v>81</v>
      </c>
      <c r="AW444" s="11" t="s">
        <v>34</v>
      </c>
      <c r="AX444" s="11" t="s">
        <v>73</v>
      </c>
      <c r="AY444" s="226" t="s">
        <v>139</v>
      </c>
    </row>
    <row r="445" s="12" customFormat="1">
      <c r="B445" s="227"/>
      <c r="C445" s="228"/>
      <c r="D445" s="218" t="s">
        <v>148</v>
      </c>
      <c r="E445" s="229" t="s">
        <v>1</v>
      </c>
      <c r="F445" s="230" t="s">
        <v>629</v>
      </c>
      <c r="G445" s="228"/>
      <c r="H445" s="231">
        <v>5.0460000000000003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AT445" s="237" t="s">
        <v>148</v>
      </c>
      <c r="AU445" s="237" t="s">
        <v>83</v>
      </c>
      <c r="AV445" s="12" t="s">
        <v>83</v>
      </c>
      <c r="AW445" s="12" t="s">
        <v>34</v>
      </c>
      <c r="AX445" s="12" t="s">
        <v>73</v>
      </c>
      <c r="AY445" s="237" t="s">
        <v>139</v>
      </c>
    </row>
    <row r="446" s="12" customFormat="1">
      <c r="B446" s="227"/>
      <c r="C446" s="228"/>
      <c r="D446" s="218" t="s">
        <v>148</v>
      </c>
      <c r="E446" s="229" t="s">
        <v>1</v>
      </c>
      <c r="F446" s="230" t="s">
        <v>630</v>
      </c>
      <c r="G446" s="228"/>
      <c r="H446" s="231">
        <v>0.95399999999999996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AT446" s="237" t="s">
        <v>148</v>
      </c>
      <c r="AU446" s="237" t="s">
        <v>83</v>
      </c>
      <c r="AV446" s="12" t="s">
        <v>83</v>
      </c>
      <c r="AW446" s="12" t="s">
        <v>34</v>
      </c>
      <c r="AX446" s="12" t="s">
        <v>73</v>
      </c>
      <c r="AY446" s="237" t="s">
        <v>139</v>
      </c>
    </row>
    <row r="447" s="14" customFormat="1">
      <c r="B447" s="259"/>
      <c r="C447" s="260"/>
      <c r="D447" s="218" t="s">
        <v>148</v>
      </c>
      <c r="E447" s="261" t="s">
        <v>1</v>
      </c>
      <c r="F447" s="262" t="s">
        <v>621</v>
      </c>
      <c r="G447" s="260"/>
      <c r="H447" s="263">
        <v>13</v>
      </c>
      <c r="I447" s="264"/>
      <c r="J447" s="260"/>
      <c r="K447" s="260"/>
      <c r="L447" s="265"/>
      <c r="M447" s="266"/>
      <c r="N447" s="267"/>
      <c r="O447" s="267"/>
      <c r="P447" s="267"/>
      <c r="Q447" s="267"/>
      <c r="R447" s="267"/>
      <c r="S447" s="267"/>
      <c r="T447" s="268"/>
      <c r="AT447" s="269" t="s">
        <v>148</v>
      </c>
      <c r="AU447" s="269" t="s">
        <v>83</v>
      </c>
      <c r="AV447" s="14" t="s">
        <v>156</v>
      </c>
      <c r="AW447" s="14" t="s">
        <v>34</v>
      </c>
      <c r="AX447" s="14" t="s">
        <v>73</v>
      </c>
      <c r="AY447" s="269" t="s">
        <v>139</v>
      </c>
    </row>
    <row r="448" s="13" customFormat="1">
      <c r="B448" s="238"/>
      <c r="C448" s="239"/>
      <c r="D448" s="218" t="s">
        <v>148</v>
      </c>
      <c r="E448" s="240" t="s">
        <v>1</v>
      </c>
      <c r="F448" s="241" t="s">
        <v>167</v>
      </c>
      <c r="G448" s="239"/>
      <c r="H448" s="242">
        <v>441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AT448" s="248" t="s">
        <v>148</v>
      </c>
      <c r="AU448" s="248" t="s">
        <v>83</v>
      </c>
      <c r="AV448" s="13" t="s">
        <v>146</v>
      </c>
      <c r="AW448" s="13" t="s">
        <v>34</v>
      </c>
      <c r="AX448" s="13" t="s">
        <v>81</v>
      </c>
      <c r="AY448" s="248" t="s">
        <v>139</v>
      </c>
    </row>
    <row r="449" s="1" customFormat="1" ht="16.5" customHeight="1">
      <c r="B449" s="37"/>
      <c r="C449" s="249" t="s">
        <v>631</v>
      </c>
      <c r="D449" s="249" t="s">
        <v>263</v>
      </c>
      <c r="E449" s="250" t="s">
        <v>632</v>
      </c>
      <c r="F449" s="251" t="s">
        <v>633</v>
      </c>
      <c r="G449" s="252" t="s">
        <v>276</v>
      </c>
      <c r="H449" s="253">
        <v>1984.5</v>
      </c>
      <c r="I449" s="254"/>
      <c r="J449" s="255">
        <f>ROUND(I449*H449,2)</f>
        <v>0</v>
      </c>
      <c r="K449" s="251" t="s">
        <v>1</v>
      </c>
      <c r="L449" s="256"/>
      <c r="M449" s="257" t="s">
        <v>1</v>
      </c>
      <c r="N449" s="258" t="s">
        <v>44</v>
      </c>
      <c r="O449" s="78"/>
      <c r="P449" s="213">
        <f>O449*H449</f>
        <v>0</v>
      </c>
      <c r="Q449" s="213">
        <v>0.001</v>
      </c>
      <c r="R449" s="213">
        <f>Q449*H449</f>
        <v>1.9844999999999999</v>
      </c>
      <c r="S449" s="213">
        <v>0</v>
      </c>
      <c r="T449" s="214">
        <f>S449*H449</f>
        <v>0</v>
      </c>
      <c r="AR449" s="16" t="s">
        <v>197</v>
      </c>
      <c r="AT449" s="16" t="s">
        <v>263</v>
      </c>
      <c r="AU449" s="16" t="s">
        <v>83</v>
      </c>
      <c r="AY449" s="16" t="s">
        <v>139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6" t="s">
        <v>81</v>
      </c>
      <c r="BK449" s="215">
        <f>ROUND(I449*H449,2)</f>
        <v>0</v>
      </c>
      <c r="BL449" s="16" t="s">
        <v>146</v>
      </c>
      <c r="BM449" s="16" t="s">
        <v>634</v>
      </c>
    </row>
    <row r="450" s="11" customFormat="1">
      <c r="B450" s="216"/>
      <c r="C450" s="217"/>
      <c r="D450" s="218" t="s">
        <v>148</v>
      </c>
      <c r="E450" s="219" t="s">
        <v>1</v>
      </c>
      <c r="F450" s="220" t="s">
        <v>635</v>
      </c>
      <c r="G450" s="217"/>
      <c r="H450" s="219" t="s">
        <v>1</v>
      </c>
      <c r="I450" s="221"/>
      <c r="J450" s="217"/>
      <c r="K450" s="217"/>
      <c r="L450" s="222"/>
      <c r="M450" s="223"/>
      <c r="N450" s="224"/>
      <c r="O450" s="224"/>
      <c r="P450" s="224"/>
      <c r="Q450" s="224"/>
      <c r="R450" s="224"/>
      <c r="S450" s="224"/>
      <c r="T450" s="225"/>
      <c r="AT450" s="226" t="s">
        <v>148</v>
      </c>
      <c r="AU450" s="226" t="s">
        <v>83</v>
      </c>
      <c r="AV450" s="11" t="s">
        <v>81</v>
      </c>
      <c r="AW450" s="11" t="s">
        <v>34</v>
      </c>
      <c r="AX450" s="11" t="s">
        <v>73</v>
      </c>
      <c r="AY450" s="226" t="s">
        <v>139</v>
      </c>
    </row>
    <row r="451" s="12" customFormat="1">
      <c r="B451" s="227"/>
      <c r="C451" s="228"/>
      <c r="D451" s="218" t="s">
        <v>148</v>
      </c>
      <c r="E451" s="229" t="s">
        <v>1</v>
      </c>
      <c r="F451" s="230" t="s">
        <v>636</v>
      </c>
      <c r="G451" s="228"/>
      <c r="H451" s="231">
        <v>1984.5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AT451" s="237" t="s">
        <v>148</v>
      </c>
      <c r="AU451" s="237" t="s">
        <v>83</v>
      </c>
      <c r="AV451" s="12" t="s">
        <v>83</v>
      </c>
      <c r="AW451" s="12" t="s">
        <v>34</v>
      </c>
      <c r="AX451" s="12" t="s">
        <v>81</v>
      </c>
      <c r="AY451" s="237" t="s">
        <v>139</v>
      </c>
    </row>
    <row r="452" s="1" customFormat="1" ht="16.5" customHeight="1">
      <c r="B452" s="37"/>
      <c r="C452" s="204" t="s">
        <v>637</v>
      </c>
      <c r="D452" s="204" t="s">
        <v>141</v>
      </c>
      <c r="E452" s="205" t="s">
        <v>638</v>
      </c>
      <c r="F452" s="206" t="s">
        <v>639</v>
      </c>
      <c r="G452" s="207" t="s">
        <v>200</v>
      </c>
      <c r="H452" s="208">
        <v>441</v>
      </c>
      <c r="I452" s="209"/>
      <c r="J452" s="210">
        <f>ROUND(I452*H452,2)</f>
        <v>0</v>
      </c>
      <c r="K452" s="206" t="s">
        <v>1</v>
      </c>
      <c r="L452" s="42"/>
      <c r="M452" s="211" t="s">
        <v>1</v>
      </c>
      <c r="N452" s="212" t="s">
        <v>44</v>
      </c>
      <c r="O452" s="78"/>
      <c r="P452" s="213">
        <f>O452*H452</f>
        <v>0</v>
      </c>
      <c r="Q452" s="213">
        <v>0.021139999999999999</v>
      </c>
      <c r="R452" s="213">
        <f>Q452*H452</f>
        <v>9.3227399999999996</v>
      </c>
      <c r="S452" s="213">
        <v>0</v>
      </c>
      <c r="T452" s="214">
        <f>S452*H452</f>
        <v>0</v>
      </c>
      <c r="AR452" s="16" t="s">
        <v>146</v>
      </c>
      <c r="AT452" s="16" t="s">
        <v>141</v>
      </c>
      <c r="AU452" s="16" t="s">
        <v>83</v>
      </c>
      <c r="AY452" s="16" t="s">
        <v>139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16" t="s">
        <v>81</v>
      </c>
      <c r="BK452" s="215">
        <f>ROUND(I452*H452,2)</f>
        <v>0</v>
      </c>
      <c r="BL452" s="16" t="s">
        <v>146</v>
      </c>
      <c r="BM452" s="16" t="s">
        <v>640</v>
      </c>
    </row>
    <row r="453" s="11" customFormat="1">
      <c r="B453" s="216"/>
      <c r="C453" s="217"/>
      <c r="D453" s="218" t="s">
        <v>148</v>
      </c>
      <c r="E453" s="219" t="s">
        <v>1</v>
      </c>
      <c r="F453" s="220" t="s">
        <v>462</v>
      </c>
      <c r="G453" s="217"/>
      <c r="H453" s="219" t="s">
        <v>1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148</v>
      </c>
      <c r="AU453" s="226" t="s">
        <v>83</v>
      </c>
      <c r="AV453" s="11" t="s">
        <v>81</v>
      </c>
      <c r="AW453" s="11" t="s">
        <v>34</v>
      </c>
      <c r="AX453" s="11" t="s">
        <v>73</v>
      </c>
      <c r="AY453" s="226" t="s">
        <v>139</v>
      </c>
    </row>
    <row r="454" s="12" customFormat="1">
      <c r="B454" s="227"/>
      <c r="C454" s="228"/>
      <c r="D454" s="218" t="s">
        <v>148</v>
      </c>
      <c r="E454" s="229" t="s">
        <v>1</v>
      </c>
      <c r="F454" s="230" t="s">
        <v>463</v>
      </c>
      <c r="G454" s="228"/>
      <c r="H454" s="231">
        <v>213</v>
      </c>
      <c r="I454" s="232"/>
      <c r="J454" s="228"/>
      <c r="K454" s="228"/>
      <c r="L454" s="233"/>
      <c r="M454" s="234"/>
      <c r="N454" s="235"/>
      <c r="O454" s="235"/>
      <c r="P454" s="235"/>
      <c r="Q454" s="235"/>
      <c r="R454" s="235"/>
      <c r="S454" s="235"/>
      <c r="T454" s="236"/>
      <c r="AT454" s="237" t="s">
        <v>148</v>
      </c>
      <c r="AU454" s="237" t="s">
        <v>83</v>
      </c>
      <c r="AV454" s="12" t="s">
        <v>83</v>
      </c>
      <c r="AW454" s="12" t="s">
        <v>34</v>
      </c>
      <c r="AX454" s="12" t="s">
        <v>73</v>
      </c>
      <c r="AY454" s="237" t="s">
        <v>139</v>
      </c>
    </row>
    <row r="455" s="11" customFormat="1">
      <c r="B455" s="216"/>
      <c r="C455" s="217"/>
      <c r="D455" s="218" t="s">
        <v>148</v>
      </c>
      <c r="E455" s="219" t="s">
        <v>1</v>
      </c>
      <c r="F455" s="220" t="s">
        <v>464</v>
      </c>
      <c r="G455" s="217"/>
      <c r="H455" s="219" t="s">
        <v>1</v>
      </c>
      <c r="I455" s="221"/>
      <c r="J455" s="217"/>
      <c r="K455" s="217"/>
      <c r="L455" s="222"/>
      <c r="M455" s="223"/>
      <c r="N455" s="224"/>
      <c r="O455" s="224"/>
      <c r="P455" s="224"/>
      <c r="Q455" s="224"/>
      <c r="R455" s="224"/>
      <c r="S455" s="224"/>
      <c r="T455" s="225"/>
      <c r="AT455" s="226" t="s">
        <v>148</v>
      </c>
      <c r="AU455" s="226" t="s">
        <v>83</v>
      </c>
      <c r="AV455" s="11" t="s">
        <v>81</v>
      </c>
      <c r="AW455" s="11" t="s">
        <v>34</v>
      </c>
      <c r="AX455" s="11" t="s">
        <v>73</v>
      </c>
      <c r="AY455" s="226" t="s">
        <v>139</v>
      </c>
    </row>
    <row r="456" s="12" customFormat="1">
      <c r="B456" s="227"/>
      <c r="C456" s="228"/>
      <c r="D456" s="218" t="s">
        <v>148</v>
      </c>
      <c r="E456" s="229" t="s">
        <v>1</v>
      </c>
      <c r="F456" s="230" t="s">
        <v>465</v>
      </c>
      <c r="G456" s="228"/>
      <c r="H456" s="231">
        <v>215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148</v>
      </c>
      <c r="AU456" s="237" t="s">
        <v>83</v>
      </c>
      <c r="AV456" s="12" t="s">
        <v>83</v>
      </c>
      <c r="AW456" s="12" t="s">
        <v>34</v>
      </c>
      <c r="AX456" s="12" t="s">
        <v>73</v>
      </c>
      <c r="AY456" s="237" t="s">
        <v>139</v>
      </c>
    </row>
    <row r="457" s="14" customFormat="1">
      <c r="B457" s="259"/>
      <c r="C457" s="260"/>
      <c r="D457" s="218" t="s">
        <v>148</v>
      </c>
      <c r="E457" s="261" t="s">
        <v>1</v>
      </c>
      <c r="F457" s="262" t="s">
        <v>612</v>
      </c>
      <c r="G457" s="260"/>
      <c r="H457" s="263">
        <v>428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AT457" s="269" t="s">
        <v>148</v>
      </c>
      <c r="AU457" s="269" t="s">
        <v>83</v>
      </c>
      <c r="AV457" s="14" t="s">
        <v>156</v>
      </c>
      <c r="AW457" s="14" t="s">
        <v>34</v>
      </c>
      <c r="AX457" s="14" t="s">
        <v>73</v>
      </c>
      <c r="AY457" s="269" t="s">
        <v>139</v>
      </c>
    </row>
    <row r="458" s="11" customFormat="1">
      <c r="B458" s="216"/>
      <c r="C458" s="217"/>
      <c r="D458" s="218" t="s">
        <v>148</v>
      </c>
      <c r="E458" s="219" t="s">
        <v>1</v>
      </c>
      <c r="F458" s="220" t="s">
        <v>614</v>
      </c>
      <c r="G458" s="217"/>
      <c r="H458" s="219" t="s">
        <v>1</v>
      </c>
      <c r="I458" s="221"/>
      <c r="J458" s="217"/>
      <c r="K458" s="217"/>
      <c r="L458" s="222"/>
      <c r="M458" s="223"/>
      <c r="N458" s="224"/>
      <c r="O458" s="224"/>
      <c r="P458" s="224"/>
      <c r="Q458" s="224"/>
      <c r="R458" s="224"/>
      <c r="S458" s="224"/>
      <c r="T458" s="225"/>
      <c r="AT458" s="226" t="s">
        <v>148</v>
      </c>
      <c r="AU458" s="226" t="s">
        <v>83</v>
      </c>
      <c r="AV458" s="11" t="s">
        <v>81</v>
      </c>
      <c r="AW458" s="11" t="s">
        <v>34</v>
      </c>
      <c r="AX458" s="11" t="s">
        <v>73</v>
      </c>
      <c r="AY458" s="226" t="s">
        <v>139</v>
      </c>
    </row>
    <row r="459" s="11" customFormat="1">
      <c r="B459" s="216"/>
      <c r="C459" s="217"/>
      <c r="D459" s="218" t="s">
        <v>148</v>
      </c>
      <c r="E459" s="219" t="s">
        <v>1</v>
      </c>
      <c r="F459" s="220" t="s">
        <v>626</v>
      </c>
      <c r="G459" s="217"/>
      <c r="H459" s="219" t="s">
        <v>1</v>
      </c>
      <c r="I459" s="221"/>
      <c r="J459" s="217"/>
      <c r="K459" s="217"/>
      <c r="L459" s="222"/>
      <c r="M459" s="223"/>
      <c r="N459" s="224"/>
      <c r="O459" s="224"/>
      <c r="P459" s="224"/>
      <c r="Q459" s="224"/>
      <c r="R459" s="224"/>
      <c r="S459" s="224"/>
      <c r="T459" s="225"/>
      <c r="AT459" s="226" t="s">
        <v>148</v>
      </c>
      <c r="AU459" s="226" t="s">
        <v>83</v>
      </c>
      <c r="AV459" s="11" t="s">
        <v>81</v>
      </c>
      <c r="AW459" s="11" t="s">
        <v>34</v>
      </c>
      <c r="AX459" s="11" t="s">
        <v>73</v>
      </c>
      <c r="AY459" s="226" t="s">
        <v>139</v>
      </c>
    </row>
    <row r="460" s="12" customFormat="1">
      <c r="B460" s="227"/>
      <c r="C460" s="228"/>
      <c r="D460" s="218" t="s">
        <v>148</v>
      </c>
      <c r="E460" s="229" t="s">
        <v>1</v>
      </c>
      <c r="F460" s="230" t="s">
        <v>627</v>
      </c>
      <c r="G460" s="228"/>
      <c r="H460" s="231">
        <v>6.617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AT460" s="237" t="s">
        <v>148</v>
      </c>
      <c r="AU460" s="237" t="s">
        <v>83</v>
      </c>
      <c r="AV460" s="12" t="s">
        <v>83</v>
      </c>
      <c r="AW460" s="12" t="s">
        <v>34</v>
      </c>
      <c r="AX460" s="12" t="s">
        <v>73</v>
      </c>
      <c r="AY460" s="237" t="s">
        <v>139</v>
      </c>
    </row>
    <row r="461" s="12" customFormat="1">
      <c r="B461" s="227"/>
      <c r="C461" s="228"/>
      <c r="D461" s="218" t="s">
        <v>148</v>
      </c>
      <c r="E461" s="229" t="s">
        <v>1</v>
      </c>
      <c r="F461" s="230" t="s">
        <v>628</v>
      </c>
      <c r="G461" s="228"/>
      <c r="H461" s="231">
        <v>0.38300000000000001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AT461" s="237" t="s">
        <v>148</v>
      </c>
      <c r="AU461" s="237" t="s">
        <v>83</v>
      </c>
      <c r="AV461" s="12" t="s">
        <v>83</v>
      </c>
      <c r="AW461" s="12" t="s">
        <v>34</v>
      </c>
      <c r="AX461" s="12" t="s">
        <v>73</v>
      </c>
      <c r="AY461" s="237" t="s">
        <v>139</v>
      </c>
    </row>
    <row r="462" s="11" customFormat="1">
      <c r="B462" s="216"/>
      <c r="C462" s="217"/>
      <c r="D462" s="218" t="s">
        <v>148</v>
      </c>
      <c r="E462" s="219" t="s">
        <v>1</v>
      </c>
      <c r="F462" s="220" t="s">
        <v>618</v>
      </c>
      <c r="G462" s="217"/>
      <c r="H462" s="219" t="s">
        <v>1</v>
      </c>
      <c r="I462" s="221"/>
      <c r="J462" s="217"/>
      <c r="K462" s="217"/>
      <c r="L462" s="222"/>
      <c r="M462" s="223"/>
      <c r="N462" s="224"/>
      <c r="O462" s="224"/>
      <c r="P462" s="224"/>
      <c r="Q462" s="224"/>
      <c r="R462" s="224"/>
      <c r="S462" s="224"/>
      <c r="T462" s="225"/>
      <c r="AT462" s="226" t="s">
        <v>148</v>
      </c>
      <c r="AU462" s="226" t="s">
        <v>83</v>
      </c>
      <c r="AV462" s="11" t="s">
        <v>81</v>
      </c>
      <c r="AW462" s="11" t="s">
        <v>34</v>
      </c>
      <c r="AX462" s="11" t="s">
        <v>73</v>
      </c>
      <c r="AY462" s="226" t="s">
        <v>139</v>
      </c>
    </row>
    <row r="463" s="12" customFormat="1">
      <c r="B463" s="227"/>
      <c r="C463" s="228"/>
      <c r="D463" s="218" t="s">
        <v>148</v>
      </c>
      <c r="E463" s="229" t="s">
        <v>1</v>
      </c>
      <c r="F463" s="230" t="s">
        <v>629</v>
      </c>
      <c r="G463" s="228"/>
      <c r="H463" s="231">
        <v>5.0460000000000003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AT463" s="237" t="s">
        <v>148</v>
      </c>
      <c r="AU463" s="237" t="s">
        <v>83</v>
      </c>
      <c r="AV463" s="12" t="s">
        <v>83</v>
      </c>
      <c r="AW463" s="12" t="s">
        <v>34</v>
      </c>
      <c r="AX463" s="12" t="s">
        <v>73</v>
      </c>
      <c r="AY463" s="237" t="s">
        <v>139</v>
      </c>
    </row>
    <row r="464" s="12" customFormat="1">
      <c r="B464" s="227"/>
      <c r="C464" s="228"/>
      <c r="D464" s="218" t="s">
        <v>148</v>
      </c>
      <c r="E464" s="229" t="s">
        <v>1</v>
      </c>
      <c r="F464" s="230" t="s">
        <v>630</v>
      </c>
      <c r="G464" s="228"/>
      <c r="H464" s="231">
        <v>0.95399999999999996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AT464" s="237" t="s">
        <v>148</v>
      </c>
      <c r="AU464" s="237" t="s">
        <v>83</v>
      </c>
      <c r="AV464" s="12" t="s">
        <v>83</v>
      </c>
      <c r="AW464" s="12" t="s">
        <v>34</v>
      </c>
      <c r="AX464" s="12" t="s">
        <v>73</v>
      </c>
      <c r="AY464" s="237" t="s">
        <v>139</v>
      </c>
    </row>
    <row r="465" s="14" customFormat="1">
      <c r="B465" s="259"/>
      <c r="C465" s="260"/>
      <c r="D465" s="218" t="s">
        <v>148</v>
      </c>
      <c r="E465" s="261" t="s">
        <v>1</v>
      </c>
      <c r="F465" s="262" t="s">
        <v>621</v>
      </c>
      <c r="G465" s="260"/>
      <c r="H465" s="263">
        <v>13</v>
      </c>
      <c r="I465" s="264"/>
      <c r="J465" s="260"/>
      <c r="K465" s="260"/>
      <c r="L465" s="265"/>
      <c r="M465" s="266"/>
      <c r="N465" s="267"/>
      <c r="O465" s="267"/>
      <c r="P465" s="267"/>
      <c r="Q465" s="267"/>
      <c r="R465" s="267"/>
      <c r="S465" s="267"/>
      <c r="T465" s="268"/>
      <c r="AT465" s="269" t="s">
        <v>148</v>
      </c>
      <c r="AU465" s="269" t="s">
        <v>83</v>
      </c>
      <c r="AV465" s="14" t="s">
        <v>156</v>
      </c>
      <c r="AW465" s="14" t="s">
        <v>34</v>
      </c>
      <c r="AX465" s="14" t="s">
        <v>73</v>
      </c>
      <c r="AY465" s="269" t="s">
        <v>139</v>
      </c>
    </row>
    <row r="466" s="13" customFormat="1">
      <c r="B466" s="238"/>
      <c r="C466" s="239"/>
      <c r="D466" s="218" t="s">
        <v>148</v>
      </c>
      <c r="E466" s="240" t="s">
        <v>1</v>
      </c>
      <c r="F466" s="241" t="s">
        <v>167</v>
      </c>
      <c r="G466" s="239"/>
      <c r="H466" s="242">
        <v>441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AT466" s="248" t="s">
        <v>148</v>
      </c>
      <c r="AU466" s="248" t="s">
        <v>83</v>
      </c>
      <c r="AV466" s="13" t="s">
        <v>146</v>
      </c>
      <c r="AW466" s="13" t="s">
        <v>34</v>
      </c>
      <c r="AX466" s="13" t="s">
        <v>81</v>
      </c>
      <c r="AY466" s="248" t="s">
        <v>139</v>
      </c>
    </row>
    <row r="467" s="1" customFormat="1" ht="16.5" customHeight="1">
      <c r="B467" s="37"/>
      <c r="C467" s="204" t="s">
        <v>641</v>
      </c>
      <c r="D467" s="204" t="s">
        <v>141</v>
      </c>
      <c r="E467" s="205" t="s">
        <v>642</v>
      </c>
      <c r="F467" s="206" t="s">
        <v>643</v>
      </c>
      <c r="G467" s="207" t="s">
        <v>144</v>
      </c>
      <c r="H467" s="208">
        <v>5.5</v>
      </c>
      <c r="I467" s="209"/>
      <c r="J467" s="210">
        <f>ROUND(I467*H467,2)</f>
        <v>0</v>
      </c>
      <c r="K467" s="206" t="s">
        <v>145</v>
      </c>
      <c r="L467" s="42"/>
      <c r="M467" s="211" t="s">
        <v>1</v>
      </c>
      <c r="N467" s="212" t="s">
        <v>44</v>
      </c>
      <c r="O467" s="78"/>
      <c r="P467" s="213">
        <f>O467*H467</f>
        <v>0</v>
      </c>
      <c r="Q467" s="213">
        <v>2.45329</v>
      </c>
      <c r="R467" s="213">
        <f>Q467*H467</f>
        <v>13.493095</v>
      </c>
      <c r="S467" s="213">
        <v>0</v>
      </c>
      <c r="T467" s="214">
        <f>S467*H467</f>
        <v>0</v>
      </c>
      <c r="AR467" s="16" t="s">
        <v>146</v>
      </c>
      <c r="AT467" s="16" t="s">
        <v>141</v>
      </c>
      <c r="AU467" s="16" t="s">
        <v>83</v>
      </c>
      <c r="AY467" s="16" t="s">
        <v>139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6" t="s">
        <v>81</v>
      </c>
      <c r="BK467" s="215">
        <f>ROUND(I467*H467,2)</f>
        <v>0</v>
      </c>
      <c r="BL467" s="16" t="s">
        <v>146</v>
      </c>
      <c r="BM467" s="16" t="s">
        <v>644</v>
      </c>
    </row>
    <row r="468" s="11" customFormat="1">
      <c r="B468" s="216"/>
      <c r="C468" s="217"/>
      <c r="D468" s="218" t="s">
        <v>148</v>
      </c>
      <c r="E468" s="219" t="s">
        <v>1</v>
      </c>
      <c r="F468" s="220" t="s">
        <v>645</v>
      </c>
      <c r="G468" s="217"/>
      <c r="H468" s="219" t="s">
        <v>1</v>
      </c>
      <c r="I468" s="221"/>
      <c r="J468" s="217"/>
      <c r="K468" s="217"/>
      <c r="L468" s="222"/>
      <c r="M468" s="223"/>
      <c r="N468" s="224"/>
      <c r="O468" s="224"/>
      <c r="P468" s="224"/>
      <c r="Q468" s="224"/>
      <c r="R468" s="224"/>
      <c r="S468" s="224"/>
      <c r="T468" s="225"/>
      <c r="AT468" s="226" t="s">
        <v>148</v>
      </c>
      <c r="AU468" s="226" t="s">
        <v>83</v>
      </c>
      <c r="AV468" s="11" t="s">
        <v>81</v>
      </c>
      <c r="AW468" s="11" t="s">
        <v>34</v>
      </c>
      <c r="AX468" s="11" t="s">
        <v>73</v>
      </c>
      <c r="AY468" s="226" t="s">
        <v>139</v>
      </c>
    </row>
    <row r="469" s="11" customFormat="1">
      <c r="B469" s="216"/>
      <c r="C469" s="217"/>
      <c r="D469" s="218" t="s">
        <v>148</v>
      </c>
      <c r="E469" s="219" t="s">
        <v>1</v>
      </c>
      <c r="F469" s="220" t="s">
        <v>646</v>
      </c>
      <c r="G469" s="217"/>
      <c r="H469" s="219" t="s">
        <v>1</v>
      </c>
      <c r="I469" s="221"/>
      <c r="J469" s="217"/>
      <c r="K469" s="217"/>
      <c r="L469" s="222"/>
      <c r="M469" s="223"/>
      <c r="N469" s="224"/>
      <c r="O469" s="224"/>
      <c r="P469" s="224"/>
      <c r="Q469" s="224"/>
      <c r="R469" s="224"/>
      <c r="S469" s="224"/>
      <c r="T469" s="225"/>
      <c r="AT469" s="226" t="s">
        <v>148</v>
      </c>
      <c r="AU469" s="226" t="s">
        <v>83</v>
      </c>
      <c r="AV469" s="11" t="s">
        <v>81</v>
      </c>
      <c r="AW469" s="11" t="s">
        <v>34</v>
      </c>
      <c r="AX469" s="11" t="s">
        <v>73</v>
      </c>
      <c r="AY469" s="226" t="s">
        <v>139</v>
      </c>
    </row>
    <row r="470" s="12" customFormat="1">
      <c r="B470" s="227"/>
      <c r="C470" s="228"/>
      <c r="D470" s="218" t="s">
        <v>148</v>
      </c>
      <c r="E470" s="229" t="s">
        <v>1</v>
      </c>
      <c r="F470" s="230" t="s">
        <v>647</v>
      </c>
      <c r="G470" s="228"/>
      <c r="H470" s="231">
        <v>2.976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AT470" s="237" t="s">
        <v>148</v>
      </c>
      <c r="AU470" s="237" t="s">
        <v>83</v>
      </c>
      <c r="AV470" s="12" t="s">
        <v>83</v>
      </c>
      <c r="AW470" s="12" t="s">
        <v>34</v>
      </c>
      <c r="AX470" s="12" t="s">
        <v>73</v>
      </c>
      <c r="AY470" s="237" t="s">
        <v>139</v>
      </c>
    </row>
    <row r="471" s="12" customFormat="1">
      <c r="B471" s="227"/>
      <c r="C471" s="228"/>
      <c r="D471" s="218" t="s">
        <v>148</v>
      </c>
      <c r="E471" s="229" t="s">
        <v>1</v>
      </c>
      <c r="F471" s="230" t="s">
        <v>648</v>
      </c>
      <c r="G471" s="228"/>
      <c r="H471" s="231">
        <v>-0.64000000000000001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AT471" s="237" t="s">
        <v>148</v>
      </c>
      <c r="AU471" s="237" t="s">
        <v>83</v>
      </c>
      <c r="AV471" s="12" t="s">
        <v>83</v>
      </c>
      <c r="AW471" s="12" t="s">
        <v>34</v>
      </c>
      <c r="AX471" s="12" t="s">
        <v>73</v>
      </c>
      <c r="AY471" s="237" t="s">
        <v>139</v>
      </c>
    </row>
    <row r="472" s="11" customFormat="1">
      <c r="B472" s="216"/>
      <c r="C472" s="217"/>
      <c r="D472" s="218" t="s">
        <v>148</v>
      </c>
      <c r="E472" s="219" t="s">
        <v>1</v>
      </c>
      <c r="F472" s="220" t="s">
        <v>618</v>
      </c>
      <c r="G472" s="217"/>
      <c r="H472" s="219" t="s">
        <v>1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148</v>
      </c>
      <c r="AU472" s="226" t="s">
        <v>83</v>
      </c>
      <c r="AV472" s="11" t="s">
        <v>81</v>
      </c>
      <c r="AW472" s="11" t="s">
        <v>34</v>
      </c>
      <c r="AX472" s="11" t="s">
        <v>73</v>
      </c>
      <c r="AY472" s="226" t="s">
        <v>139</v>
      </c>
    </row>
    <row r="473" s="12" customFormat="1">
      <c r="B473" s="227"/>
      <c r="C473" s="228"/>
      <c r="D473" s="218" t="s">
        <v>148</v>
      </c>
      <c r="E473" s="229" t="s">
        <v>1</v>
      </c>
      <c r="F473" s="230" t="s">
        <v>649</v>
      </c>
      <c r="G473" s="228"/>
      <c r="H473" s="231">
        <v>3.5640000000000001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AT473" s="237" t="s">
        <v>148</v>
      </c>
      <c r="AU473" s="237" t="s">
        <v>83</v>
      </c>
      <c r="AV473" s="12" t="s">
        <v>83</v>
      </c>
      <c r="AW473" s="12" t="s">
        <v>34</v>
      </c>
      <c r="AX473" s="12" t="s">
        <v>73</v>
      </c>
      <c r="AY473" s="237" t="s">
        <v>139</v>
      </c>
    </row>
    <row r="474" s="12" customFormat="1">
      <c r="B474" s="227"/>
      <c r="C474" s="228"/>
      <c r="D474" s="218" t="s">
        <v>148</v>
      </c>
      <c r="E474" s="229" t="s">
        <v>1</v>
      </c>
      <c r="F474" s="230" t="s">
        <v>650</v>
      </c>
      <c r="G474" s="228"/>
      <c r="H474" s="231">
        <v>-0.66000000000000003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AT474" s="237" t="s">
        <v>148</v>
      </c>
      <c r="AU474" s="237" t="s">
        <v>83</v>
      </c>
      <c r="AV474" s="12" t="s">
        <v>83</v>
      </c>
      <c r="AW474" s="12" t="s">
        <v>34</v>
      </c>
      <c r="AX474" s="12" t="s">
        <v>73</v>
      </c>
      <c r="AY474" s="237" t="s">
        <v>139</v>
      </c>
    </row>
    <row r="475" s="12" customFormat="1">
      <c r="B475" s="227"/>
      <c r="C475" s="228"/>
      <c r="D475" s="218" t="s">
        <v>148</v>
      </c>
      <c r="E475" s="229" t="s">
        <v>1</v>
      </c>
      <c r="F475" s="230" t="s">
        <v>651</v>
      </c>
      <c r="G475" s="228"/>
      <c r="H475" s="231">
        <v>0.26000000000000001</v>
      </c>
      <c r="I475" s="232"/>
      <c r="J475" s="228"/>
      <c r="K475" s="228"/>
      <c r="L475" s="233"/>
      <c r="M475" s="234"/>
      <c r="N475" s="235"/>
      <c r="O475" s="235"/>
      <c r="P475" s="235"/>
      <c r="Q475" s="235"/>
      <c r="R475" s="235"/>
      <c r="S475" s="235"/>
      <c r="T475" s="236"/>
      <c r="AT475" s="237" t="s">
        <v>148</v>
      </c>
      <c r="AU475" s="237" t="s">
        <v>83</v>
      </c>
      <c r="AV475" s="12" t="s">
        <v>83</v>
      </c>
      <c r="AW475" s="12" t="s">
        <v>34</v>
      </c>
      <c r="AX475" s="12" t="s">
        <v>73</v>
      </c>
      <c r="AY475" s="237" t="s">
        <v>139</v>
      </c>
    </row>
    <row r="476" s="13" customFormat="1">
      <c r="B476" s="238"/>
      <c r="C476" s="239"/>
      <c r="D476" s="218" t="s">
        <v>148</v>
      </c>
      <c r="E476" s="240" t="s">
        <v>1</v>
      </c>
      <c r="F476" s="241" t="s">
        <v>167</v>
      </c>
      <c r="G476" s="239"/>
      <c r="H476" s="242">
        <v>5.5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AT476" s="248" t="s">
        <v>148</v>
      </c>
      <c r="AU476" s="248" t="s">
        <v>83</v>
      </c>
      <c r="AV476" s="13" t="s">
        <v>146</v>
      </c>
      <c r="AW476" s="13" t="s">
        <v>34</v>
      </c>
      <c r="AX476" s="13" t="s">
        <v>81</v>
      </c>
      <c r="AY476" s="248" t="s">
        <v>139</v>
      </c>
    </row>
    <row r="477" s="1" customFormat="1" ht="16.5" customHeight="1">
      <c r="B477" s="37"/>
      <c r="C477" s="204" t="s">
        <v>652</v>
      </c>
      <c r="D477" s="204" t="s">
        <v>141</v>
      </c>
      <c r="E477" s="205" t="s">
        <v>653</v>
      </c>
      <c r="F477" s="206" t="s">
        <v>654</v>
      </c>
      <c r="G477" s="207" t="s">
        <v>200</v>
      </c>
      <c r="H477" s="208">
        <v>22</v>
      </c>
      <c r="I477" s="209"/>
      <c r="J477" s="210">
        <f>ROUND(I477*H477,2)</f>
        <v>0</v>
      </c>
      <c r="K477" s="206" t="s">
        <v>145</v>
      </c>
      <c r="L477" s="42"/>
      <c r="M477" s="211" t="s">
        <v>1</v>
      </c>
      <c r="N477" s="212" t="s">
        <v>44</v>
      </c>
      <c r="O477" s="78"/>
      <c r="P477" s="213">
        <f>O477*H477</f>
        <v>0</v>
      </c>
      <c r="Q477" s="213">
        <v>0.0026900000000000001</v>
      </c>
      <c r="R477" s="213">
        <f>Q477*H477</f>
        <v>0.059180000000000003</v>
      </c>
      <c r="S477" s="213">
        <v>0</v>
      </c>
      <c r="T477" s="214">
        <f>S477*H477</f>
        <v>0</v>
      </c>
      <c r="AR477" s="16" t="s">
        <v>146</v>
      </c>
      <c r="AT477" s="16" t="s">
        <v>141</v>
      </c>
      <c r="AU477" s="16" t="s">
        <v>83</v>
      </c>
      <c r="AY477" s="16" t="s">
        <v>139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6" t="s">
        <v>81</v>
      </c>
      <c r="BK477" s="215">
        <f>ROUND(I477*H477,2)</f>
        <v>0</v>
      </c>
      <c r="BL477" s="16" t="s">
        <v>146</v>
      </c>
      <c r="BM477" s="16" t="s">
        <v>655</v>
      </c>
    </row>
    <row r="478" s="11" customFormat="1">
      <c r="B478" s="216"/>
      <c r="C478" s="217"/>
      <c r="D478" s="218" t="s">
        <v>148</v>
      </c>
      <c r="E478" s="219" t="s">
        <v>1</v>
      </c>
      <c r="F478" s="220" t="s">
        <v>645</v>
      </c>
      <c r="G478" s="217"/>
      <c r="H478" s="219" t="s">
        <v>1</v>
      </c>
      <c r="I478" s="221"/>
      <c r="J478" s="217"/>
      <c r="K478" s="217"/>
      <c r="L478" s="222"/>
      <c r="M478" s="223"/>
      <c r="N478" s="224"/>
      <c r="O478" s="224"/>
      <c r="P478" s="224"/>
      <c r="Q478" s="224"/>
      <c r="R478" s="224"/>
      <c r="S478" s="224"/>
      <c r="T478" s="225"/>
      <c r="AT478" s="226" t="s">
        <v>148</v>
      </c>
      <c r="AU478" s="226" t="s">
        <v>83</v>
      </c>
      <c r="AV478" s="11" t="s">
        <v>81</v>
      </c>
      <c r="AW478" s="11" t="s">
        <v>34</v>
      </c>
      <c r="AX478" s="11" t="s">
        <v>73</v>
      </c>
      <c r="AY478" s="226" t="s">
        <v>139</v>
      </c>
    </row>
    <row r="479" s="11" customFormat="1">
      <c r="B479" s="216"/>
      <c r="C479" s="217"/>
      <c r="D479" s="218" t="s">
        <v>148</v>
      </c>
      <c r="E479" s="219" t="s">
        <v>1</v>
      </c>
      <c r="F479" s="220" t="s">
        <v>646</v>
      </c>
      <c r="G479" s="217"/>
      <c r="H479" s="219" t="s">
        <v>1</v>
      </c>
      <c r="I479" s="221"/>
      <c r="J479" s="217"/>
      <c r="K479" s="217"/>
      <c r="L479" s="222"/>
      <c r="M479" s="223"/>
      <c r="N479" s="224"/>
      <c r="O479" s="224"/>
      <c r="P479" s="224"/>
      <c r="Q479" s="224"/>
      <c r="R479" s="224"/>
      <c r="S479" s="224"/>
      <c r="T479" s="225"/>
      <c r="AT479" s="226" t="s">
        <v>148</v>
      </c>
      <c r="AU479" s="226" t="s">
        <v>83</v>
      </c>
      <c r="AV479" s="11" t="s">
        <v>81</v>
      </c>
      <c r="AW479" s="11" t="s">
        <v>34</v>
      </c>
      <c r="AX479" s="11" t="s">
        <v>73</v>
      </c>
      <c r="AY479" s="226" t="s">
        <v>139</v>
      </c>
    </row>
    <row r="480" s="12" customFormat="1">
      <c r="B480" s="227"/>
      <c r="C480" s="228"/>
      <c r="D480" s="218" t="s">
        <v>148</v>
      </c>
      <c r="E480" s="229" t="s">
        <v>1</v>
      </c>
      <c r="F480" s="230" t="s">
        <v>656</v>
      </c>
      <c r="G480" s="228"/>
      <c r="H480" s="231">
        <v>9.9199999999999999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AT480" s="237" t="s">
        <v>148</v>
      </c>
      <c r="AU480" s="237" t="s">
        <v>83</v>
      </c>
      <c r="AV480" s="12" t="s">
        <v>83</v>
      </c>
      <c r="AW480" s="12" t="s">
        <v>34</v>
      </c>
      <c r="AX480" s="12" t="s">
        <v>73</v>
      </c>
      <c r="AY480" s="237" t="s">
        <v>139</v>
      </c>
    </row>
    <row r="481" s="11" customFormat="1">
      <c r="B481" s="216"/>
      <c r="C481" s="217"/>
      <c r="D481" s="218" t="s">
        <v>148</v>
      </c>
      <c r="E481" s="219" t="s">
        <v>1</v>
      </c>
      <c r="F481" s="220" t="s">
        <v>618</v>
      </c>
      <c r="G481" s="217"/>
      <c r="H481" s="219" t="s">
        <v>1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148</v>
      </c>
      <c r="AU481" s="226" t="s">
        <v>83</v>
      </c>
      <c r="AV481" s="11" t="s">
        <v>81</v>
      </c>
      <c r="AW481" s="11" t="s">
        <v>34</v>
      </c>
      <c r="AX481" s="11" t="s">
        <v>73</v>
      </c>
      <c r="AY481" s="226" t="s">
        <v>139</v>
      </c>
    </row>
    <row r="482" s="12" customFormat="1">
      <c r="B482" s="227"/>
      <c r="C482" s="228"/>
      <c r="D482" s="218" t="s">
        <v>148</v>
      </c>
      <c r="E482" s="229" t="s">
        <v>1</v>
      </c>
      <c r="F482" s="230" t="s">
        <v>657</v>
      </c>
      <c r="G482" s="228"/>
      <c r="H482" s="231">
        <v>11.880000000000001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AT482" s="237" t="s">
        <v>148</v>
      </c>
      <c r="AU482" s="237" t="s">
        <v>83</v>
      </c>
      <c r="AV482" s="12" t="s">
        <v>83</v>
      </c>
      <c r="AW482" s="12" t="s">
        <v>34</v>
      </c>
      <c r="AX482" s="12" t="s">
        <v>73</v>
      </c>
      <c r="AY482" s="237" t="s">
        <v>139</v>
      </c>
    </row>
    <row r="483" s="12" customFormat="1">
      <c r="B483" s="227"/>
      <c r="C483" s="228"/>
      <c r="D483" s="218" t="s">
        <v>148</v>
      </c>
      <c r="E483" s="229" t="s">
        <v>1</v>
      </c>
      <c r="F483" s="230" t="s">
        <v>658</v>
      </c>
      <c r="G483" s="228"/>
      <c r="H483" s="231">
        <v>0.20000000000000001</v>
      </c>
      <c r="I483" s="232"/>
      <c r="J483" s="228"/>
      <c r="K483" s="228"/>
      <c r="L483" s="233"/>
      <c r="M483" s="234"/>
      <c r="N483" s="235"/>
      <c r="O483" s="235"/>
      <c r="P483" s="235"/>
      <c r="Q483" s="235"/>
      <c r="R483" s="235"/>
      <c r="S483" s="235"/>
      <c r="T483" s="236"/>
      <c r="AT483" s="237" t="s">
        <v>148</v>
      </c>
      <c r="AU483" s="237" t="s">
        <v>83</v>
      </c>
      <c r="AV483" s="12" t="s">
        <v>83</v>
      </c>
      <c r="AW483" s="12" t="s">
        <v>34</v>
      </c>
      <c r="AX483" s="12" t="s">
        <v>73</v>
      </c>
      <c r="AY483" s="237" t="s">
        <v>139</v>
      </c>
    </row>
    <row r="484" s="13" customFormat="1">
      <c r="B484" s="238"/>
      <c r="C484" s="239"/>
      <c r="D484" s="218" t="s">
        <v>148</v>
      </c>
      <c r="E484" s="240" t="s">
        <v>1</v>
      </c>
      <c r="F484" s="241" t="s">
        <v>167</v>
      </c>
      <c r="G484" s="239"/>
      <c r="H484" s="242">
        <v>22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AT484" s="248" t="s">
        <v>148</v>
      </c>
      <c r="AU484" s="248" t="s">
        <v>83</v>
      </c>
      <c r="AV484" s="13" t="s">
        <v>146</v>
      </c>
      <c r="AW484" s="13" t="s">
        <v>34</v>
      </c>
      <c r="AX484" s="13" t="s">
        <v>81</v>
      </c>
      <c r="AY484" s="248" t="s">
        <v>139</v>
      </c>
    </row>
    <row r="485" s="1" customFormat="1" ht="16.5" customHeight="1">
      <c r="B485" s="37"/>
      <c r="C485" s="204" t="s">
        <v>659</v>
      </c>
      <c r="D485" s="204" t="s">
        <v>141</v>
      </c>
      <c r="E485" s="205" t="s">
        <v>660</v>
      </c>
      <c r="F485" s="206" t="s">
        <v>661</v>
      </c>
      <c r="G485" s="207" t="s">
        <v>200</v>
      </c>
      <c r="H485" s="208">
        <v>22</v>
      </c>
      <c r="I485" s="209"/>
      <c r="J485" s="210">
        <f>ROUND(I485*H485,2)</f>
        <v>0</v>
      </c>
      <c r="K485" s="206" t="s">
        <v>145</v>
      </c>
      <c r="L485" s="42"/>
      <c r="M485" s="211" t="s">
        <v>1</v>
      </c>
      <c r="N485" s="212" t="s">
        <v>44</v>
      </c>
      <c r="O485" s="78"/>
      <c r="P485" s="213">
        <f>O485*H485</f>
        <v>0</v>
      </c>
      <c r="Q485" s="213">
        <v>0</v>
      </c>
      <c r="R485" s="213">
        <f>Q485*H485</f>
        <v>0</v>
      </c>
      <c r="S485" s="213">
        <v>0</v>
      </c>
      <c r="T485" s="214">
        <f>S485*H485</f>
        <v>0</v>
      </c>
      <c r="AR485" s="16" t="s">
        <v>146</v>
      </c>
      <c r="AT485" s="16" t="s">
        <v>141</v>
      </c>
      <c r="AU485" s="16" t="s">
        <v>83</v>
      </c>
      <c r="AY485" s="16" t="s">
        <v>139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16" t="s">
        <v>81</v>
      </c>
      <c r="BK485" s="215">
        <f>ROUND(I485*H485,2)</f>
        <v>0</v>
      </c>
      <c r="BL485" s="16" t="s">
        <v>146</v>
      </c>
      <c r="BM485" s="16" t="s">
        <v>662</v>
      </c>
    </row>
    <row r="486" s="1" customFormat="1" ht="16.5" customHeight="1">
      <c r="B486" s="37"/>
      <c r="C486" s="204" t="s">
        <v>663</v>
      </c>
      <c r="D486" s="204" t="s">
        <v>141</v>
      </c>
      <c r="E486" s="205" t="s">
        <v>664</v>
      </c>
      <c r="F486" s="206" t="s">
        <v>665</v>
      </c>
      <c r="G486" s="207" t="s">
        <v>144</v>
      </c>
      <c r="H486" s="208">
        <v>61.399999999999999</v>
      </c>
      <c r="I486" s="209"/>
      <c r="J486" s="210">
        <f>ROUND(I486*H486,2)</f>
        <v>0</v>
      </c>
      <c r="K486" s="206" t="s">
        <v>1</v>
      </c>
      <c r="L486" s="42"/>
      <c r="M486" s="211" t="s">
        <v>1</v>
      </c>
      <c r="N486" s="212" t="s">
        <v>44</v>
      </c>
      <c r="O486" s="78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AR486" s="16" t="s">
        <v>146</v>
      </c>
      <c r="AT486" s="16" t="s">
        <v>141</v>
      </c>
      <c r="AU486" s="16" t="s">
        <v>83</v>
      </c>
      <c r="AY486" s="16" t="s">
        <v>139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6" t="s">
        <v>81</v>
      </c>
      <c r="BK486" s="215">
        <f>ROUND(I486*H486,2)</f>
        <v>0</v>
      </c>
      <c r="BL486" s="16" t="s">
        <v>146</v>
      </c>
      <c r="BM486" s="16" t="s">
        <v>666</v>
      </c>
    </row>
    <row r="487" s="11" customFormat="1">
      <c r="B487" s="216"/>
      <c r="C487" s="217"/>
      <c r="D487" s="218" t="s">
        <v>148</v>
      </c>
      <c r="E487" s="219" t="s">
        <v>1</v>
      </c>
      <c r="F487" s="220" t="s">
        <v>595</v>
      </c>
      <c r="G487" s="217"/>
      <c r="H487" s="219" t="s">
        <v>1</v>
      </c>
      <c r="I487" s="221"/>
      <c r="J487" s="217"/>
      <c r="K487" s="217"/>
      <c r="L487" s="222"/>
      <c r="M487" s="223"/>
      <c r="N487" s="224"/>
      <c r="O487" s="224"/>
      <c r="P487" s="224"/>
      <c r="Q487" s="224"/>
      <c r="R487" s="224"/>
      <c r="S487" s="224"/>
      <c r="T487" s="225"/>
      <c r="AT487" s="226" t="s">
        <v>148</v>
      </c>
      <c r="AU487" s="226" t="s">
        <v>83</v>
      </c>
      <c r="AV487" s="11" t="s">
        <v>81</v>
      </c>
      <c r="AW487" s="11" t="s">
        <v>34</v>
      </c>
      <c r="AX487" s="11" t="s">
        <v>73</v>
      </c>
      <c r="AY487" s="226" t="s">
        <v>139</v>
      </c>
    </row>
    <row r="488" s="11" customFormat="1">
      <c r="B488" s="216"/>
      <c r="C488" s="217"/>
      <c r="D488" s="218" t="s">
        <v>148</v>
      </c>
      <c r="E488" s="219" t="s">
        <v>1</v>
      </c>
      <c r="F488" s="220" t="s">
        <v>667</v>
      </c>
      <c r="G488" s="217"/>
      <c r="H488" s="219" t="s">
        <v>1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148</v>
      </c>
      <c r="AU488" s="226" t="s">
        <v>83</v>
      </c>
      <c r="AV488" s="11" t="s">
        <v>81</v>
      </c>
      <c r="AW488" s="11" t="s">
        <v>34</v>
      </c>
      <c r="AX488" s="11" t="s">
        <v>73</v>
      </c>
      <c r="AY488" s="226" t="s">
        <v>139</v>
      </c>
    </row>
    <row r="489" s="12" customFormat="1">
      <c r="B489" s="227"/>
      <c r="C489" s="228"/>
      <c r="D489" s="218" t="s">
        <v>148</v>
      </c>
      <c r="E489" s="229" t="s">
        <v>1</v>
      </c>
      <c r="F489" s="230" t="s">
        <v>668</v>
      </c>
      <c r="G489" s="228"/>
      <c r="H489" s="231">
        <v>16.263000000000002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148</v>
      </c>
      <c r="AU489" s="237" t="s">
        <v>83</v>
      </c>
      <c r="AV489" s="12" t="s">
        <v>83</v>
      </c>
      <c r="AW489" s="12" t="s">
        <v>34</v>
      </c>
      <c r="AX489" s="12" t="s">
        <v>73</v>
      </c>
      <c r="AY489" s="237" t="s">
        <v>139</v>
      </c>
    </row>
    <row r="490" s="11" customFormat="1">
      <c r="B490" s="216"/>
      <c r="C490" s="217"/>
      <c r="D490" s="218" t="s">
        <v>148</v>
      </c>
      <c r="E490" s="219" t="s">
        <v>1</v>
      </c>
      <c r="F490" s="220" t="s">
        <v>669</v>
      </c>
      <c r="G490" s="217"/>
      <c r="H490" s="219" t="s">
        <v>1</v>
      </c>
      <c r="I490" s="221"/>
      <c r="J490" s="217"/>
      <c r="K490" s="217"/>
      <c r="L490" s="222"/>
      <c r="M490" s="223"/>
      <c r="N490" s="224"/>
      <c r="O490" s="224"/>
      <c r="P490" s="224"/>
      <c r="Q490" s="224"/>
      <c r="R490" s="224"/>
      <c r="S490" s="224"/>
      <c r="T490" s="225"/>
      <c r="AT490" s="226" t="s">
        <v>148</v>
      </c>
      <c r="AU490" s="226" t="s">
        <v>83</v>
      </c>
      <c r="AV490" s="11" t="s">
        <v>81</v>
      </c>
      <c r="AW490" s="11" t="s">
        <v>34</v>
      </c>
      <c r="AX490" s="11" t="s">
        <v>73</v>
      </c>
      <c r="AY490" s="226" t="s">
        <v>139</v>
      </c>
    </row>
    <row r="491" s="12" customFormat="1">
      <c r="B491" s="227"/>
      <c r="C491" s="228"/>
      <c r="D491" s="218" t="s">
        <v>148</v>
      </c>
      <c r="E491" s="229" t="s">
        <v>1</v>
      </c>
      <c r="F491" s="230" t="s">
        <v>670</v>
      </c>
      <c r="G491" s="228"/>
      <c r="H491" s="231">
        <v>45.045000000000002</v>
      </c>
      <c r="I491" s="232"/>
      <c r="J491" s="228"/>
      <c r="K491" s="228"/>
      <c r="L491" s="233"/>
      <c r="M491" s="234"/>
      <c r="N491" s="235"/>
      <c r="O491" s="235"/>
      <c r="P491" s="235"/>
      <c r="Q491" s="235"/>
      <c r="R491" s="235"/>
      <c r="S491" s="235"/>
      <c r="T491" s="236"/>
      <c r="AT491" s="237" t="s">
        <v>148</v>
      </c>
      <c r="AU491" s="237" t="s">
        <v>83</v>
      </c>
      <c r="AV491" s="12" t="s">
        <v>83</v>
      </c>
      <c r="AW491" s="12" t="s">
        <v>34</v>
      </c>
      <c r="AX491" s="12" t="s">
        <v>73</v>
      </c>
      <c r="AY491" s="237" t="s">
        <v>139</v>
      </c>
    </row>
    <row r="492" s="12" customFormat="1">
      <c r="B492" s="227"/>
      <c r="C492" s="228"/>
      <c r="D492" s="218" t="s">
        <v>148</v>
      </c>
      <c r="E492" s="229" t="s">
        <v>1</v>
      </c>
      <c r="F492" s="230" t="s">
        <v>671</v>
      </c>
      <c r="G492" s="228"/>
      <c r="H492" s="231">
        <v>0.091999999999999998</v>
      </c>
      <c r="I492" s="232"/>
      <c r="J492" s="228"/>
      <c r="K492" s="228"/>
      <c r="L492" s="233"/>
      <c r="M492" s="234"/>
      <c r="N492" s="235"/>
      <c r="O492" s="235"/>
      <c r="P492" s="235"/>
      <c r="Q492" s="235"/>
      <c r="R492" s="235"/>
      <c r="S492" s="235"/>
      <c r="T492" s="236"/>
      <c r="AT492" s="237" t="s">
        <v>148</v>
      </c>
      <c r="AU492" s="237" t="s">
        <v>83</v>
      </c>
      <c r="AV492" s="12" t="s">
        <v>83</v>
      </c>
      <c r="AW492" s="12" t="s">
        <v>34</v>
      </c>
      <c r="AX492" s="12" t="s">
        <v>73</v>
      </c>
      <c r="AY492" s="237" t="s">
        <v>139</v>
      </c>
    </row>
    <row r="493" s="13" customFormat="1">
      <c r="B493" s="238"/>
      <c r="C493" s="239"/>
      <c r="D493" s="218" t="s">
        <v>148</v>
      </c>
      <c r="E493" s="240" t="s">
        <v>1</v>
      </c>
      <c r="F493" s="241" t="s">
        <v>167</v>
      </c>
      <c r="G493" s="239"/>
      <c r="H493" s="242">
        <v>61.399999999999999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148</v>
      </c>
      <c r="AU493" s="248" t="s">
        <v>83</v>
      </c>
      <c r="AV493" s="13" t="s">
        <v>146</v>
      </c>
      <c r="AW493" s="13" t="s">
        <v>34</v>
      </c>
      <c r="AX493" s="13" t="s">
        <v>81</v>
      </c>
      <c r="AY493" s="248" t="s">
        <v>139</v>
      </c>
    </row>
    <row r="494" s="1" customFormat="1" ht="16.5" customHeight="1">
      <c r="B494" s="37"/>
      <c r="C494" s="249" t="s">
        <v>672</v>
      </c>
      <c r="D494" s="249" t="s">
        <v>263</v>
      </c>
      <c r="E494" s="250" t="s">
        <v>673</v>
      </c>
      <c r="F494" s="251" t="s">
        <v>674</v>
      </c>
      <c r="G494" s="252" t="s">
        <v>249</v>
      </c>
      <c r="H494" s="253">
        <v>122.8</v>
      </c>
      <c r="I494" s="254"/>
      <c r="J494" s="255">
        <f>ROUND(I494*H494,2)</f>
        <v>0</v>
      </c>
      <c r="K494" s="251" t="s">
        <v>145</v>
      </c>
      <c r="L494" s="256"/>
      <c r="M494" s="257" t="s">
        <v>1</v>
      </c>
      <c r="N494" s="258" t="s">
        <v>44</v>
      </c>
      <c r="O494" s="78"/>
      <c r="P494" s="213">
        <f>O494*H494</f>
        <v>0</v>
      </c>
      <c r="Q494" s="213">
        <v>0</v>
      </c>
      <c r="R494" s="213">
        <f>Q494*H494</f>
        <v>0</v>
      </c>
      <c r="S494" s="213">
        <v>0</v>
      </c>
      <c r="T494" s="214">
        <f>S494*H494</f>
        <v>0</v>
      </c>
      <c r="AR494" s="16" t="s">
        <v>197</v>
      </c>
      <c r="AT494" s="16" t="s">
        <v>263</v>
      </c>
      <c r="AU494" s="16" t="s">
        <v>83</v>
      </c>
      <c r="AY494" s="16" t="s">
        <v>139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16" t="s">
        <v>81</v>
      </c>
      <c r="BK494" s="215">
        <f>ROUND(I494*H494,2)</f>
        <v>0</v>
      </c>
      <c r="BL494" s="16" t="s">
        <v>146</v>
      </c>
      <c r="BM494" s="16" t="s">
        <v>675</v>
      </c>
    </row>
    <row r="495" s="11" customFormat="1">
      <c r="B495" s="216"/>
      <c r="C495" s="217"/>
      <c r="D495" s="218" t="s">
        <v>148</v>
      </c>
      <c r="E495" s="219" t="s">
        <v>1</v>
      </c>
      <c r="F495" s="220" t="s">
        <v>676</v>
      </c>
      <c r="G495" s="217"/>
      <c r="H495" s="219" t="s">
        <v>1</v>
      </c>
      <c r="I495" s="221"/>
      <c r="J495" s="217"/>
      <c r="K495" s="217"/>
      <c r="L495" s="222"/>
      <c r="M495" s="223"/>
      <c r="N495" s="224"/>
      <c r="O495" s="224"/>
      <c r="P495" s="224"/>
      <c r="Q495" s="224"/>
      <c r="R495" s="224"/>
      <c r="S495" s="224"/>
      <c r="T495" s="225"/>
      <c r="AT495" s="226" t="s">
        <v>148</v>
      </c>
      <c r="AU495" s="226" t="s">
        <v>83</v>
      </c>
      <c r="AV495" s="11" t="s">
        <v>81</v>
      </c>
      <c r="AW495" s="11" t="s">
        <v>34</v>
      </c>
      <c r="AX495" s="11" t="s">
        <v>73</v>
      </c>
      <c r="AY495" s="226" t="s">
        <v>139</v>
      </c>
    </row>
    <row r="496" s="12" customFormat="1">
      <c r="B496" s="227"/>
      <c r="C496" s="228"/>
      <c r="D496" s="218" t="s">
        <v>148</v>
      </c>
      <c r="E496" s="229" t="s">
        <v>1</v>
      </c>
      <c r="F496" s="230" t="s">
        <v>677</v>
      </c>
      <c r="G496" s="228"/>
      <c r="H496" s="231">
        <v>122.8</v>
      </c>
      <c r="I496" s="232"/>
      <c r="J496" s="228"/>
      <c r="K496" s="228"/>
      <c r="L496" s="233"/>
      <c r="M496" s="234"/>
      <c r="N496" s="235"/>
      <c r="O496" s="235"/>
      <c r="P496" s="235"/>
      <c r="Q496" s="235"/>
      <c r="R496" s="235"/>
      <c r="S496" s="235"/>
      <c r="T496" s="236"/>
      <c r="AT496" s="237" t="s">
        <v>148</v>
      </c>
      <c r="AU496" s="237" t="s">
        <v>83</v>
      </c>
      <c r="AV496" s="12" t="s">
        <v>83</v>
      </c>
      <c r="AW496" s="12" t="s">
        <v>34</v>
      </c>
      <c r="AX496" s="12" t="s">
        <v>81</v>
      </c>
      <c r="AY496" s="237" t="s">
        <v>139</v>
      </c>
    </row>
    <row r="497" s="1" customFormat="1" ht="16.5" customHeight="1">
      <c r="B497" s="37"/>
      <c r="C497" s="204" t="s">
        <v>678</v>
      </c>
      <c r="D497" s="204" t="s">
        <v>141</v>
      </c>
      <c r="E497" s="205" t="s">
        <v>679</v>
      </c>
      <c r="F497" s="206" t="s">
        <v>680</v>
      </c>
      <c r="G497" s="207" t="s">
        <v>200</v>
      </c>
      <c r="H497" s="208">
        <v>242</v>
      </c>
      <c r="I497" s="209"/>
      <c r="J497" s="210">
        <f>ROUND(I497*H497,2)</f>
        <v>0</v>
      </c>
      <c r="K497" s="206" t="s">
        <v>145</v>
      </c>
      <c r="L497" s="42"/>
      <c r="M497" s="211" t="s">
        <v>1</v>
      </c>
      <c r="N497" s="212" t="s">
        <v>44</v>
      </c>
      <c r="O497" s="78"/>
      <c r="P497" s="213">
        <f>O497*H497</f>
        <v>0</v>
      </c>
      <c r="Q497" s="213">
        <v>0.00068999999999999997</v>
      </c>
      <c r="R497" s="213">
        <f>Q497*H497</f>
        <v>0.16697999999999999</v>
      </c>
      <c r="S497" s="213">
        <v>0</v>
      </c>
      <c r="T497" s="214">
        <f>S497*H497</f>
        <v>0</v>
      </c>
      <c r="AR497" s="16" t="s">
        <v>146</v>
      </c>
      <c r="AT497" s="16" t="s">
        <v>141</v>
      </c>
      <c r="AU497" s="16" t="s">
        <v>83</v>
      </c>
      <c r="AY497" s="16" t="s">
        <v>139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16" t="s">
        <v>81</v>
      </c>
      <c r="BK497" s="215">
        <f>ROUND(I497*H497,2)</f>
        <v>0</v>
      </c>
      <c r="BL497" s="16" t="s">
        <v>146</v>
      </c>
      <c r="BM497" s="16" t="s">
        <v>681</v>
      </c>
    </row>
    <row r="498" s="11" customFormat="1">
      <c r="B498" s="216"/>
      <c r="C498" s="217"/>
      <c r="D498" s="218" t="s">
        <v>148</v>
      </c>
      <c r="E498" s="219" t="s">
        <v>1</v>
      </c>
      <c r="F498" s="220" t="s">
        <v>595</v>
      </c>
      <c r="G498" s="217"/>
      <c r="H498" s="219" t="s">
        <v>1</v>
      </c>
      <c r="I498" s="221"/>
      <c r="J498" s="217"/>
      <c r="K498" s="217"/>
      <c r="L498" s="222"/>
      <c r="M498" s="223"/>
      <c r="N498" s="224"/>
      <c r="O498" s="224"/>
      <c r="P498" s="224"/>
      <c r="Q498" s="224"/>
      <c r="R498" s="224"/>
      <c r="S498" s="224"/>
      <c r="T498" s="225"/>
      <c r="AT498" s="226" t="s">
        <v>148</v>
      </c>
      <c r="AU498" s="226" t="s">
        <v>83</v>
      </c>
      <c r="AV498" s="11" t="s">
        <v>81</v>
      </c>
      <c r="AW498" s="11" t="s">
        <v>34</v>
      </c>
      <c r="AX498" s="11" t="s">
        <v>73</v>
      </c>
      <c r="AY498" s="226" t="s">
        <v>139</v>
      </c>
    </row>
    <row r="499" s="11" customFormat="1">
      <c r="B499" s="216"/>
      <c r="C499" s="217"/>
      <c r="D499" s="218" t="s">
        <v>148</v>
      </c>
      <c r="E499" s="219" t="s">
        <v>1</v>
      </c>
      <c r="F499" s="220" t="s">
        <v>682</v>
      </c>
      <c r="G499" s="217"/>
      <c r="H499" s="219" t="s">
        <v>1</v>
      </c>
      <c r="I499" s="221"/>
      <c r="J499" s="217"/>
      <c r="K499" s="217"/>
      <c r="L499" s="222"/>
      <c r="M499" s="223"/>
      <c r="N499" s="224"/>
      <c r="O499" s="224"/>
      <c r="P499" s="224"/>
      <c r="Q499" s="224"/>
      <c r="R499" s="224"/>
      <c r="S499" s="224"/>
      <c r="T499" s="225"/>
      <c r="AT499" s="226" t="s">
        <v>148</v>
      </c>
      <c r="AU499" s="226" t="s">
        <v>83</v>
      </c>
      <c r="AV499" s="11" t="s">
        <v>81</v>
      </c>
      <c r="AW499" s="11" t="s">
        <v>34</v>
      </c>
      <c r="AX499" s="11" t="s">
        <v>73</v>
      </c>
      <c r="AY499" s="226" t="s">
        <v>139</v>
      </c>
    </row>
    <row r="500" s="12" customFormat="1">
      <c r="B500" s="227"/>
      <c r="C500" s="228"/>
      <c r="D500" s="218" t="s">
        <v>148</v>
      </c>
      <c r="E500" s="229" t="s">
        <v>1</v>
      </c>
      <c r="F500" s="230" t="s">
        <v>683</v>
      </c>
      <c r="G500" s="228"/>
      <c r="H500" s="231">
        <v>108.42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AT500" s="237" t="s">
        <v>148</v>
      </c>
      <c r="AU500" s="237" t="s">
        <v>83</v>
      </c>
      <c r="AV500" s="12" t="s">
        <v>83</v>
      </c>
      <c r="AW500" s="12" t="s">
        <v>34</v>
      </c>
      <c r="AX500" s="12" t="s">
        <v>73</v>
      </c>
      <c r="AY500" s="237" t="s">
        <v>139</v>
      </c>
    </row>
    <row r="501" s="11" customFormat="1">
      <c r="B501" s="216"/>
      <c r="C501" s="217"/>
      <c r="D501" s="218" t="s">
        <v>148</v>
      </c>
      <c r="E501" s="219" t="s">
        <v>1</v>
      </c>
      <c r="F501" s="220" t="s">
        <v>684</v>
      </c>
      <c r="G501" s="217"/>
      <c r="H501" s="219" t="s">
        <v>1</v>
      </c>
      <c r="I501" s="221"/>
      <c r="J501" s="217"/>
      <c r="K501" s="217"/>
      <c r="L501" s="222"/>
      <c r="M501" s="223"/>
      <c r="N501" s="224"/>
      <c r="O501" s="224"/>
      <c r="P501" s="224"/>
      <c r="Q501" s="224"/>
      <c r="R501" s="224"/>
      <c r="S501" s="224"/>
      <c r="T501" s="225"/>
      <c r="AT501" s="226" t="s">
        <v>148</v>
      </c>
      <c r="AU501" s="226" t="s">
        <v>83</v>
      </c>
      <c r="AV501" s="11" t="s">
        <v>81</v>
      </c>
      <c r="AW501" s="11" t="s">
        <v>34</v>
      </c>
      <c r="AX501" s="11" t="s">
        <v>73</v>
      </c>
      <c r="AY501" s="226" t="s">
        <v>139</v>
      </c>
    </row>
    <row r="502" s="12" customFormat="1">
      <c r="B502" s="227"/>
      <c r="C502" s="228"/>
      <c r="D502" s="218" t="s">
        <v>148</v>
      </c>
      <c r="E502" s="229" t="s">
        <v>1</v>
      </c>
      <c r="F502" s="230" t="s">
        <v>685</v>
      </c>
      <c r="G502" s="228"/>
      <c r="H502" s="231">
        <v>128.69999999999999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AT502" s="237" t="s">
        <v>148</v>
      </c>
      <c r="AU502" s="237" t="s">
        <v>83</v>
      </c>
      <c r="AV502" s="12" t="s">
        <v>83</v>
      </c>
      <c r="AW502" s="12" t="s">
        <v>34</v>
      </c>
      <c r="AX502" s="12" t="s">
        <v>73</v>
      </c>
      <c r="AY502" s="237" t="s">
        <v>139</v>
      </c>
    </row>
    <row r="503" s="12" customFormat="1">
      <c r="B503" s="227"/>
      <c r="C503" s="228"/>
      <c r="D503" s="218" t="s">
        <v>148</v>
      </c>
      <c r="E503" s="229" t="s">
        <v>1</v>
      </c>
      <c r="F503" s="230" t="s">
        <v>686</v>
      </c>
      <c r="G503" s="228"/>
      <c r="H503" s="231">
        <v>4.8799999999999999</v>
      </c>
      <c r="I503" s="232"/>
      <c r="J503" s="228"/>
      <c r="K503" s="228"/>
      <c r="L503" s="233"/>
      <c r="M503" s="234"/>
      <c r="N503" s="235"/>
      <c r="O503" s="235"/>
      <c r="P503" s="235"/>
      <c r="Q503" s="235"/>
      <c r="R503" s="235"/>
      <c r="S503" s="235"/>
      <c r="T503" s="236"/>
      <c r="AT503" s="237" t="s">
        <v>148</v>
      </c>
      <c r="AU503" s="237" t="s">
        <v>83</v>
      </c>
      <c r="AV503" s="12" t="s">
        <v>83</v>
      </c>
      <c r="AW503" s="12" t="s">
        <v>34</v>
      </c>
      <c r="AX503" s="12" t="s">
        <v>73</v>
      </c>
      <c r="AY503" s="237" t="s">
        <v>139</v>
      </c>
    </row>
    <row r="504" s="13" customFormat="1">
      <c r="B504" s="238"/>
      <c r="C504" s="239"/>
      <c r="D504" s="218" t="s">
        <v>148</v>
      </c>
      <c r="E504" s="240" t="s">
        <v>1</v>
      </c>
      <c r="F504" s="241" t="s">
        <v>167</v>
      </c>
      <c r="G504" s="239"/>
      <c r="H504" s="242">
        <v>242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148</v>
      </c>
      <c r="AU504" s="248" t="s">
        <v>83</v>
      </c>
      <c r="AV504" s="13" t="s">
        <v>146</v>
      </c>
      <c r="AW504" s="13" t="s">
        <v>34</v>
      </c>
      <c r="AX504" s="13" t="s">
        <v>81</v>
      </c>
      <c r="AY504" s="248" t="s">
        <v>139</v>
      </c>
    </row>
    <row r="505" s="1" customFormat="1" ht="16.5" customHeight="1">
      <c r="B505" s="37"/>
      <c r="C505" s="204" t="s">
        <v>687</v>
      </c>
      <c r="D505" s="204" t="s">
        <v>141</v>
      </c>
      <c r="E505" s="205" t="s">
        <v>688</v>
      </c>
      <c r="F505" s="206" t="s">
        <v>689</v>
      </c>
      <c r="G505" s="207" t="s">
        <v>144</v>
      </c>
      <c r="H505" s="208">
        <v>22.600000000000001</v>
      </c>
      <c r="I505" s="209"/>
      <c r="J505" s="210">
        <f>ROUND(I505*H505,2)</f>
        <v>0</v>
      </c>
      <c r="K505" s="206" t="s">
        <v>145</v>
      </c>
      <c r="L505" s="42"/>
      <c r="M505" s="211" t="s">
        <v>1</v>
      </c>
      <c r="N505" s="212" t="s">
        <v>44</v>
      </c>
      <c r="O505" s="78"/>
      <c r="P505" s="213">
        <f>O505*H505</f>
        <v>0</v>
      </c>
      <c r="Q505" s="213">
        <v>2.45329</v>
      </c>
      <c r="R505" s="213">
        <f>Q505*H505</f>
        <v>55.444354000000004</v>
      </c>
      <c r="S505" s="213">
        <v>0</v>
      </c>
      <c r="T505" s="214">
        <f>S505*H505</f>
        <v>0</v>
      </c>
      <c r="AR505" s="16" t="s">
        <v>146</v>
      </c>
      <c r="AT505" s="16" t="s">
        <v>141</v>
      </c>
      <c r="AU505" s="16" t="s">
        <v>83</v>
      </c>
      <c r="AY505" s="16" t="s">
        <v>139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16" t="s">
        <v>81</v>
      </c>
      <c r="BK505" s="215">
        <f>ROUND(I505*H505,2)</f>
        <v>0</v>
      </c>
      <c r="BL505" s="16" t="s">
        <v>146</v>
      </c>
      <c r="BM505" s="16" t="s">
        <v>690</v>
      </c>
    </row>
    <row r="506" s="11" customFormat="1">
      <c r="B506" s="216"/>
      <c r="C506" s="217"/>
      <c r="D506" s="218" t="s">
        <v>148</v>
      </c>
      <c r="E506" s="219" t="s">
        <v>1</v>
      </c>
      <c r="F506" s="220" t="s">
        <v>691</v>
      </c>
      <c r="G506" s="217"/>
      <c r="H506" s="219" t="s">
        <v>1</v>
      </c>
      <c r="I506" s="221"/>
      <c r="J506" s="217"/>
      <c r="K506" s="217"/>
      <c r="L506" s="222"/>
      <c r="M506" s="223"/>
      <c r="N506" s="224"/>
      <c r="O506" s="224"/>
      <c r="P506" s="224"/>
      <c r="Q506" s="224"/>
      <c r="R506" s="224"/>
      <c r="S506" s="224"/>
      <c r="T506" s="225"/>
      <c r="AT506" s="226" t="s">
        <v>148</v>
      </c>
      <c r="AU506" s="226" t="s">
        <v>83</v>
      </c>
      <c r="AV506" s="11" t="s">
        <v>81</v>
      </c>
      <c r="AW506" s="11" t="s">
        <v>34</v>
      </c>
      <c r="AX506" s="11" t="s">
        <v>73</v>
      </c>
      <c r="AY506" s="226" t="s">
        <v>139</v>
      </c>
    </row>
    <row r="507" s="11" customFormat="1">
      <c r="B507" s="216"/>
      <c r="C507" s="217"/>
      <c r="D507" s="218" t="s">
        <v>148</v>
      </c>
      <c r="E507" s="219" t="s">
        <v>1</v>
      </c>
      <c r="F507" s="220" t="s">
        <v>692</v>
      </c>
      <c r="G507" s="217"/>
      <c r="H507" s="219" t="s">
        <v>1</v>
      </c>
      <c r="I507" s="221"/>
      <c r="J507" s="217"/>
      <c r="K507" s="217"/>
      <c r="L507" s="222"/>
      <c r="M507" s="223"/>
      <c r="N507" s="224"/>
      <c r="O507" s="224"/>
      <c r="P507" s="224"/>
      <c r="Q507" s="224"/>
      <c r="R507" s="224"/>
      <c r="S507" s="224"/>
      <c r="T507" s="225"/>
      <c r="AT507" s="226" t="s">
        <v>148</v>
      </c>
      <c r="AU507" s="226" t="s">
        <v>83</v>
      </c>
      <c r="AV507" s="11" t="s">
        <v>81</v>
      </c>
      <c r="AW507" s="11" t="s">
        <v>34</v>
      </c>
      <c r="AX507" s="11" t="s">
        <v>73</v>
      </c>
      <c r="AY507" s="226" t="s">
        <v>139</v>
      </c>
    </row>
    <row r="508" s="11" customFormat="1">
      <c r="B508" s="216"/>
      <c r="C508" s="217"/>
      <c r="D508" s="218" t="s">
        <v>148</v>
      </c>
      <c r="E508" s="219" t="s">
        <v>1</v>
      </c>
      <c r="F508" s="220" t="s">
        <v>618</v>
      </c>
      <c r="G508" s="217"/>
      <c r="H508" s="219" t="s">
        <v>1</v>
      </c>
      <c r="I508" s="221"/>
      <c r="J508" s="217"/>
      <c r="K508" s="217"/>
      <c r="L508" s="222"/>
      <c r="M508" s="223"/>
      <c r="N508" s="224"/>
      <c r="O508" s="224"/>
      <c r="P508" s="224"/>
      <c r="Q508" s="224"/>
      <c r="R508" s="224"/>
      <c r="S508" s="224"/>
      <c r="T508" s="225"/>
      <c r="AT508" s="226" t="s">
        <v>148</v>
      </c>
      <c r="AU508" s="226" t="s">
        <v>83</v>
      </c>
      <c r="AV508" s="11" t="s">
        <v>81</v>
      </c>
      <c r="AW508" s="11" t="s">
        <v>34</v>
      </c>
      <c r="AX508" s="11" t="s">
        <v>73</v>
      </c>
      <c r="AY508" s="226" t="s">
        <v>139</v>
      </c>
    </row>
    <row r="509" s="12" customFormat="1">
      <c r="B509" s="227"/>
      <c r="C509" s="228"/>
      <c r="D509" s="218" t="s">
        <v>148</v>
      </c>
      <c r="E509" s="229" t="s">
        <v>1</v>
      </c>
      <c r="F509" s="230" t="s">
        <v>693</v>
      </c>
      <c r="G509" s="228"/>
      <c r="H509" s="231">
        <v>8.4499999999999993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AT509" s="237" t="s">
        <v>148</v>
      </c>
      <c r="AU509" s="237" t="s">
        <v>83</v>
      </c>
      <c r="AV509" s="12" t="s">
        <v>83</v>
      </c>
      <c r="AW509" s="12" t="s">
        <v>34</v>
      </c>
      <c r="AX509" s="12" t="s">
        <v>73</v>
      </c>
      <c r="AY509" s="237" t="s">
        <v>139</v>
      </c>
    </row>
    <row r="510" s="12" customFormat="1">
      <c r="B510" s="227"/>
      <c r="C510" s="228"/>
      <c r="D510" s="218" t="s">
        <v>148</v>
      </c>
      <c r="E510" s="229" t="s">
        <v>1</v>
      </c>
      <c r="F510" s="230" t="s">
        <v>694</v>
      </c>
      <c r="G510" s="228"/>
      <c r="H510" s="231">
        <v>5.04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AT510" s="237" t="s">
        <v>148</v>
      </c>
      <c r="AU510" s="237" t="s">
        <v>83</v>
      </c>
      <c r="AV510" s="12" t="s">
        <v>83</v>
      </c>
      <c r="AW510" s="12" t="s">
        <v>34</v>
      </c>
      <c r="AX510" s="12" t="s">
        <v>73</v>
      </c>
      <c r="AY510" s="237" t="s">
        <v>139</v>
      </c>
    </row>
    <row r="511" s="12" customFormat="1">
      <c r="B511" s="227"/>
      <c r="C511" s="228"/>
      <c r="D511" s="218" t="s">
        <v>148</v>
      </c>
      <c r="E511" s="229" t="s">
        <v>1</v>
      </c>
      <c r="F511" s="230" t="s">
        <v>695</v>
      </c>
      <c r="G511" s="228"/>
      <c r="H511" s="231">
        <v>0.51000000000000001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AT511" s="237" t="s">
        <v>148</v>
      </c>
      <c r="AU511" s="237" t="s">
        <v>83</v>
      </c>
      <c r="AV511" s="12" t="s">
        <v>83</v>
      </c>
      <c r="AW511" s="12" t="s">
        <v>34</v>
      </c>
      <c r="AX511" s="12" t="s">
        <v>73</v>
      </c>
      <c r="AY511" s="237" t="s">
        <v>139</v>
      </c>
    </row>
    <row r="512" s="14" customFormat="1">
      <c r="B512" s="259"/>
      <c r="C512" s="260"/>
      <c r="D512" s="218" t="s">
        <v>148</v>
      </c>
      <c r="E512" s="261" t="s">
        <v>1</v>
      </c>
      <c r="F512" s="262" t="s">
        <v>612</v>
      </c>
      <c r="G512" s="260"/>
      <c r="H512" s="263">
        <v>14</v>
      </c>
      <c r="I512" s="264"/>
      <c r="J512" s="260"/>
      <c r="K512" s="260"/>
      <c r="L512" s="265"/>
      <c r="M512" s="266"/>
      <c r="N512" s="267"/>
      <c r="O512" s="267"/>
      <c r="P512" s="267"/>
      <c r="Q512" s="267"/>
      <c r="R512" s="267"/>
      <c r="S512" s="267"/>
      <c r="T512" s="268"/>
      <c r="AT512" s="269" t="s">
        <v>148</v>
      </c>
      <c r="AU512" s="269" t="s">
        <v>83</v>
      </c>
      <c r="AV512" s="14" t="s">
        <v>156</v>
      </c>
      <c r="AW512" s="14" t="s">
        <v>34</v>
      </c>
      <c r="AX512" s="14" t="s">
        <v>73</v>
      </c>
      <c r="AY512" s="269" t="s">
        <v>139</v>
      </c>
    </row>
    <row r="513" s="11" customFormat="1">
      <c r="B513" s="216"/>
      <c r="C513" s="217"/>
      <c r="D513" s="218" t="s">
        <v>148</v>
      </c>
      <c r="E513" s="219" t="s">
        <v>1</v>
      </c>
      <c r="F513" s="220" t="s">
        <v>646</v>
      </c>
      <c r="G513" s="217"/>
      <c r="H513" s="219" t="s">
        <v>1</v>
      </c>
      <c r="I513" s="221"/>
      <c r="J513" s="217"/>
      <c r="K513" s="217"/>
      <c r="L513" s="222"/>
      <c r="M513" s="223"/>
      <c r="N513" s="224"/>
      <c r="O513" s="224"/>
      <c r="P513" s="224"/>
      <c r="Q513" s="224"/>
      <c r="R513" s="224"/>
      <c r="S513" s="224"/>
      <c r="T513" s="225"/>
      <c r="AT513" s="226" t="s">
        <v>148</v>
      </c>
      <c r="AU513" s="226" t="s">
        <v>83</v>
      </c>
      <c r="AV513" s="11" t="s">
        <v>81</v>
      </c>
      <c r="AW513" s="11" t="s">
        <v>34</v>
      </c>
      <c r="AX513" s="11" t="s">
        <v>73</v>
      </c>
      <c r="AY513" s="226" t="s">
        <v>139</v>
      </c>
    </row>
    <row r="514" s="12" customFormat="1">
      <c r="B514" s="227"/>
      <c r="C514" s="228"/>
      <c r="D514" s="218" t="s">
        <v>148</v>
      </c>
      <c r="E514" s="229" t="s">
        <v>1</v>
      </c>
      <c r="F514" s="230" t="s">
        <v>696</v>
      </c>
      <c r="G514" s="228"/>
      <c r="H514" s="231">
        <v>2.6000000000000001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AT514" s="237" t="s">
        <v>148</v>
      </c>
      <c r="AU514" s="237" t="s">
        <v>83</v>
      </c>
      <c r="AV514" s="12" t="s">
        <v>83</v>
      </c>
      <c r="AW514" s="12" t="s">
        <v>34</v>
      </c>
      <c r="AX514" s="12" t="s">
        <v>73</v>
      </c>
      <c r="AY514" s="237" t="s">
        <v>139</v>
      </c>
    </row>
    <row r="515" s="12" customFormat="1">
      <c r="B515" s="227"/>
      <c r="C515" s="228"/>
      <c r="D515" s="218" t="s">
        <v>148</v>
      </c>
      <c r="E515" s="229" t="s">
        <v>1</v>
      </c>
      <c r="F515" s="230" t="s">
        <v>697</v>
      </c>
      <c r="G515" s="228"/>
      <c r="H515" s="231">
        <v>4.29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AT515" s="237" t="s">
        <v>148</v>
      </c>
      <c r="AU515" s="237" t="s">
        <v>83</v>
      </c>
      <c r="AV515" s="12" t="s">
        <v>83</v>
      </c>
      <c r="AW515" s="12" t="s">
        <v>34</v>
      </c>
      <c r="AX515" s="12" t="s">
        <v>73</v>
      </c>
      <c r="AY515" s="237" t="s">
        <v>139</v>
      </c>
    </row>
    <row r="516" s="12" customFormat="1">
      <c r="B516" s="227"/>
      <c r="C516" s="228"/>
      <c r="D516" s="218" t="s">
        <v>148</v>
      </c>
      <c r="E516" s="229" t="s">
        <v>1</v>
      </c>
      <c r="F516" s="230" t="s">
        <v>698</v>
      </c>
      <c r="G516" s="228"/>
      <c r="H516" s="231">
        <v>1.2450000000000001</v>
      </c>
      <c r="I516" s="232"/>
      <c r="J516" s="228"/>
      <c r="K516" s="228"/>
      <c r="L516" s="233"/>
      <c r="M516" s="234"/>
      <c r="N516" s="235"/>
      <c r="O516" s="235"/>
      <c r="P516" s="235"/>
      <c r="Q516" s="235"/>
      <c r="R516" s="235"/>
      <c r="S516" s="235"/>
      <c r="T516" s="236"/>
      <c r="AT516" s="237" t="s">
        <v>148</v>
      </c>
      <c r="AU516" s="237" t="s">
        <v>83</v>
      </c>
      <c r="AV516" s="12" t="s">
        <v>83</v>
      </c>
      <c r="AW516" s="12" t="s">
        <v>34</v>
      </c>
      <c r="AX516" s="12" t="s">
        <v>73</v>
      </c>
      <c r="AY516" s="237" t="s">
        <v>139</v>
      </c>
    </row>
    <row r="517" s="12" customFormat="1">
      <c r="B517" s="227"/>
      <c r="C517" s="228"/>
      <c r="D517" s="218" t="s">
        <v>148</v>
      </c>
      <c r="E517" s="229" t="s">
        <v>1</v>
      </c>
      <c r="F517" s="230" t="s">
        <v>699</v>
      </c>
      <c r="G517" s="228"/>
      <c r="H517" s="231">
        <v>0.46500000000000002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AT517" s="237" t="s">
        <v>148</v>
      </c>
      <c r="AU517" s="237" t="s">
        <v>83</v>
      </c>
      <c r="AV517" s="12" t="s">
        <v>83</v>
      </c>
      <c r="AW517" s="12" t="s">
        <v>34</v>
      </c>
      <c r="AX517" s="12" t="s">
        <v>73</v>
      </c>
      <c r="AY517" s="237" t="s">
        <v>139</v>
      </c>
    </row>
    <row r="518" s="14" customFormat="1">
      <c r="B518" s="259"/>
      <c r="C518" s="260"/>
      <c r="D518" s="218" t="s">
        <v>148</v>
      </c>
      <c r="E518" s="261" t="s">
        <v>1</v>
      </c>
      <c r="F518" s="262" t="s">
        <v>700</v>
      </c>
      <c r="G518" s="260"/>
      <c r="H518" s="263">
        <v>8.5999999999999996</v>
      </c>
      <c r="I518" s="264"/>
      <c r="J518" s="260"/>
      <c r="K518" s="260"/>
      <c r="L518" s="265"/>
      <c r="M518" s="266"/>
      <c r="N518" s="267"/>
      <c r="O518" s="267"/>
      <c r="P518" s="267"/>
      <c r="Q518" s="267"/>
      <c r="R518" s="267"/>
      <c r="S518" s="267"/>
      <c r="T518" s="268"/>
      <c r="AT518" s="269" t="s">
        <v>148</v>
      </c>
      <c r="AU518" s="269" t="s">
        <v>83</v>
      </c>
      <c r="AV518" s="14" t="s">
        <v>156</v>
      </c>
      <c r="AW518" s="14" t="s">
        <v>34</v>
      </c>
      <c r="AX518" s="14" t="s">
        <v>73</v>
      </c>
      <c r="AY518" s="269" t="s">
        <v>139</v>
      </c>
    </row>
    <row r="519" s="13" customFormat="1">
      <c r="B519" s="238"/>
      <c r="C519" s="239"/>
      <c r="D519" s="218" t="s">
        <v>148</v>
      </c>
      <c r="E519" s="240" t="s">
        <v>1</v>
      </c>
      <c r="F519" s="241" t="s">
        <v>167</v>
      </c>
      <c r="G519" s="239"/>
      <c r="H519" s="242">
        <v>22.600000000000001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148</v>
      </c>
      <c r="AU519" s="248" t="s">
        <v>83</v>
      </c>
      <c r="AV519" s="13" t="s">
        <v>146</v>
      </c>
      <c r="AW519" s="13" t="s">
        <v>34</v>
      </c>
      <c r="AX519" s="13" t="s">
        <v>81</v>
      </c>
      <c r="AY519" s="248" t="s">
        <v>139</v>
      </c>
    </row>
    <row r="520" s="1" customFormat="1" ht="16.5" customHeight="1">
      <c r="B520" s="37"/>
      <c r="C520" s="204" t="s">
        <v>701</v>
      </c>
      <c r="D520" s="204" t="s">
        <v>141</v>
      </c>
      <c r="E520" s="205" t="s">
        <v>653</v>
      </c>
      <c r="F520" s="206" t="s">
        <v>654</v>
      </c>
      <c r="G520" s="207" t="s">
        <v>200</v>
      </c>
      <c r="H520" s="208">
        <v>43</v>
      </c>
      <c r="I520" s="209"/>
      <c r="J520" s="210">
        <f>ROUND(I520*H520,2)</f>
        <v>0</v>
      </c>
      <c r="K520" s="206" t="s">
        <v>145</v>
      </c>
      <c r="L520" s="42"/>
      <c r="M520" s="211" t="s">
        <v>1</v>
      </c>
      <c r="N520" s="212" t="s">
        <v>44</v>
      </c>
      <c r="O520" s="78"/>
      <c r="P520" s="213">
        <f>O520*H520</f>
        <v>0</v>
      </c>
      <c r="Q520" s="213">
        <v>0.0026900000000000001</v>
      </c>
      <c r="R520" s="213">
        <f>Q520*H520</f>
        <v>0.11567000000000001</v>
      </c>
      <c r="S520" s="213">
        <v>0</v>
      </c>
      <c r="T520" s="214">
        <f>S520*H520</f>
        <v>0</v>
      </c>
      <c r="AR520" s="16" t="s">
        <v>146</v>
      </c>
      <c r="AT520" s="16" t="s">
        <v>141</v>
      </c>
      <c r="AU520" s="16" t="s">
        <v>83</v>
      </c>
      <c r="AY520" s="16" t="s">
        <v>139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16" t="s">
        <v>81</v>
      </c>
      <c r="BK520" s="215">
        <f>ROUND(I520*H520,2)</f>
        <v>0</v>
      </c>
      <c r="BL520" s="16" t="s">
        <v>146</v>
      </c>
      <c r="BM520" s="16" t="s">
        <v>702</v>
      </c>
    </row>
    <row r="521" s="11" customFormat="1">
      <c r="B521" s="216"/>
      <c r="C521" s="217"/>
      <c r="D521" s="218" t="s">
        <v>148</v>
      </c>
      <c r="E521" s="219" t="s">
        <v>1</v>
      </c>
      <c r="F521" s="220" t="s">
        <v>691</v>
      </c>
      <c r="G521" s="217"/>
      <c r="H521" s="219" t="s">
        <v>1</v>
      </c>
      <c r="I521" s="221"/>
      <c r="J521" s="217"/>
      <c r="K521" s="217"/>
      <c r="L521" s="222"/>
      <c r="M521" s="223"/>
      <c r="N521" s="224"/>
      <c r="O521" s="224"/>
      <c r="P521" s="224"/>
      <c r="Q521" s="224"/>
      <c r="R521" s="224"/>
      <c r="S521" s="224"/>
      <c r="T521" s="225"/>
      <c r="AT521" s="226" t="s">
        <v>148</v>
      </c>
      <c r="AU521" s="226" t="s">
        <v>83</v>
      </c>
      <c r="AV521" s="11" t="s">
        <v>81</v>
      </c>
      <c r="AW521" s="11" t="s">
        <v>34</v>
      </c>
      <c r="AX521" s="11" t="s">
        <v>73</v>
      </c>
      <c r="AY521" s="226" t="s">
        <v>139</v>
      </c>
    </row>
    <row r="522" s="11" customFormat="1">
      <c r="B522" s="216"/>
      <c r="C522" s="217"/>
      <c r="D522" s="218" t="s">
        <v>148</v>
      </c>
      <c r="E522" s="219" t="s">
        <v>1</v>
      </c>
      <c r="F522" s="220" t="s">
        <v>703</v>
      </c>
      <c r="G522" s="217"/>
      <c r="H522" s="219" t="s">
        <v>1</v>
      </c>
      <c r="I522" s="221"/>
      <c r="J522" s="217"/>
      <c r="K522" s="217"/>
      <c r="L522" s="222"/>
      <c r="M522" s="223"/>
      <c r="N522" s="224"/>
      <c r="O522" s="224"/>
      <c r="P522" s="224"/>
      <c r="Q522" s="224"/>
      <c r="R522" s="224"/>
      <c r="S522" s="224"/>
      <c r="T522" s="225"/>
      <c r="AT522" s="226" t="s">
        <v>148</v>
      </c>
      <c r="AU522" s="226" t="s">
        <v>83</v>
      </c>
      <c r="AV522" s="11" t="s">
        <v>81</v>
      </c>
      <c r="AW522" s="11" t="s">
        <v>34</v>
      </c>
      <c r="AX522" s="11" t="s">
        <v>73</v>
      </c>
      <c r="AY522" s="226" t="s">
        <v>139</v>
      </c>
    </row>
    <row r="523" s="11" customFormat="1">
      <c r="B523" s="216"/>
      <c r="C523" s="217"/>
      <c r="D523" s="218" t="s">
        <v>148</v>
      </c>
      <c r="E523" s="219" t="s">
        <v>1</v>
      </c>
      <c r="F523" s="220" t="s">
        <v>618</v>
      </c>
      <c r="G523" s="217"/>
      <c r="H523" s="219" t="s">
        <v>1</v>
      </c>
      <c r="I523" s="221"/>
      <c r="J523" s="217"/>
      <c r="K523" s="217"/>
      <c r="L523" s="222"/>
      <c r="M523" s="223"/>
      <c r="N523" s="224"/>
      <c r="O523" s="224"/>
      <c r="P523" s="224"/>
      <c r="Q523" s="224"/>
      <c r="R523" s="224"/>
      <c r="S523" s="224"/>
      <c r="T523" s="225"/>
      <c r="AT523" s="226" t="s">
        <v>148</v>
      </c>
      <c r="AU523" s="226" t="s">
        <v>83</v>
      </c>
      <c r="AV523" s="11" t="s">
        <v>81</v>
      </c>
      <c r="AW523" s="11" t="s">
        <v>34</v>
      </c>
      <c r="AX523" s="11" t="s">
        <v>73</v>
      </c>
      <c r="AY523" s="226" t="s">
        <v>139</v>
      </c>
    </row>
    <row r="524" s="12" customFormat="1">
      <c r="B524" s="227"/>
      <c r="C524" s="228"/>
      <c r="D524" s="218" t="s">
        <v>148</v>
      </c>
      <c r="E524" s="229" t="s">
        <v>1</v>
      </c>
      <c r="F524" s="230" t="s">
        <v>704</v>
      </c>
      <c r="G524" s="228"/>
      <c r="H524" s="231">
        <v>13</v>
      </c>
      <c r="I524" s="232"/>
      <c r="J524" s="228"/>
      <c r="K524" s="228"/>
      <c r="L524" s="233"/>
      <c r="M524" s="234"/>
      <c r="N524" s="235"/>
      <c r="O524" s="235"/>
      <c r="P524" s="235"/>
      <c r="Q524" s="235"/>
      <c r="R524" s="235"/>
      <c r="S524" s="235"/>
      <c r="T524" s="236"/>
      <c r="AT524" s="237" t="s">
        <v>148</v>
      </c>
      <c r="AU524" s="237" t="s">
        <v>83</v>
      </c>
      <c r="AV524" s="12" t="s">
        <v>83</v>
      </c>
      <c r="AW524" s="12" t="s">
        <v>34</v>
      </c>
      <c r="AX524" s="12" t="s">
        <v>73</v>
      </c>
      <c r="AY524" s="237" t="s">
        <v>139</v>
      </c>
    </row>
    <row r="525" s="12" customFormat="1">
      <c r="B525" s="227"/>
      <c r="C525" s="228"/>
      <c r="D525" s="218" t="s">
        <v>148</v>
      </c>
      <c r="E525" s="229" t="s">
        <v>1</v>
      </c>
      <c r="F525" s="230" t="s">
        <v>705</v>
      </c>
      <c r="G525" s="228"/>
      <c r="H525" s="231">
        <v>16.800000000000001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148</v>
      </c>
      <c r="AU525" s="237" t="s">
        <v>83</v>
      </c>
      <c r="AV525" s="12" t="s">
        <v>83</v>
      </c>
      <c r="AW525" s="12" t="s">
        <v>34</v>
      </c>
      <c r="AX525" s="12" t="s">
        <v>73</v>
      </c>
      <c r="AY525" s="237" t="s">
        <v>139</v>
      </c>
    </row>
    <row r="526" s="12" customFormat="1">
      <c r="B526" s="227"/>
      <c r="C526" s="228"/>
      <c r="D526" s="218" t="s">
        <v>148</v>
      </c>
      <c r="E526" s="229" t="s">
        <v>1</v>
      </c>
      <c r="F526" s="230" t="s">
        <v>706</v>
      </c>
      <c r="G526" s="228"/>
      <c r="H526" s="231">
        <v>1.2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AT526" s="237" t="s">
        <v>148</v>
      </c>
      <c r="AU526" s="237" t="s">
        <v>83</v>
      </c>
      <c r="AV526" s="12" t="s">
        <v>83</v>
      </c>
      <c r="AW526" s="12" t="s">
        <v>34</v>
      </c>
      <c r="AX526" s="12" t="s">
        <v>73</v>
      </c>
      <c r="AY526" s="237" t="s">
        <v>139</v>
      </c>
    </row>
    <row r="527" s="14" customFormat="1">
      <c r="B527" s="259"/>
      <c r="C527" s="260"/>
      <c r="D527" s="218" t="s">
        <v>148</v>
      </c>
      <c r="E527" s="261" t="s">
        <v>1</v>
      </c>
      <c r="F527" s="262" t="s">
        <v>612</v>
      </c>
      <c r="G527" s="260"/>
      <c r="H527" s="263">
        <v>31</v>
      </c>
      <c r="I527" s="264"/>
      <c r="J527" s="260"/>
      <c r="K527" s="260"/>
      <c r="L527" s="265"/>
      <c r="M527" s="266"/>
      <c r="N527" s="267"/>
      <c r="O527" s="267"/>
      <c r="P527" s="267"/>
      <c r="Q527" s="267"/>
      <c r="R527" s="267"/>
      <c r="S527" s="267"/>
      <c r="T527" s="268"/>
      <c r="AT527" s="269" t="s">
        <v>148</v>
      </c>
      <c r="AU527" s="269" t="s">
        <v>83</v>
      </c>
      <c r="AV527" s="14" t="s">
        <v>156</v>
      </c>
      <c r="AW527" s="14" t="s">
        <v>34</v>
      </c>
      <c r="AX527" s="14" t="s">
        <v>73</v>
      </c>
      <c r="AY527" s="269" t="s">
        <v>139</v>
      </c>
    </row>
    <row r="528" s="11" customFormat="1">
      <c r="B528" s="216"/>
      <c r="C528" s="217"/>
      <c r="D528" s="218" t="s">
        <v>148</v>
      </c>
      <c r="E528" s="219" t="s">
        <v>1</v>
      </c>
      <c r="F528" s="220" t="s">
        <v>646</v>
      </c>
      <c r="G528" s="217"/>
      <c r="H528" s="219" t="s">
        <v>1</v>
      </c>
      <c r="I528" s="221"/>
      <c r="J528" s="217"/>
      <c r="K528" s="217"/>
      <c r="L528" s="222"/>
      <c r="M528" s="223"/>
      <c r="N528" s="224"/>
      <c r="O528" s="224"/>
      <c r="P528" s="224"/>
      <c r="Q528" s="224"/>
      <c r="R528" s="224"/>
      <c r="S528" s="224"/>
      <c r="T528" s="225"/>
      <c r="AT528" s="226" t="s">
        <v>148</v>
      </c>
      <c r="AU528" s="226" t="s">
        <v>83</v>
      </c>
      <c r="AV528" s="11" t="s">
        <v>81</v>
      </c>
      <c r="AW528" s="11" t="s">
        <v>34</v>
      </c>
      <c r="AX528" s="11" t="s">
        <v>73</v>
      </c>
      <c r="AY528" s="226" t="s">
        <v>139</v>
      </c>
    </row>
    <row r="529" s="12" customFormat="1">
      <c r="B529" s="227"/>
      <c r="C529" s="228"/>
      <c r="D529" s="218" t="s">
        <v>148</v>
      </c>
      <c r="E529" s="229" t="s">
        <v>1</v>
      </c>
      <c r="F529" s="230" t="s">
        <v>707</v>
      </c>
      <c r="G529" s="228"/>
      <c r="H529" s="231">
        <v>4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AT529" s="237" t="s">
        <v>148</v>
      </c>
      <c r="AU529" s="237" t="s">
        <v>83</v>
      </c>
      <c r="AV529" s="12" t="s">
        <v>83</v>
      </c>
      <c r="AW529" s="12" t="s">
        <v>34</v>
      </c>
      <c r="AX529" s="12" t="s">
        <v>73</v>
      </c>
      <c r="AY529" s="237" t="s">
        <v>139</v>
      </c>
    </row>
    <row r="530" s="12" customFormat="1">
      <c r="B530" s="227"/>
      <c r="C530" s="228"/>
      <c r="D530" s="218" t="s">
        <v>148</v>
      </c>
      <c r="E530" s="229" t="s">
        <v>1</v>
      </c>
      <c r="F530" s="230" t="s">
        <v>708</v>
      </c>
      <c r="G530" s="228"/>
      <c r="H530" s="231">
        <v>6.5999999999999996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AT530" s="237" t="s">
        <v>148</v>
      </c>
      <c r="AU530" s="237" t="s">
        <v>83</v>
      </c>
      <c r="AV530" s="12" t="s">
        <v>83</v>
      </c>
      <c r="AW530" s="12" t="s">
        <v>34</v>
      </c>
      <c r="AX530" s="12" t="s">
        <v>73</v>
      </c>
      <c r="AY530" s="237" t="s">
        <v>139</v>
      </c>
    </row>
    <row r="531" s="12" customFormat="1">
      <c r="B531" s="227"/>
      <c r="C531" s="228"/>
      <c r="D531" s="218" t="s">
        <v>148</v>
      </c>
      <c r="E531" s="229" t="s">
        <v>1</v>
      </c>
      <c r="F531" s="230" t="s">
        <v>709</v>
      </c>
      <c r="G531" s="228"/>
      <c r="H531" s="231">
        <v>1.3999999999999999</v>
      </c>
      <c r="I531" s="232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AT531" s="237" t="s">
        <v>148</v>
      </c>
      <c r="AU531" s="237" t="s">
        <v>83</v>
      </c>
      <c r="AV531" s="12" t="s">
        <v>83</v>
      </c>
      <c r="AW531" s="12" t="s">
        <v>34</v>
      </c>
      <c r="AX531" s="12" t="s">
        <v>73</v>
      </c>
      <c r="AY531" s="237" t="s">
        <v>139</v>
      </c>
    </row>
    <row r="532" s="14" customFormat="1">
      <c r="B532" s="259"/>
      <c r="C532" s="260"/>
      <c r="D532" s="218" t="s">
        <v>148</v>
      </c>
      <c r="E532" s="261" t="s">
        <v>1</v>
      </c>
      <c r="F532" s="262" t="s">
        <v>700</v>
      </c>
      <c r="G532" s="260"/>
      <c r="H532" s="263">
        <v>12</v>
      </c>
      <c r="I532" s="264"/>
      <c r="J532" s="260"/>
      <c r="K532" s="260"/>
      <c r="L532" s="265"/>
      <c r="M532" s="266"/>
      <c r="N532" s="267"/>
      <c r="O532" s="267"/>
      <c r="P532" s="267"/>
      <c r="Q532" s="267"/>
      <c r="R532" s="267"/>
      <c r="S532" s="267"/>
      <c r="T532" s="268"/>
      <c r="AT532" s="269" t="s">
        <v>148</v>
      </c>
      <c r="AU532" s="269" t="s">
        <v>83</v>
      </c>
      <c r="AV532" s="14" t="s">
        <v>156</v>
      </c>
      <c r="AW532" s="14" t="s">
        <v>34</v>
      </c>
      <c r="AX532" s="14" t="s">
        <v>73</v>
      </c>
      <c r="AY532" s="269" t="s">
        <v>139</v>
      </c>
    </row>
    <row r="533" s="13" customFormat="1">
      <c r="B533" s="238"/>
      <c r="C533" s="239"/>
      <c r="D533" s="218" t="s">
        <v>148</v>
      </c>
      <c r="E533" s="240" t="s">
        <v>1</v>
      </c>
      <c r="F533" s="241" t="s">
        <v>167</v>
      </c>
      <c r="G533" s="239"/>
      <c r="H533" s="242">
        <v>43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AT533" s="248" t="s">
        <v>148</v>
      </c>
      <c r="AU533" s="248" t="s">
        <v>83</v>
      </c>
      <c r="AV533" s="13" t="s">
        <v>146</v>
      </c>
      <c r="AW533" s="13" t="s">
        <v>34</v>
      </c>
      <c r="AX533" s="13" t="s">
        <v>81</v>
      </c>
      <c r="AY533" s="248" t="s">
        <v>139</v>
      </c>
    </row>
    <row r="534" s="1" customFormat="1" ht="16.5" customHeight="1">
      <c r="B534" s="37"/>
      <c r="C534" s="204" t="s">
        <v>710</v>
      </c>
      <c r="D534" s="204" t="s">
        <v>141</v>
      </c>
      <c r="E534" s="205" t="s">
        <v>660</v>
      </c>
      <c r="F534" s="206" t="s">
        <v>661</v>
      </c>
      <c r="G534" s="207" t="s">
        <v>200</v>
      </c>
      <c r="H534" s="208">
        <v>43</v>
      </c>
      <c r="I534" s="209"/>
      <c r="J534" s="210">
        <f>ROUND(I534*H534,2)</f>
        <v>0</v>
      </c>
      <c r="K534" s="206" t="s">
        <v>145</v>
      </c>
      <c r="L534" s="42"/>
      <c r="M534" s="211" t="s">
        <v>1</v>
      </c>
      <c r="N534" s="212" t="s">
        <v>44</v>
      </c>
      <c r="O534" s="78"/>
      <c r="P534" s="213">
        <f>O534*H534</f>
        <v>0</v>
      </c>
      <c r="Q534" s="213">
        <v>0</v>
      </c>
      <c r="R534" s="213">
        <f>Q534*H534</f>
        <v>0</v>
      </c>
      <c r="S534" s="213">
        <v>0</v>
      </c>
      <c r="T534" s="214">
        <f>S534*H534</f>
        <v>0</v>
      </c>
      <c r="AR534" s="16" t="s">
        <v>146</v>
      </c>
      <c r="AT534" s="16" t="s">
        <v>141</v>
      </c>
      <c r="AU534" s="16" t="s">
        <v>83</v>
      </c>
      <c r="AY534" s="16" t="s">
        <v>139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16" t="s">
        <v>81</v>
      </c>
      <c r="BK534" s="215">
        <f>ROUND(I534*H534,2)</f>
        <v>0</v>
      </c>
      <c r="BL534" s="16" t="s">
        <v>146</v>
      </c>
      <c r="BM534" s="16" t="s">
        <v>711</v>
      </c>
    </row>
    <row r="535" s="1" customFormat="1" ht="16.5" customHeight="1">
      <c r="B535" s="37"/>
      <c r="C535" s="204" t="s">
        <v>712</v>
      </c>
      <c r="D535" s="204" t="s">
        <v>141</v>
      </c>
      <c r="E535" s="205" t="s">
        <v>713</v>
      </c>
      <c r="F535" s="206" t="s">
        <v>714</v>
      </c>
      <c r="G535" s="207" t="s">
        <v>249</v>
      </c>
      <c r="H535" s="208">
        <v>0.159</v>
      </c>
      <c r="I535" s="209"/>
      <c r="J535" s="210">
        <f>ROUND(I535*H535,2)</f>
        <v>0</v>
      </c>
      <c r="K535" s="206" t="s">
        <v>145</v>
      </c>
      <c r="L535" s="42"/>
      <c r="M535" s="211" t="s">
        <v>1</v>
      </c>
      <c r="N535" s="212" t="s">
        <v>44</v>
      </c>
      <c r="O535" s="78"/>
      <c r="P535" s="213">
        <f>O535*H535</f>
        <v>0</v>
      </c>
      <c r="Q535" s="213">
        <v>1.0601700000000001</v>
      </c>
      <c r="R535" s="213">
        <f>Q535*H535</f>
        <v>0.16856703000000001</v>
      </c>
      <c r="S535" s="213">
        <v>0</v>
      </c>
      <c r="T535" s="214">
        <f>S535*H535</f>
        <v>0</v>
      </c>
      <c r="AR535" s="16" t="s">
        <v>146</v>
      </c>
      <c r="AT535" s="16" t="s">
        <v>141</v>
      </c>
      <c r="AU535" s="16" t="s">
        <v>83</v>
      </c>
      <c r="AY535" s="16" t="s">
        <v>139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16" t="s">
        <v>81</v>
      </c>
      <c r="BK535" s="215">
        <f>ROUND(I535*H535,2)</f>
        <v>0</v>
      </c>
      <c r="BL535" s="16" t="s">
        <v>146</v>
      </c>
      <c r="BM535" s="16" t="s">
        <v>715</v>
      </c>
    </row>
    <row r="536" s="11" customFormat="1">
      <c r="B536" s="216"/>
      <c r="C536" s="217"/>
      <c r="D536" s="218" t="s">
        <v>148</v>
      </c>
      <c r="E536" s="219" t="s">
        <v>1</v>
      </c>
      <c r="F536" s="220" t="s">
        <v>691</v>
      </c>
      <c r="G536" s="217"/>
      <c r="H536" s="219" t="s">
        <v>1</v>
      </c>
      <c r="I536" s="221"/>
      <c r="J536" s="217"/>
      <c r="K536" s="217"/>
      <c r="L536" s="222"/>
      <c r="M536" s="223"/>
      <c r="N536" s="224"/>
      <c r="O536" s="224"/>
      <c r="P536" s="224"/>
      <c r="Q536" s="224"/>
      <c r="R536" s="224"/>
      <c r="S536" s="224"/>
      <c r="T536" s="225"/>
      <c r="AT536" s="226" t="s">
        <v>148</v>
      </c>
      <c r="AU536" s="226" t="s">
        <v>83</v>
      </c>
      <c r="AV536" s="11" t="s">
        <v>81</v>
      </c>
      <c r="AW536" s="11" t="s">
        <v>34</v>
      </c>
      <c r="AX536" s="11" t="s">
        <v>73</v>
      </c>
      <c r="AY536" s="226" t="s">
        <v>139</v>
      </c>
    </row>
    <row r="537" s="11" customFormat="1">
      <c r="B537" s="216"/>
      <c r="C537" s="217"/>
      <c r="D537" s="218" t="s">
        <v>148</v>
      </c>
      <c r="E537" s="219" t="s">
        <v>1</v>
      </c>
      <c r="F537" s="220" t="s">
        <v>716</v>
      </c>
      <c r="G537" s="217"/>
      <c r="H537" s="219" t="s">
        <v>1</v>
      </c>
      <c r="I537" s="221"/>
      <c r="J537" s="217"/>
      <c r="K537" s="217"/>
      <c r="L537" s="222"/>
      <c r="M537" s="223"/>
      <c r="N537" s="224"/>
      <c r="O537" s="224"/>
      <c r="P537" s="224"/>
      <c r="Q537" s="224"/>
      <c r="R537" s="224"/>
      <c r="S537" s="224"/>
      <c r="T537" s="225"/>
      <c r="AT537" s="226" t="s">
        <v>148</v>
      </c>
      <c r="AU537" s="226" t="s">
        <v>83</v>
      </c>
      <c r="AV537" s="11" t="s">
        <v>81</v>
      </c>
      <c r="AW537" s="11" t="s">
        <v>34</v>
      </c>
      <c r="AX537" s="11" t="s">
        <v>73</v>
      </c>
      <c r="AY537" s="226" t="s">
        <v>139</v>
      </c>
    </row>
    <row r="538" s="11" customFormat="1">
      <c r="B538" s="216"/>
      <c r="C538" s="217"/>
      <c r="D538" s="218" t="s">
        <v>148</v>
      </c>
      <c r="E538" s="219" t="s">
        <v>1</v>
      </c>
      <c r="F538" s="220" t="s">
        <v>717</v>
      </c>
      <c r="G538" s="217"/>
      <c r="H538" s="219" t="s">
        <v>1</v>
      </c>
      <c r="I538" s="221"/>
      <c r="J538" s="217"/>
      <c r="K538" s="217"/>
      <c r="L538" s="222"/>
      <c r="M538" s="223"/>
      <c r="N538" s="224"/>
      <c r="O538" s="224"/>
      <c r="P538" s="224"/>
      <c r="Q538" s="224"/>
      <c r="R538" s="224"/>
      <c r="S538" s="224"/>
      <c r="T538" s="225"/>
      <c r="AT538" s="226" t="s">
        <v>148</v>
      </c>
      <c r="AU538" s="226" t="s">
        <v>83</v>
      </c>
      <c r="AV538" s="11" t="s">
        <v>81</v>
      </c>
      <c r="AW538" s="11" t="s">
        <v>34</v>
      </c>
      <c r="AX538" s="11" t="s">
        <v>73</v>
      </c>
      <c r="AY538" s="226" t="s">
        <v>139</v>
      </c>
    </row>
    <row r="539" s="11" customFormat="1">
      <c r="B539" s="216"/>
      <c r="C539" s="217"/>
      <c r="D539" s="218" t="s">
        <v>148</v>
      </c>
      <c r="E539" s="219" t="s">
        <v>1</v>
      </c>
      <c r="F539" s="220" t="s">
        <v>618</v>
      </c>
      <c r="G539" s="217"/>
      <c r="H539" s="219" t="s">
        <v>1</v>
      </c>
      <c r="I539" s="221"/>
      <c r="J539" s="217"/>
      <c r="K539" s="217"/>
      <c r="L539" s="222"/>
      <c r="M539" s="223"/>
      <c r="N539" s="224"/>
      <c r="O539" s="224"/>
      <c r="P539" s="224"/>
      <c r="Q539" s="224"/>
      <c r="R539" s="224"/>
      <c r="S539" s="224"/>
      <c r="T539" s="225"/>
      <c r="AT539" s="226" t="s">
        <v>148</v>
      </c>
      <c r="AU539" s="226" t="s">
        <v>83</v>
      </c>
      <c r="AV539" s="11" t="s">
        <v>81</v>
      </c>
      <c r="AW539" s="11" t="s">
        <v>34</v>
      </c>
      <c r="AX539" s="11" t="s">
        <v>73</v>
      </c>
      <c r="AY539" s="226" t="s">
        <v>139</v>
      </c>
    </row>
    <row r="540" s="12" customFormat="1">
      <c r="B540" s="227"/>
      <c r="C540" s="228"/>
      <c r="D540" s="218" t="s">
        <v>148</v>
      </c>
      <c r="E540" s="229" t="s">
        <v>1</v>
      </c>
      <c r="F540" s="230" t="s">
        <v>718</v>
      </c>
      <c r="G540" s="228"/>
      <c r="H540" s="231">
        <v>0.014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AT540" s="237" t="s">
        <v>148</v>
      </c>
      <c r="AU540" s="237" t="s">
        <v>83</v>
      </c>
      <c r="AV540" s="12" t="s">
        <v>83</v>
      </c>
      <c r="AW540" s="12" t="s">
        <v>34</v>
      </c>
      <c r="AX540" s="12" t="s">
        <v>73</v>
      </c>
      <c r="AY540" s="237" t="s">
        <v>139</v>
      </c>
    </row>
    <row r="541" s="12" customFormat="1">
      <c r="B541" s="227"/>
      <c r="C541" s="228"/>
      <c r="D541" s="218" t="s">
        <v>148</v>
      </c>
      <c r="E541" s="229" t="s">
        <v>1</v>
      </c>
      <c r="F541" s="230" t="s">
        <v>719</v>
      </c>
      <c r="G541" s="228"/>
      <c r="H541" s="231">
        <v>0.060999999999999999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AT541" s="237" t="s">
        <v>148</v>
      </c>
      <c r="AU541" s="237" t="s">
        <v>83</v>
      </c>
      <c r="AV541" s="12" t="s">
        <v>83</v>
      </c>
      <c r="AW541" s="12" t="s">
        <v>34</v>
      </c>
      <c r="AX541" s="12" t="s">
        <v>73</v>
      </c>
      <c r="AY541" s="237" t="s">
        <v>139</v>
      </c>
    </row>
    <row r="542" s="11" customFormat="1">
      <c r="B542" s="216"/>
      <c r="C542" s="217"/>
      <c r="D542" s="218" t="s">
        <v>148</v>
      </c>
      <c r="E542" s="219" t="s">
        <v>1</v>
      </c>
      <c r="F542" s="220" t="s">
        <v>646</v>
      </c>
      <c r="G542" s="217"/>
      <c r="H542" s="219" t="s">
        <v>1</v>
      </c>
      <c r="I542" s="221"/>
      <c r="J542" s="217"/>
      <c r="K542" s="217"/>
      <c r="L542" s="222"/>
      <c r="M542" s="223"/>
      <c r="N542" s="224"/>
      <c r="O542" s="224"/>
      <c r="P542" s="224"/>
      <c r="Q542" s="224"/>
      <c r="R542" s="224"/>
      <c r="S542" s="224"/>
      <c r="T542" s="225"/>
      <c r="AT542" s="226" t="s">
        <v>148</v>
      </c>
      <c r="AU542" s="226" t="s">
        <v>83</v>
      </c>
      <c r="AV542" s="11" t="s">
        <v>81</v>
      </c>
      <c r="AW542" s="11" t="s">
        <v>34</v>
      </c>
      <c r="AX542" s="11" t="s">
        <v>73</v>
      </c>
      <c r="AY542" s="226" t="s">
        <v>139</v>
      </c>
    </row>
    <row r="543" s="12" customFormat="1">
      <c r="B543" s="227"/>
      <c r="C543" s="228"/>
      <c r="D543" s="218" t="s">
        <v>148</v>
      </c>
      <c r="E543" s="229" t="s">
        <v>1</v>
      </c>
      <c r="F543" s="230" t="s">
        <v>720</v>
      </c>
      <c r="G543" s="228"/>
      <c r="H543" s="231">
        <v>0.084000000000000005</v>
      </c>
      <c r="I543" s="232"/>
      <c r="J543" s="228"/>
      <c r="K543" s="228"/>
      <c r="L543" s="233"/>
      <c r="M543" s="234"/>
      <c r="N543" s="235"/>
      <c r="O543" s="235"/>
      <c r="P543" s="235"/>
      <c r="Q543" s="235"/>
      <c r="R543" s="235"/>
      <c r="S543" s="235"/>
      <c r="T543" s="236"/>
      <c r="AT543" s="237" t="s">
        <v>148</v>
      </c>
      <c r="AU543" s="237" t="s">
        <v>83</v>
      </c>
      <c r="AV543" s="12" t="s">
        <v>83</v>
      </c>
      <c r="AW543" s="12" t="s">
        <v>34</v>
      </c>
      <c r="AX543" s="12" t="s">
        <v>73</v>
      </c>
      <c r="AY543" s="237" t="s">
        <v>139</v>
      </c>
    </row>
    <row r="544" s="13" customFormat="1">
      <c r="B544" s="238"/>
      <c r="C544" s="239"/>
      <c r="D544" s="218" t="s">
        <v>148</v>
      </c>
      <c r="E544" s="240" t="s">
        <v>1</v>
      </c>
      <c r="F544" s="241" t="s">
        <v>167</v>
      </c>
      <c r="G544" s="239"/>
      <c r="H544" s="242">
        <v>0.159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AT544" s="248" t="s">
        <v>148</v>
      </c>
      <c r="AU544" s="248" t="s">
        <v>83</v>
      </c>
      <c r="AV544" s="13" t="s">
        <v>146</v>
      </c>
      <c r="AW544" s="13" t="s">
        <v>34</v>
      </c>
      <c r="AX544" s="13" t="s">
        <v>81</v>
      </c>
      <c r="AY544" s="248" t="s">
        <v>139</v>
      </c>
    </row>
    <row r="545" s="1" customFormat="1" ht="16.5" customHeight="1">
      <c r="B545" s="37"/>
      <c r="C545" s="204" t="s">
        <v>721</v>
      </c>
      <c r="D545" s="204" t="s">
        <v>141</v>
      </c>
      <c r="E545" s="205" t="s">
        <v>722</v>
      </c>
      <c r="F545" s="206" t="s">
        <v>723</v>
      </c>
      <c r="G545" s="207" t="s">
        <v>186</v>
      </c>
      <c r="H545" s="208">
        <v>212</v>
      </c>
      <c r="I545" s="209"/>
      <c r="J545" s="210">
        <f>ROUND(I545*H545,2)</f>
        <v>0</v>
      </c>
      <c r="K545" s="206" t="s">
        <v>145</v>
      </c>
      <c r="L545" s="42"/>
      <c r="M545" s="211" t="s">
        <v>1</v>
      </c>
      <c r="N545" s="212" t="s">
        <v>44</v>
      </c>
      <c r="O545" s="78"/>
      <c r="P545" s="213">
        <f>O545*H545</f>
        <v>0</v>
      </c>
      <c r="Q545" s="213">
        <v>0.00018000000000000001</v>
      </c>
      <c r="R545" s="213">
        <f>Q545*H545</f>
        <v>0.038159999999999999</v>
      </c>
      <c r="S545" s="213">
        <v>0</v>
      </c>
      <c r="T545" s="214">
        <f>S545*H545</f>
        <v>0</v>
      </c>
      <c r="AR545" s="16" t="s">
        <v>146</v>
      </c>
      <c r="AT545" s="16" t="s">
        <v>141</v>
      </c>
      <c r="AU545" s="16" t="s">
        <v>83</v>
      </c>
      <c r="AY545" s="16" t="s">
        <v>139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16" t="s">
        <v>81</v>
      </c>
      <c r="BK545" s="215">
        <f>ROUND(I545*H545,2)</f>
        <v>0</v>
      </c>
      <c r="BL545" s="16" t="s">
        <v>146</v>
      </c>
      <c r="BM545" s="16" t="s">
        <v>724</v>
      </c>
    </row>
    <row r="546" s="11" customFormat="1">
      <c r="B546" s="216"/>
      <c r="C546" s="217"/>
      <c r="D546" s="218" t="s">
        <v>148</v>
      </c>
      <c r="E546" s="219" t="s">
        <v>1</v>
      </c>
      <c r="F546" s="220" t="s">
        <v>691</v>
      </c>
      <c r="G546" s="217"/>
      <c r="H546" s="219" t="s">
        <v>1</v>
      </c>
      <c r="I546" s="221"/>
      <c r="J546" s="217"/>
      <c r="K546" s="217"/>
      <c r="L546" s="222"/>
      <c r="M546" s="223"/>
      <c r="N546" s="224"/>
      <c r="O546" s="224"/>
      <c r="P546" s="224"/>
      <c r="Q546" s="224"/>
      <c r="R546" s="224"/>
      <c r="S546" s="224"/>
      <c r="T546" s="225"/>
      <c r="AT546" s="226" t="s">
        <v>148</v>
      </c>
      <c r="AU546" s="226" t="s">
        <v>83</v>
      </c>
      <c r="AV546" s="11" t="s">
        <v>81</v>
      </c>
      <c r="AW546" s="11" t="s">
        <v>34</v>
      </c>
      <c r="AX546" s="11" t="s">
        <v>73</v>
      </c>
      <c r="AY546" s="226" t="s">
        <v>139</v>
      </c>
    </row>
    <row r="547" s="11" customFormat="1">
      <c r="B547" s="216"/>
      <c r="C547" s="217"/>
      <c r="D547" s="218" t="s">
        <v>148</v>
      </c>
      <c r="E547" s="219" t="s">
        <v>1</v>
      </c>
      <c r="F547" s="220" t="s">
        <v>725</v>
      </c>
      <c r="G547" s="217"/>
      <c r="H547" s="219" t="s">
        <v>1</v>
      </c>
      <c r="I547" s="221"/>
      <c r="J547" s="217"/>
      <c r="K547" s="217"/>
      <c r="L547" s="222"/>
      <c r="M547" s="223"/>
      <c r="N547" s="224"/>
      <c r="O547" s="224"/>
      <c r="P547" s="224"/>
      <c r="Q547" s="224"/>
      <c r="R547" s="224"/>
      <c r="S547" s="224"/>
      <c r="T547" s="225"/>
      <c r="AT547" s="226" t="s">
        <v>148</v>
      </c>
      <c r="AU547" s="226" t="s">
        <v>83</v>
      </c>
      <c r="AV547" s="11" t="s">
        <v>81</v>
      </c>
      <c r="AW547" s="11" t="s">
        <v>34</v>
      </c>
      <c r="AX547" s="11" t="s">
        <v>73</v>
      </c>
      <c r="AY547" s="226" t="s">
        <v>139</v>
      </c>
    </row>
    <row r="548" s="11" customFormat="1">
      <c r="B548" s="216"/>
      <c r="C548" s="217"/>
      <c r="D548" s="218" t="s">
        <v>148</v>
      </c>
      <c r="E548" s="219" t="s">
        <v>1</v>
      </c>
      <c r="F548" s="220" t="s">
        <v>618</v>
      </c>
      <c r="G548" s="217"/>
      <c r="H548" s="219" t="s">
        <v>1</v>
      </c>
      <c r="I548" s="221"/>
      <c r="J548" s="217"/>
      <c r="K548" s="217"/>
      <c r="L548" s="222"/>
      <c r="M548" s="223"/>
      <c r="N548" s="224"/>
      <c r="O548" s="224"/>
      <c r="P548" s="224"/>
      <c r="Q548" s="224"/>
      <c r="R548" s="224"/>
      <c r="S548" s="224"/>
      <c r="T548" s="225"/>
      <c r="AT548" s="226" t="s">
        <v>148</v>
      </c>
      <c r="AU548" s="226" t="s">
        <v>83</v>
      </c>
      <c r="AV548" s="11" t="s">
        <v>81</v>
      </c>
      <c r="AW548" s="11" t="s">
        <v>34</v>
      </c>
      <c r="AX548" s="11" t="s">
        <v>73</v>
      </c>
      <c r="AY548" s="226" t="s">
        <v>139</v>
      </c>
    </row>
    <row r="549" s="11" customFormat="1">
      <c r="B549" s="216"/>
      <c r="C549" s="217"/>
      <c r="D549" s="218" t="s">
        <v>148</v>
      </c>
      <c r="E549" s="219" t="s">
        <v>1</v>
      </c>
      <c r="F549" s="220" t="s">
        <v>726</v>
      </c>
      <c r="G549" s="217"/>
      <c r="H549" s="219" t="s">
        <v>1</v>
      </c>
      <c r="I549" s="221"/>
      <c r="J549" s="217"/>
      <c r="K549" s="217"/>
      <c r="L549" s="222"/>
      <c r="M549" s="223"/>
      <c r="N549" s="224"/>
      <c r="O549" s="224"/>
      <c r="P549" s="224"/>
      <c r="Q549" s="224"/>
      <c r="R549" s="224"/>
      <c r="S549" s="224"/>
      <c r="T549" s="225"/>
      <c r="AT549" s="226" t="s">
        <v>148</v>
      </c>
      <c r="AU549" s="226" t="s">
        <v>83</v>
      </c>
      <c r="AV549" s="11" t="s">
        <v>81</v>
      </c>
      <c r="AW549" s="11" t="s">
        <v>34</v>
      </c>
      <c r="AX549" s="11" t="s">
        <v>73</v>
      </c>
      <c r="AY549" s="226" t="s">
        <v>139</v>
      </c>
    </row>
    <row r="550" s="12" customFormat="1">
      <c r="B550" s="227"/>
      <c r="C550" s="228"/>
      <c r="D550" s="218" t="s">
        <v>148</v>
      </c>
      <c r="E550" s="229" t="s">
        <v>1</v>
      </c>
      <c r="F550" s="230" t="s">
        <v>727</v>
      </c>
      <c r="G550" s="228"/>
      <c r="H550" s="231">
        <v>25.199999999999999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AT550" s="237" t="s">
        <v>148</v>
      </c>
      <c r="AU550" s="237" t="s">
        <v>83</v>
      </c>
      <c r="AV550" s="12" t="s">
        <v>83</v>
      </c>
      <c r="AW550" s="12" t="s">
        <v>34</v>
      </c>
      <c r="AX550" s="12" t="s">
        <v>73</v>
      </c>
      <c r="AY550" s="237" t="s">
        <v>139</v>
      </c>
    </row>
    <row r="551" s="11" customFormat="1">
      <c r="B551" s="216"/>
      <c r="C551" s="217"/>
      <c r="D551" s="218" t="s">
        <v>148</v>
      </c>
      <c r="E551" s="219" t="s">
        <v>1</v>
      </c>
      <c r="F551" s="220" t="s">
        <v>728</v>
      </c>
      <c r="G551" s="217"/>
      <c r="H551" s="219" t="s">
        <v>1</v>
      </c>
      <c r="I551" s="221"/>
      <c r="J551" s="217"/>
      <c r="K551" s="217"/>
      <c r="L551" s="222"/>
      <c r="M551" s="223"/>
      <c r="N551" s="224"/>
      <c r="O551" s="224"/>
      <c r="P551" s="224"/>
      <c r="Q551" s="224"/>
      <c r="R551" s="224"/>
      <c r="S551" s="224"/>
      <c r="T551" s="225"/>
      <c r="AT551" s="226" t="s">
        <v>148</v>
      </c>
      <c r="AU551" s="226" t="s">
        <v>83</v>
      </c>
      <c r="AV551" s="11" t="s">
        <v>81</v>
      </c>
      <c r="AW551" s="11" t="s">
        <v>34</v>
      </c>
      <c r="AX551" s="11" t="s">
        <v>73</v>
      </c>
      <c r="AY551" s="226" t="s">
        <v>139</v>
      </c>
    </row>
    <row r="552" s="12" customFormat="1">
      <c r="B552" s="227"/>
      <c r="C552" s="228"/>
      <c r="D552" s="218" t="s">
        <v>148</v>
      </c>
      <c r="E552" s="229" t="s">
        <v>1</v>
      </c>
      <c r="F552" s="230" t="s">
        <v>727</v>
      </c>
      <c r="G552" s="228"/>
      <c r="H552" s="231">
        <v>25.199999999999999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AT552" s="237" t="s">
        <v>148</v>
      </c>
      <c r="AU552" s="237" t="s">
        <v>83</v>
      </c>
      <c r="AV552" s="12" t="s">
        <v>83</v>
      </c>
      <c r="AW552" s="12" t="s">
        <v>34</v>
      </c>
      <c r="AX552" s="12" t="s">
        <v>73</v>
      </c>
      <c r="AY552" s="237" t="s">
        <v>139</v>
      </c>
    </row>
    <row r="553" s="11" customFormat="1">
      <c r="B553" s="216"/>
      <c r="C553" s="217"/>
      <c r="D553" s="218" t="s">
        <v>148</v>
      </c>
      <c r="E553" s="219" t="s">
        <v>1</v>
      </c>
      <c r="F553" s="220" t="s">
        <v>729</v>
      </c>
      <c r="G553" s="217"/>
      <c r="H553" s="219" t="s">
        <v>1</v>
      </c>
      <c r="I553" s="221"/>
      <c r="J553" s="217"/>
      <c r="K553" s="217"/>
      <c r="L553" s="222"/>
      <c r="M553" s="223"/>
      <c r="N553" s="224"/>
      <c r="O553" s="224"/>
      <c r="P553" s="224"/>
      <c r="Q553" s="224"/>
      <c r="R553" s="224"/>
      <c r="S553" s="224"/>
      <c r="T553" s="225"/>
      <c r="AT553" s="226" t="s">
        <v>148</v>
      </c>
      <c r="AU553" s="226" t="s">
        <v>83</v>
      </c>
      <c r="AV553" s="11" t="s">
        <v>81</v>
      </c>
      <c r="AW553" s="11" t="s">
        <v>34</v>
      </c>
      <c r="AX553" s="11" t="s">
        <v>73</v>
      </c>
      <c r="AY553" s="226" t="s">
        <v>139</v>
      </c>
    </row>
    <row r="554" s="12" customFormat="1">
      <c r="B554" s="227"/>
      <c r="C554" s="228"/>
      <c r="D554" s="218" t="s">
        <v>148</v>
      </c>
      <c r="E554" s="229" t="s">
        <v>1</v>
      </c>
      <c r="F554" s="230" t="s">
        <v>730</v>
      </c>
      <c r="G554" s="228"/>
      <c r="H554" s="231">
        <v>22.800000000000001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AT554" s="237" t="s">
        <v>148</v>
      </c>
      <c r="AU554" s="237" t="s">
        <v>83</v>
      </c>
      <c r="AV554" s="12" t="s">
        <v>83</v>
      </c>
      <c r="AW554" s="12" t="s">
        <v>34</v>
      </c>
      <c r="AX554" s="12" t="s">
        <v>73</v>
      </c>
      <c r="AY554" s="237" t="s">
        <v>139</v>
      </c>
    </row>
    <row r="555" s="12" customFormat="1">
      <c r="B555" s="227"/>
      <c r="C555" s="228"/>
      <c r="D555" s="218" t="s">
        <v>148</v>
      </c>
      <c r="E555" s="229" t="s">
        <v>1</v>
      </c>
      <c r="F555" s="230" t="s">
        <v>731</v>
      </c>
      <c r="G555" s="228"/>
      <c r="H555" s="231">
        <v>0.80000000000000004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AT555" s="237" t="s">
        <v>148</v>
      </c>
      <c r="AU555" s="237" t="s">
        <v>83</v>
      </c>
      <c r="AV555" s="12" t="s">
        <v>83</v>
      </c>
      <c r="AW555" s="12" t="s">
        <v>34</v>
      </c>
      <c r="AX555" s="12" t="s">
        <v>73</v>
      </c>
      <c r="AY555" s="237" t="s">
        <v>139</v>
      </c>
    </row>
    <row r="556" s="14" customFormat="1">
      <c r="B556" s="259"/>
      <c r="C556" s="260"/>
      <c r="D556" s="218" t="s">
        <v>148</v>
      </c>
      <c r="E556" s="261" t="s">
        <v>1</v>
      </c>
      <c r="F556" s="262" t="s">
        <v>612</v>
      </c>
      <c r="G556" s="260"/>
      <c r="H556" s="263">
        <v>74</v>
      </c>
      <c r="I556" s="264"/>
      <c r="J556" s="260"/>
      <c r="K556" s="260"/>
      <c r="L556" s="265"/>
      <c r="M556" s="266"/>
      <c r="N556" s="267"/>
      <c r="O556" s="267"/>
      <c r="P556" s="267"/>
      <c r="Q556" s="267"/>
      <c r="R556" s="267"/>
      <c r="S556" s="267"/>
      <c r="T556" s="268"/>
      <c r="AT556" s="269" t="s">
        <v>148</v>
      </c>
      <c r="AU556" s="269" t="s">
        <v>83</v>
      </c>
      <c r="AV556" s="14" t="s">
        <v>156</v>
      </c>
      <c r="AW556" s="14" t="s">
        <v>34</v>
      </c>
      <c r="AX556" s="14" t="s">
        <v>73</v>
      </c>
      <c r="AY556" s="269" t="s">
        <v>139</v>
      </c>
    </row>
    <row r="557" s="11" customFormat="1">
      <c r="B557" s="216"/>
      <c r="C557" s="217"/>
      <c r="D557" s="218" t="s">
        <v>148</v>
      </c>
      <c r="E557" s="219" t="s">
        <v>1</v>
      </c>
      <c r="F557" s="220" t="s">
        <v>646</v>
      </c>
      <c r="G557" s="217"/>
      <c r="H557" s="219" t="s">
        <v>1</v>
      </c>
      <c r="I557" s="221"/>
      <c r="J557" s="217"/>
      <c r="K557" s="217"/>
      <c r="L557" s="222"/>
      <c r="M557" s="223"/>
      <c r="N557" s="224"/>
      <c r="O557" s="224"/>
      <c r="P557" s="224"/>
      <c r="Q557" s="224"/>
      <c r="R557" s="224"/>
      <c r="S557" s="224"/>
      <c r="T557" s="225"/>
      <c r="AT557" s="226" t="s">
        <v>148</v>
      </c>
      <c r="AU557" s="226" t="s">
        <v>83</v>
      </c>
      <c r="AV557" s="11" t="s">
        <v>81</v>
      </c>
      <c r="AW557" s="11" t="s">
        <v>34</v>
      </c>
      <c r="AX557" s="11" t="s">
        <v>73</v>
      </c>
      <c r="AY557" s="226" t="s">
        <v>139</v>
      </c>
    </row>
    <row r="558" s="11" customFormat="1">
      <c r="B558" s="216"/>
      <c r="C558" s="217"/>
      <c r="D558" s="218" t="s">
        <v>148</v>
      </c>
      <c r="E558" s="219" t="s">
        <v>1</v>
      </c>
      <c r="F558" s="220" t="s">
        <v>732</v>
      </c>
      <c r="G558" s="217"/>
      <c r="H558" s="219" t="s">
        <v>1</v>
      </c>
      <c r="I558" s="221"/>
      <c r="J558" s="217"/>
      <c r="K558" s="217"/>
      <c r="L558" s="222"/>
      <c r="M558" s="223"/>
      <c r="N558" s="224"/>
      <c r="O558" s="224"/>
      <c r="P558" s="224"/>
      <c r="Q558" s="224"/>
      <c r="R558" s="224"/>
      <c r="S558" s="224"/>
      <c r="T558" s="225"/>
      <c r="AT558" s="226" t="s">
        <v>148</v>
      </c>
      <c r="AU558" s="226" t="s">
        <v>83</v>
      </c>
      <c r="AV558" s="11" t="s">
        <v>81</v>
      </c>
      <c r="AW558" s="11" t="s">
        <v>34</v>
      </c>
      <c r="AX558" s="11" t="s">
        <v>73</v>
      </c>
      <c r="AY558" s="226" t="s">
        <v>139</v>
      </c>
    </row>
    <row r="559" s="12" customFormat="1">
      <c r="B559" s="227"/>
      <c r="C559" s="228"/>
      <c r="D559" s="218" t="s">
        <v>148</v>
      </c>
      <c r="E559" s="229" t="s">
        <v>1</v>
      </c>
      <c r="F559" s="230" t="s">
        <v>733</v>
      </c>
      <c r="G559" s="228"/>
      <c r="H559" s="231">
        <v>68.400000000000006</v>
      </c>
      <c r="I559" s="232"/>
      <c r="J559" s="228"/>
      <c r="K559" s="228"/>
      <c r="L559" s="233"/>
      <c r="M559" s="234"/>
      <c r="N559" s="235"/>
      <c r="O559" s="235"/>
      <c r="P559" s="235"/>
      <c r="Q559" s="235"/>
      <c r="R559" s="235"/>
      <c r="S559" s="235"/>
      <c r="T559" s="236"/>
      <c r="AT559" s="237" t="s">
        <v>148</v>
      </c>
      <c r="AU559" s="237" t="s">
        <v>83</v>
      </c>
      <c r="AV559" s="12" t="s">
        <v>83</v>
      </c>
      <c r="AW559" s="12" t="s">
        <v>34</v>
      </c>
      <c r="AX559" s="12" t="s">
        <v>73</v>
      </c>
      <c r="AY559" s="237" t="s">
        <v>139</v>
      </c>
    </row>
    <row r="560" s="11" customFormat="1">
      <c r="B560" s="216"/>
      <c r="C560" s="217"/>
      <c r="D560" s="218" t="s">
        <v>148</v>
      </c>
      <c r="E560" s="219" t="s">
        <v>1</v>
      </c>
      <c r="F560" s="220" t="s">
        <v>734</v>
      </c>
      <c r="G560" s="217"/>
      <c r="H560" s="219" t="s">
        <v>1</v>
      </c>
      <c r="I560" s="221"/>
      <c r="J560" s="217"/>
      <c r="K560" s="217"/>
      <c r="L560" s="222"/>
      <c r="M560" s="223"/>
      <c r="N560" s="224"/>
      <c r="O560" s="224"/>
      <c r="P560" s="224"/>
      <c r="Q560" s="224"/>
      <c r="R560" s="224"/>
      <c r="S560" s="224"/>
      <c r="T560" s="225"/>
      <c r="AT560" s="226" t="s">
        <v>148</v>
      </c>
      <c r="AU560" s="226" t="s">
        <v>83</v>
      </c>
      <c r="AV560" s="11" t="s">
        <v>81</v>
      </c>
      <c r="AW560" s="11" t="s">
        <v>34</v>
      </c>
      <c r="AX560" s="11" t="s">
        <v>73</v>
      </c>
      <c r="AY560" s="226" t="s">
        <v>139</v>
      </c>
    </row>
    <row r="561" s="12" customFormat="1">
      <c r="B561" s="227"/>
      <c r="C561" s="228"/>
      <c r="D561" s="218" t="s">
        <v>148</v>
      </c>
      <c r="E561" s="229" t="s">
        <v>1</v>
      </c>
      <c r="F561" s="230" t="s">
        <v>733</v>
      </c>
      <c r="G561" s="228"/>
      <c r="H561" s="231">
        <v>68.400000000000006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AT561" s="237" t="s">
        <v>148</v>
      </c>
      <c r="AU561" s="237" t="s">
        <v>83</v>
      </c>
      <c r="AV561" s="12" t="s">
        <v>83</v>
      </c>
      <c r="AW561" s="12" t="s">
        <v>34</v>
      </c>
      <c r="AX561" s="12" t="s">
        <v>73</v>
      </c>
      <c r="AY561" s="237" t="s">
        <v>139</v>
      </c>
    </row>
    <row r="562" s="12" customFormat="1">
      <c r="B562" s="227"/>
      <c r="C562" s="228"/>
      <c r="D562" s="218" t="s">
        <v>148</v>
      </c>
      <c r="E562" s="229" t="s">
        <v>1</v>
      </c>
      <c r="F562" s="230" t="s">
        <v>735</v>
      </c>
      <c r="G562" s="228"/>
      <c r="H562" s="231">
        <v>1.2</v>
      </c>
      <c r="I562" s="232"/>
      <c r="J562" s="228"/>
      <c r="K562" s="228"/>
      <c r="L562" s="233"/>
      <c r="M562" s="234"/>
      <c r="N562" s="235"/>
      <c r="O562" s="235"/>
      <c r="P562" s="235"/>
      <c r="Q562" s="235"/>
      <c r="R562" s="235"/>
      <c r="S562" s="235"/>
      <c r="T562" s="236"/>
      <c r="AT562" s="237" t="s">
        <v>148</v>
      </c>
      <c r="AU562" s="237" t="s">
        <v>83</v>
      </c>
      <c r="AV562" s="12" t="s">
        <v>83</v>
      </c>
      <c r="AW562" s="12" t="s">
        <v>34</v>
      </c>
      <c r="AX562" s="12" t="s">
        <v>73</v>
      </c>
      <c r="AY562" s="237" t="s">
        <v>139</v>
      </c>
    </row>
    <row r="563" s="14" customFormat="1">
      <c r="B563" s="259"/>
      <c r="C563" s="260"/>
      <c r="D563" s="218" t="s">
        <v>148</v>
      </c>
      <c r="E563" s="261" t="s">
        <v>1</v>
      </c>
      <c r="F563" s="262" t="s">
        <v>700</v>
      </c>
      <c r="G563" s="260"/>
      <c r="H563" s="263">
        <v>138</v>
      </c>
      <c r="I563" s="264"/>
      <c r="J563" s="260"/>
      <c r="K563" s="260"/>
      <c r="L563" s="265"/>
      <c r="M563" s="266"/>
      <c r="N563" s="267"/>
      <c r="O563" s="267"/>
      <c r="P563" s="267"/>
      <c r="Q563" s="267"/>
      <c r="R563" s="267"/>
      <c r="S563" s="267"/>
      <c r="T563" s="268"/>
      <c r="AT563" s="269" t="s">
        <v>148</v>
      </c>
      <c r="AU563" s="269" t="s">
        <v>83</v>
      </c>
      <c r="AV563" s="14" t="s">
        <v>156</v>
      </c>
      <c r="AW563" s="14" t="s">
        <v>34</v>
      </c>
      <c r="AX563" s="14" t="s">
        <v>73</v>
      </c>
      <c r="AY563" s="269" t="s">
        <v>139</v>
      </c>
    </row>
    <row r="564" s="13" customFormat="1">
      <c r="B564" s="238"/>
      <c r="C564" s="239"/>
      <c r="D564" s="218" t="s">
        <v>148</v>
      </c>
      <c r="E564" s="240" t="s">
        <v>1</v>
      </c>
      <c r="F564" s="241" t="s">
        <v>167</v>
      </c>
      <c r="G564" s="239"/>
      <c r="H564" s="242">
        <v>212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AT564" s="248" t="s">
        <v>148</v>
      </c>
      <c r="AU564" s="248" t="s">
        <v>83</v>
      </c>
      <c r="AV564" s="13" t="s">
        <v>146</v>
      </c>
      <c r="AW564" s="13" t="s">
        <v>34</v>
      </c>
      <c r="AX564" s="13" t="s">
        <v>81</v>
      </c>
      <c r="AY564" s="248" t="s">
        <v>139</v>
      </c>
    </row>
    <row r="565" s="1" customFormat="1" ht="16.5" customHeight="1">
      <c r="B565" s="37"/>
      <c r="C565" s="249" t="s">
        <v>736</v>
      </c>
      <c r="D565" s="249" t="s">
        <v>263</v>
      </c>
      <c r="E565" s="250" t="s">
        <v>737</v>
      </c>
      <c r="F565" s="251" t="s">
        <v>738</v>
      </c>
      <c r="G565" s="252" t="s">
        <v>249</v>
      </c>
      <c r="H565" s="253">
        <v>0.247</v>
      </c>
      <c r="I565" s="254"/>
      <c r="J565" s="255">
        <f>ROUND(I565*H565,2)</f>
        <v>0</v>
      </c>
      <c r="K565" s="251" t="s">
        <v>145</v>
      </c>
      <c r="L565" s="256"/>
      <c r="M565" s="257" t="s">
        <v>1</v>
      </c>
      <c r="N565" s="258" t="s">
        <v>44</v>
      </c>
      <c r="O565" s="78"/>
      <c r="P565" s="213">
        <f>O565*H565</f>
        <v>0</v>
      </c>
      <c r="Q565" s="213">
        <v>1</v>
      </c>
      <c r="R565" s="213">
        <f>Q565*H565</f>
        <v>0.247</v>
      </c>
      <c r="S565" s="213">
        <v>0</v>
      </c>
      <c r="T565" s="214">
        <f>S565*H565</f>
        <v>0</v>
      </c>
      <c r="AR565" s="16" t="s">
        <v>197</v>
      </c>
      <c r="AT565" s="16" t="s">
        <v>263</v>
      </c>
      <c r="AU565" s="16" t="s">
        <v>83</v>
      </c>
      <c r="AY565" s="16" t="s">
        <v>139</v>
      </c>
      <c r="BE565" s="215">
        <f>IF(N565="základní",J565,0)</f>
        <v>0</v>
      </c>
      <c r="BF565" s="215">
        <f>IF(N565="snížená",J565,0)</f>
        <v>0</v>
      </c>
      <c r="BG565" s="215">
        <f>IF(N565="zákl. přenesená",J565,0)</f>
        <v>0</v>
      </c>
      <c r="BH565" s="215">
        <f>IF(N565="sníž. přenesená",J565,0)</f>
        <v>0</v>
      </c>
      <c r="BI565" s="215">
        <f>IF(N565="nulová",J565,0)</f>
        <v>0</v>
      </c>
      <c r="BJ565" s="16" t="s">
        <v>81</v>
      </c>
      <c r="BK565" s="215">
        <f>ROUND(I565*H565,2)</f>
        <v>0</v>
      </c>
      <c r="BL565" s="16" t="s">
        <v>146</v>
      </c>
      <c r="BM565" s="16" t="s">
        <v>739</v>
      </c>
    </row>
    <row r="566" s="11" customFormat="1">
      <c r="B566" s="216"/>
      <c r="C566" s="217"/>
      <c r="D566" s="218" t="s">
        <v>148</v>
      </c>
      <c r="E566" s="219" t="s">
        <v>1</v>
      </c>
      <c r="F566" s="220" t="s">
        <v>740</v>
      </c>
      <c r="G566" s="217"/>
      <c r="H566" s="219" t="s">
        <v>1</v>
      </c>
      <c r="I566" s="221"/>
      <c r="J566" s="217"/>
      <c r="K566" s="217"/>
      <c r="L566" s="222"/>
      <c r="M566" s="223"/>
      <c r="N566" s="224"/>
      <c r="O566" s="224"/>
      <c r="P566" s="224"/>
      <c r="Q566" s="224"/>
      <c r="R566" s="224"/>
      <c r="S566" s="224"/>
      <c r="T566" s="225"/>
      <c r="AT566" s="226" t="s">
        <v>148</v>
      </c>
      <c r="AU566" s="226" t="s">
        <v>83</v>
      </c>
      <c r="AV566" s="11" t="s">
        <v>81</v>
      </c>
      <c r="AW566" s="11" t="s">
        <v>34</v>
      </c>
      <c r="AX566" s="11" t="s">
        <v>73</v>
      </c>
      <c r="AY566" s="226" t="s">
        <v>139</v>
      </c>
    </row>
    <row r="567" s="11" customFormat="1">
      <c r="B567" s="216"/>
      <c r="C567" s="217"/>
      <c r="D567" s="218" t="s">
        <v>148</v>
      </c>
      <c r="E567" s="219" t="s">
        <v>1</v>
      </c>
      <c r="F567" s="220" t="s">
        <v>618</v>
      </c>
      <c r="G567" s="217"/>
      <c r="H567" s="219" t="s">
        <v>1</v>
      </c>
      <c r="I567" s="221"/>
      <c r="J567" s="217"/>
      <c r="K567" s="217"/>
      <c r="L567" s="222"/>
      <c r="M567" s="223"/>
      <c r="N567" s="224"/>
      <c r="O567" s="224"/>
      <c r="P567" s="224"/>
      <c r="Q567" s="224"/>
      <c r="R567" s="224"/>
      <c r="S567" s="224"/>
      <c r="T567" s="225"/>
      <c r="AT567" s="226" t="s">
        <v>148</v>
      </c>
      <c r="AU567" s="226" t="s">
        <v>83</v>
      </c>
      <c r="AV567" s="11" t="s">
        <v>81</v>
      </c>
      <c r="AW567" s="11" t="s">
        <v>34</v>
      </c>
      <c r="AX567" s="11" t="s">
        <v>73</v>
      </c>
      <c r="AY567" s="226" t="s">
        <v>139</v>
      </c>
    </row>
    <row r="568" s="11" customFormat="1">
      <c r="B568" s="216"/>
      <c r="C568" s="217"/>
      <c r="D568" s="218" t="s">
        <v>148</v>
      </c>
      <c r="E568" s="219" t="s">
        <v>1</v>
      </c>
      <c r="F568" s="220" t="s">
        <v>741</v>
      </c>
      <c r="G568" s="217"/>
      <c r="H568" s="219" t="s">
        <v>1</v>
      </c>
      <c r="I568" s="221"/>
      <c r="J568" s="217"/>
      <c r="K568" s="217"/>
      <c r="L568" s="222"/>
      <c r="M568" s="223"/>
      <c r="N568" s="224"/>
      <c r="O568" s="224"/>
      <c r="P568" s="224"/>
      <c r="Q568" s="224"/>
      <c r="R568" s="224"/>
      <c r="S568" s="224"/>
      <c r="T568" s="225"/>
      <c r="AT568" s="226" t="s">
        <v>148</v>
      </c>
      <c r="AU568" s="226" t="s">
        <v>83</v>
      </c>
      <c r="AV568" s="11" t="s">
        <v>81</v>
      </c>
      <c r="AW568" s="11" t="s">
        <v>34</v>
      </c>
      <c r="AX568" s="11" t="s">
        <v>73</v>
      </c>
      <c r="AY568" s="226" t="s">
        <v>139</v>
      </c>
    </row>
    <row r="569" s="12" customFormat="1">
      <c r="B569" s="227"/>
      <c r="C569" s="228"/>
      <c r="D569" s="218" t="s">
        <v>148</v>
      </c>
      <c r="E569" s="229" t="s">
        <v>1</v>
      </c>
      <c r="F569" s="230" t="s">
        <v>742</v>
      </c>
      <c r="G569" s="228"/>
      <c r="H569" s="231">
        <v>0.042999999999999997</v>
      </c>
      <c r="I569" s="232"/>
      <c r="J569" s="228"/>
      <c r="K569" s="228"/>
      <c r="L569" s="233"/>
      <c r="M569" s="234"/>
      <c r="N569" s="235"/>
      <c r="O569" s="235"/>
      <c r="P569" s="235"/>
      <c r="Q569" s="235"/>
      <c r="R569" s="235"/>
      <c r="S569" s="235"/>
      <c r="T569" s="236"/>
      <c r="AT569" s="237" t="s">
        <v>148</v>
      </c>
      <c r="AU569" s="237" t="s">
        <v>83</v>
      </c>
      <c r="AV569" s="12" t="s">
        <v>83</v>
      </c>
      <c r="AW569" s="12" t="s">
        <v>34</v>
      </c>
      <c r="AX569" s="12" t="s">
        <v>73</v>
      </c>
      <c r="AY569" s="237" t="s">
        <v>139</v>
      </c>
    </row>
    <row r="570" s="11" customFormat="1">
      <c r="B570" s="216"/>
      <c r="C570" s="217"/>
      <c r="D570" s="218" t="s">
        <v>148</v>
      </c>
      <c r="E570" s="219" t="s">
        <v>1</v>
      </c>
      <c r="F570" s="220" t="s">
        <v>743</v>
      </c>
      <c r="G570" s="217"/>
      <c r="H570" s="219" t="s">
        <v>1</v>
      </c>
      <c r="I570" s="221"/>
      <c r="J570" s="217"/>
      <c r="K570" s="217"/>
      <c r="L570" s="222"/>
      <c r="M570" s="223"/>
      <c r="N570" s="224"/>
      <c r="O570" s="224"/>
      <c r="P570" s="224"/>
      <c r="Q570" s="224"/>
      <c r="R570" s="224"/>
      <c r="S570" s="224"/>
      <c r="T570" s="225"/>
      <c r="AT570" s="226" t="s">
        <v>148</v>
      </c>
      <c r="AU570" s="226" t="s">
        <v>83</v>
      </c>
      <c r="AV570" s="11" t="s">
        <v>81</v>
      </c>
      <c r="AW570" s="11" t="s">
        <v>34</v>
      </c>
      <c r="AX570" s="11" t="s">
        <v>73</v>
      </c>
      <c r="AY570" s="226" t="s">
        <v>139</v>
      </c>
    </row>
    <row r="571" s="12" customFormat="1">
      <c r="B571" s="227"/>
      <c r="C571" s="228"/>
      <c r="D571" s="218" t="s">
        <v>148</v>
      </c>
      <c r="E571" s="229" t="s">
        <v>1</v>
      </c>
      <c r="F571" s="230" t="s">
        <v>744</v>
      </c>
      <c r="G571" s="228"/>
      <c r="H571" s="231">
        <v>0.153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AT571" s="237" t="s">
        <v>148</v>
      </c>
      <c r="AU571" s="237" t="s">
        <v>83</v>
      </c>
      <c r="AV571" s="12" t="s">
        <v>83</v>
      </c>
      <c r="AW571" s="12" t="s">
        <v>34</v>
      </c>
      <c r="AX571" s="12" t="s">
        <v>73</v>
      </c>
      <c r="AY571" s="237" t="s">
        <v>139</v>
      </c>
    </row>
    <row r="572" s="11" customFormat="1">
      <c r="B572" s="216"/>
      <c r="C572" s="217"/>
      <c r="D572" s="218" t="s">
        <v>148</v>
      </c>
      <c r="E572" s="219" t="s">
        <v>1</v>
      </c>
      <c r="F572" s="220" t="s">
        <v>646</v>
      </c>
      <c r="G572" s="217"/>
      <c r="H572" s="219" t="s">
        <v>1</v>
      </c>
      <c r="I572" s="221"/>
      <c r="J572" s="217"/>
      <c r="K572" s="217"/>
      <c r="L572" s="222"/>
      <c r="M572" s="223"/>
      <c r="N572" s="224"/>
      <c r="O572" s="224"/>
      <c r="P572" s="224"/>
      <c r="Q572" s="224"/>
      <c r="R572" s="224"/>
      <c r="S572" s="224"/>
      <c r="T572" s="225"/>
      <c r="AT572" s="226" t="s">
        <v>148</v>
      </c>
      <c r="AU572" s="226" t="s">
        <v>83</v>
      </c>
      <c r="AV572" s="11" t="s">
        <v>81</v>
      </c>
      <c r="AW572" s="11" t="s">
        <v>34</v>
      </c>
      <c r="AX572" s="11" t="s">
        <v>73</v>
      </c>
      <c r="AY572" s="226" t="s">
        <v>139</v>
      </c>
    </row>
    <row r="573" s="11" customFormat="1">
      <c r="B573" s="216"/>
      <c r="C573" s="217"/>
      <c r="D573" s="218" t="s">
        <v>148</v>
      </c>
      <c r="E573" s="219" t="s">
        <v>1</v>
      </c>
      <c r="F573" s="220" t="s">
        <v>745</v>
      </c>
      <c r="G573" s="217"/>
      <c r="H573" s="219" t="s">
        <v>1</v>
      </c>
      <c r="I573" s="221"/>
      <c r="J573" s="217"/>
      <c r="K573" s="217"/>
      <c r="L573" s="222"/>
      <c r="M573" s="223"/>
      <c r="N573" s="224"/>
      <c r="O573" s="224"/>
      <c r="P573" s="224"/>
      <c r="Q573" s="224"/>
      <c r="R573" s="224"/>
      <c r="S573" s="224"/>
      <c r="T573" s="225"/>
      <c r="AT573" s="226" t="s">
        <v>148</v>
      </c>
      <c r="AU573" s="226" t="s">
        <v>83</v>
      </c>
      <c r="AV573" s="11" t="s">
        <v>81</v>
      </c>
      <c r="AW573" s="11" t="s">
        <v>34</v>
      </c>
      <c r="AX573" s="11" t="s">
        <v>73</v>
      </c>
      <c r="AY573" s="226" t="s">
        <v>139</v>
      </c>
    </row>
    <row r="574" s="12" customFormat="1">
      <c r="B574" s="227"/>
      <c r="C574" s="228"/>
      <c r="D574" s="218" t="s">
        <v>148</v>
      </c>
      <c r="E574" s="229" t="s">
        <v>1</v>
      </c>
      <c r="F574" s="230" t="s">
        <v>746</v>
      </c>
      <c r="G574" s="228"/>
      <c r="H574" s="231">
        <v>0.20999999999999999</v>
      </c>
      <c r="I574" s="232"/>
      <c r="J574" s="228"/>
      <c r="K574" s="228"/>
      <c r="L574" s="233"/>
      <c r="M574" s="234"/>
      <c r="N574" s="235"/>
      <c r="O574" s="235"/>
      <c r="P574" s="235"/>
      <c r="Q574" s="235"/>
      <c r="R574" s="235"/>
      <c r="S574" s="235"/>
      <c r="T574" s="236"/>
      <c r="AT574" s="237" t="s">
        <v>148</v>
      </c>
      <c r="AU574" s="237" t="s">
        <v>83</v>
      </c>
      <c r="AV574" s="12" t="s">
        <v>83</v>
      </c>
      <c r="AW574" s="12" t="s">
        <v>34</v>
      </c>
      <c r="AX574" s="12" t="s">
        <v>73</v>
      </c>
      <c r="AY574" s="237" t="s">
        <v>139</v>
      </c>
    </row>
    <row r="575" s="11" customFormat="1">
      <c r="B575" s="216"/>
      <c r="C575" s="217"/>
      <c r="D575" s="218" t="s">
        <v>148</v>
      </c>
      <c r="E575" s="219" t="s">
        <v>1</v>
      </c>
      <c r="F575" s="220" t="s">
        <v>747</v>
      </c>
      <c r="G575" s="217"/>
      <c r="H575" s="219" t="s">
        <v>1</v>
      </c>
      <c r="I575" s="221"/>
      <c r="J575" s="217"/>
      <c r="K575" s="217"/>
      <c r="L575" s="222"/>
      <c r="M575" s="223"/>
      <c r="N575" s="224"/>
      <c r="O575" s="224"/>
      <c r="P575" s="224"/>
      <c r="Q575" s="224"/>
      <c r="R575" s="224"/>
      <c r="S575" s="224"/>
      <c r="T575" s="225"/>
      <c r="AT575" s="226" t="s">
        <v>148</v>
      </c>
      <c r="AU575" s="226" t="s">
        <v>83</v>
      </c>
      <c r="AV575" s="11" t="s">
        <v>81</v>
      </c>
      <c r="AW575" s="11" t="s">
        <v>34</v>
      </c>
      <c r="AX575" s="11" t="s">
        <v>73</v>
      </c>
      <c r="AY575" s="226" t="s">
        <v>139</v>
      </c>
    </row>
    <row r="576" s="12" customFormat="1">
      <c r="B576" s="227"/>
      <c r="C576" s="228"/>
      <c r="D576" s="218" t="s">
        <v>148</v>
      </c>
      <c r="E576" s="229" t="s">
        <v>1</v>
      </c>
      <c r="F576" s="230" t="s">
        <v>748</v>
      </c>
      <c r="G576" s="228"/>
      <c r="H576" s="231">
        <v>-0.159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AT576" s="237" t="s">
        <v>148</v>
      </c>
      <c r="AU576" s="237" t="s">
        <v>83</v>
      </c>
      <c r="AV576" s="12" t="s">
        <v>83</v>
      </c>
      <c r="AW576" s="12" t="s">
        <v>34</v>
      </c>
      <c r="AX576" s="12" t="s">
        <v>73</v>
      </c>
      <c r="AY576" s="237" t="s">
        <v>139</v>
      </c>
    </row>
    <row r="577" s="13" customFormat="1">
      <c r="B577" s="238"/>
      <c r="C577" s="239"/>
      <c r="D577" s="218" t="s">
        <v>148</v>
      </c>
      <c r="E577" s="240" t="s">
        <v>1</v>
      </c>
      <c r="F577" s="241" t="s">
        <v>167</v>
      </c>
      <c r="G577" s="239"/>
      <c r="H577" s="242">
        <v>0.247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AT577" s="248" t="s">
        <v>148</v>
      </c>
      <c r="AU577" s="248" t="s">
        <v>83</v>
      </c>
      <c r="AV577" s="13" t="s">
        <v>146</v>
      </c>
      <c r="AW577" s="13" t="s">
        <v>34</v>
      </c>
      <c r="AX577" s="13" t="s">
        <v>81</v>
      </c>
      <c r="AY577" s="248" t="s">
        <v>139</v>
      </c>
    </row>
    <row r="578" s="1" customFormat="1" ht="16.5" customHeight="1">
      <c r="B578" s="37"/>
      <c r="C578" s="204" t="s">
        <v>749</v>
      </c>
      <c r="D578" s="204" t="s">
        <v>141</v>
      </c>
      <c r="E578" s="205" t="s">
        <v>750</v>
      </c>
      <c r="F578" s="206" t="s">
        <v>751</v>
      </c>
      <c r="G578" s="207" t="s">
        <v>186</v>
      </c>
      <c r="H578" s="208">
        <v>81</v>
      </c>
      <c r="I578" s="209"/>
      <c r="J578" s="210">
        <f>ROUND(I578*H578,2)</f>
        <v>0</v>
      </c>
      <c r="K578" s="206" t="s">
        <v>1</v>
      </c>
      <c r="L578" s="42"/>
      <c r="M578" s="211" t="s">
        <v>1</v>
      </c>
      <c r="N578" s="212" t="s">
        <v>44</v>
      </c>
      <c r="O578" s="78"/>
      <c r="P578" s="213">
        <f>O578*H578</f>
        <v>0</v>
      </c>
      <c r="Q578" s="213">
        <v>0.00020000000000000001</v>
      </c>
      <c r="R578" s="213">
        <f>Q578*H578</f>
        <v>0.016199999999999999</v>
      </c>
      <c r="S578" s="213">
        <v>0</v>
      </c>
      <c r="T578" s="214">
        <f>S578*H578</f>
        <v>0</v>
      </c>
      <c r="AR578" s="16" t="s">
        <v>146</v>
      </c>
      <c r="AT578" s="16" t="s">
        <v>141</v>
      </c>
      <c r="AU578" s="16" t="s">
        <v>83</v>
      </c>
      <c r="AY578" s="16" t="s">
        <v>139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16" t="s">
        <v>81</v>
      </c>
      <c r="BK578" s="215">
        <f>ROUND(I578*H578,2)</f>
        <v>0</v>
      </c>
      <c r="BL578" s="16" t="s">
        <v>146</v>
      </c>
      <c r="BM578" s="16" t="s">
        <v>752</v>
      </c>
    </row>
    <row r="579" s="11" customFormat="1">
      <c r="B579" s="216"/>
      <c r="C579" s="217"/>
      <c r="D579" s="218" t="s">
        <v>148</v>
      </c>
      <c r="E579" s="219" t="s">
        <v>1</v>
      </c>
      <c r="F579" s="220" t="s">
        <v>753</v>
      </c>
      <c r="G579" s="217"/>
      <c r="H579" s="219" t="s">
        <v>1</v>
      </c>
      <c r="I579" s="221"/>
      <c r="J579" s="217"/>
      <c r="K579" s="217"/>
      <c r="L579" s="222"/>
      <c r="M579" s="223"/>
      <c r="N579" s="224"/>
      <c r="O579" s="224"/>
      <c r="P579" s="224"/>
      <c r="Q579" s="224"/>
      <c r="R579" s="224"/>
      <c r="S579" s="224"/>
      <c r="T579" s="225"/>
      <c r="AT579" s="226" t="s">
        <v>148</v>
      </c>
      <c r="AU579" s="226" t="s">
        <v>83</v>
      </c>
      <c r="AV579" s="11" t="s">
        <v>81</v>
      </c>
      <c r="AW579" s="11" t="s">
        <v>34</v>
      </c>
      <c r="AX579" s="11" t="s">
        <v>73</v>
      </c>
      <c r="AY579" s="226" t="s">
        <v>139</v>
      </c>
    </row>
    <row r="580" s="11" customFormat="1">
      <c r="B580" s="216"/>
      <c r="C580" s="217"/>
      <c r="D580" s="218" t="s">
        <v>148</v>
      </c>
      <c r="E580" s="219" t="s">
        <v>1</v>
      </c>
      <c r="F580" s="220" t="s">
        <v>754</v>
      </c>
      <c r="G580" s="217"/>
      <c r="H580" s="219" t="s">
        <v>1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AT580" s="226" t="s">
        <v>148</v>
      </c>
      <c r="AU580" s="226" t="s">
        <v>83</v>
      </c>
      <c r="AV580" s="11" t="s">
        <v>81</v>
      </c>
      <c r="AW580" s="11" t="s">
        <v>34</v>
      </c>
      <c r="AX580" s="11" t="s">
        <v>73</v>
      </c>
      <c r="AY580" s="226" t="s">
        <v>139</v>
      </c>
    </row>
    <row r="581" s="12" customFormat="1">
      <c r="B581" s="227"/>
      <c r="C581" s="228"/>
      <c r="D581" s="218" t="s">
        <v>148</v>
      </c>
      <c r="E581" s="229" t="s">
        <v>1</v>
      </c>
      <c r="F581" s="230" t="s">
        <v>349</v>
      </c>
      <c r="G581" s="228"/>
      <c r="H581" s="231">
        <v>39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AT581" s="237" t="s">
        <v>148</v>
      </c>
      <c r="AU581" s="237" t="s">
        <v>83</v>
      </c>
      <c r="AV581" s="12" t="s">
        <v>83</v>
      </c>
      <c r="AW581" s="12" t="s">
        <v>34</v>
      </c>
      <c r="AX581" s="12" t="s">
        <v>73</v>
      </c>
      <c r="AY581" s="237" t="s">
        <v>139</v>
      </c>
    </row>
    <row r="582" s="11" customFormat="1">
      <c r="B582" s="216"/>
      <c r="C582" s="217"/>
      <c r="D582" s="218" t="s">
        <v>148</v>
      </c>
      <c r="E582" s="219" t="s">
        <v>1</v>
      </c>
      <c r="F582" s="220" t="s">
        <v>618</v>
      </c>
      <c r="G582" s="217"/>
      <c r="H582" s="219" t="s">
        <v>1</v>
      </c>
      <c r="I582" s="221"/>
      <c r="J582" s="217"/>
      <c r="K582" s="217"/>
      <c r="L582" s="222"/>
      <c r="M582" s="223"/>
      <c r="N582" s="224"/>
      <c r="O582" s="224"/>
      <c r="P582" s="224"/>
      <c r="Q582" s="224"/>
      <c r="R582" s="224"/>
      <c r="S582" s="224"/>
      <c r="T582" s="225"/>
      <c r="AT582" s="226" t="s">
        <v>148</v>
      </c>
      <c r="AU582" s="226" t="s">
        <v>83</v>
      </c>
      <c r="AV582" s="11" t="s">
        <v>81</v>
      </c>
      <c r="AW582" s="11" t="s">
        <v>34</v>
      </c>
      <c r="AX582" s="11" t="s">
        <v>73</v>
      </c>
      <c r="AY582" s="226" t="s">
        <v>139</v>
      </c>
    </row>
    <row r="583" s="12" customFormat="1">
      <c r="B583" s="227"/>
      <c r="C583" s="228"/>
      <c r="D583" s="218" t="s">
        <v>148</v>
      </c>
      <c r="E583" s="229" t="s">
        <v>1</v>
      </c>
      <c r="F583" s="230" t="s">
        <v>348</v>
      </c>
      <c r="G583" s="228"/>
      <c r="H583" s="231">
        <v>42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AT583" s="237" t="s">
        <v>148</v>
      </c>
      <c r="AU583" s="237" t="s">
        <v>83</v>
      </c>
      <c r="AV583" s="12" t="s">
        <v>83</v>
      </c>
      <c r="AW583" s="12" t="s">
        <v>34</v>
      </c>
      <c r="AX583" s="12" t="s">
        <v>73</v>
      </c>
      <c r="AY583" s="237" t="s">
        <v>139</v>
      </c>
    </row>
    <row r="584" s="13" customFormat="1">
      <c r="B584" s="238"/>
      <c r="C584" s="239"/>
      <c r="D584" s="218" t="s">
        <v>148</v>
      </c>
      <c r="E584" s="240" t="s">
        <v>1</v>
      </c>
      <c r="F584" s="241" t="s">
        <v>167</v>
      </c>
      <c r="G584" s="239"/>
      <c r="H584" s="242">
        <v>81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AT584" s="248" t="s">
        <v>148</v>
      </c>
      <c r="AU584" s="248" t="s">
        <v>83</v>
      </c>
      <c r="AV584" s="13" t="s">
        <v>146</v>
      </c>
      <c r="AW584" s="13" t="s">
        <v>34</v>
      </c>
      <c r="AX584" s="13" t="s">
        <v>81</v>
      </c>
      <c r="AY584" s="248" t="s">
        <v>139</v>
      </c>
    </row>
    <row r="585" s="1" customFormat="1" ht="16.5" customHeight="1">
      <c r="B585" s="37"/>
      <c r="C585" s="249" t="s">
        <v>755</v>
      </c>
      <c r="D585" s="249" t="s">
        <v>263</v>
      </c>
      <c r="E585" s="250" t="s">
        <v>756</v>
      </c>
      <c r="F585" s="251" t="s">
        <v>757</v>
      </c>
      <c r="G585" s="252" t="s">
        <v>186</v>
      </c>
      <c r="H585" s="253">
        <v>90</v>
      </c>
      <c r="I585" s="254"/>
      <c r="J585" s="255">
        <f>ROUND(I585*H585,2)</f>
        <v>0</v>
      </c>
      <c r="K585" s="251" t="s">
        <v>1</v>
      </c>
      <c r="L585" s="256"/>
      <c r="M585" s="257" t="s">
        <v>1</v>
      </c>
      <c r="N585" s="258" t="s">
        <v>44</v>
      </c>
      <c r="O585" s="78"/>
      <c r="P585" s="213">
        <f>O585*H585</f>
        <v>0</v>
      </c>
      <c r="Q585" s="213">
        <v>0.00040000000000000002</v>
      </c>
      <c r="R585" s="213">
        <f>Q585*H585</f>
        <v>0.036000000000000004</v>
      </c>
      <c r="S585" s="213">
        <v>0</v>
      </c>
      <c r="T585" s="214">
        <f>S585*H585</f>
        <v>0</v>
      </c>
      <c r="AR585" s="16" t="s">
        <v>197</v>
      </c>
      <c r="AT585" s="16" t="s">
        <v>263</v>
      </c>
      <c r="AU585" s="16" t="s">
        <v>83</v>
      </c>
      <c r="AY585" s="16" t="s">
        <v>139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16" t="s">
        <v>81</v>
      </c>
      <c r="BK585" s="215">
        <f>ROUND(I585*H585,2)</f>
        <v>0</v>
      </c>
      <c r="BL585" s="16" t="s">
        <v>146</v>
      </c>
      <c r="BM585" s="16" t="s">
        <v>758</v>
      </c>
    </row>
    <row r="586" s="11" customFormat="1">
      <c r="B586" s="216"/>
      <c r="C586" s="217"/>
      <c r="D586" s="218" t="s">
        <v>148</v>
      </c>
      <c r="E586" s="219" t="s">
        <v>1</v>
      </c>
      <c r="F586" s="220" t="s">
        <v>759</v>
      </c>
      <c r="G586" s="217"/>
      <c r="H586" s="219" t="s">
        <v>1</v>
      </c>
      <c r="I586" s="221"/>
      <c r="J586" s="217"/>
      <c r="K586" s="217"/>
      <c r="L586" s="222"/>
      <c r="M586" s="223"/>
      <c r="N586" s="224"/>
      <c r="O586" s="224"/>
      <c r="P586" s="224"/>
      <c r="Q586" s="224"/>
      <c r="R586" s="224"/>
      <c r="S586" s="224"/>
      <c r="T586" s="225"/>
      <c r="AT586" s="226" t="s">
        <v>148</v>
      </c>
      <c r="AU586" s="226" t="s">
        <v>83</v>
      </c>
      <c r="AV586" s="11" t="s">
        <v>81</v>
      </c>
      <c r="AW586" s="11" t="s">
        <v>34</v>
      </c>
      <c r="AX586" s="11" t="s">
        <v>73</v>
      </c>
      <c r="AY586" s="226" t="s">
        <v>139</v>
      </c>
    </row>
    <row r="587" s="11" customFormat="1">
      <c r="B587" s="216"/>
      <c r="C587" s="217"/>
      <c r="D587" s="218" t="s">
        <v>148</v>
      </c>
      <c r="E587" s="219" t="s">
        <v>1</v>
      </c>
      <c r="F587" s="220" t="s">
        <v>760</v>
      </c>
      <c r="G587" s="217"/>
      <c r="H587" s="219" t="s">
        <v>1</v>
      </c>
      <c r="I587" s="221"/>
      <c r="J587" s="217"/>
      <c r="K587" s="217"/>
      <c r="L587" s="222"/>
      <c r="M587" s="223"/>
      <c r="N587" s="224"/>
      <c r="O587" s="224"/>
      <c r="P587" s="224"/>
      <c r="Q587" s="224"/>
      <c r="R587" s="224"/>
      <c r="S587" s="224"/>
      <c r="T587" s="225"/>
      <c r="AT587" s="226" t="s">
        <v>148</v>
      </c>
      <c r="AU587" s="226" t="s">
        <v>83</v>
      </c>
      <c r="AV587" s="11" t="s">
        <v>81</v>
      </c>
      <c r="AW587" s="11" t="s">
        <v>34</v>
      </c>
      <c r="AX587" s="11" t="s">
        <v>73</v>
      </c>
      <c r="AY587" s="226" t="s">
        <v>139</v>
      </c>
    </row>
    <row r="588" s="12" customFormat="1">
      <c r="B588" s="227"/>
      <c r="C588" s="228"/>
      <c r="D588" s="218" t="s">
        <v>148</v>
      </c>
      <c r="E588" s="229" t="s">
        <v>1</v>
      </c>
      <c r="F588" s="230" t="s">
        <v>761</v>
      </c>
      <c r="G588" s="228"/>
      <c r="H588" s="231">
        <v>90</v>
      </c>
      <c r="I588" s="232"/>
      <c r="J588" s="228"/>
      <c r="K588" s="228"/>
      <c r="L588" s="233"/>
      <c r="M588" s="234"/>
      <c r="N588" s="235"/>
      <c r="O588" s="235"/>
      <c r="P588" s="235"/>
      <c r="Q588" s="235"/>
      <c r="R588" s="235"/>
      <c r="S588" s="235"/>
      <c r="T588" s="236"/>
      <c r="AT588" s="237" t="s">
        <v>148</v>
      </c>
      <c r="AU588" s="237" t="s">
        <v>83</v>
      </c>
      <c r="AV588" s="12" t="s">
        <v>83</v>
      </c>
      <c r="AW588" s="12" t="s">
        <v>34</v>
      </c>
      <c r="AX588" s="12" t="s">
        <v>81</v>
      </c>
      <c r="AY588" s="237" t="s">
        <v>139</v>
      </c>
    </row>
    <row r="589" s="1" customFormat="1" ht="16.5" customHeight="1">
      <c r="B589" s="37"/>
      <c r="C589" s="204" t="s">
        <v>762</v>
      </c>
      <c r="D589" s="204" t="s">
        <v>141</v>
      </c>
      <c r="E589" s="205" t="s">
        <v>763</v>
      </c>
      <c r="F589" s="206" t="s">
        <v>764</v>
      </c>
      <c r="G589" s="207" t="s">
        <v>200</v>
      </c>
      <c r="H589" s="208">
        <v>25</v>
      </c>
      <c r="I589" s="209"/>
      <c r="J589" s="210">
        <f>ROUND(I589*H589,2)</f>
        <v>0</v>
      </c>
      <c r="K589" s="206" t="s">
        <v>1</v>
      </c>
      <c r="L589" s="42"/>
      <c r="M589" s="211" t="s">
        <v>1</v>
      </c>
      <c r="N589" s="212" t="s">
        <v>44</v>
      </c>
      <c r="O589" s="78"/>
      <c r="P589" s="213">
        <f>O589*H589</f>
        <v>0</v>
      </c>
      <c r="Q589" s="213">
        <v>0.00048000000000000001</v>
      </c>
      <c r="R589" s="213">
        <f>Q589*H589</f>
        <v>0.012</v>
      </c>
      <c r="S589" s="213">
        <v>0</v>
      </c>
      <c r="T589" s="214">
        <f>S589*H589</f>
        <v>0</v>
      </c>
      <c r="AR589" s="16" t="s">
        <v>146</v>
      </c>
      <c r="AT589" s="16" t="s">
        <v>141</v>
      </c>
      <c r="AU589" s="16" t="s">
        <v>83</v>
      </c>
      <c r="AY589" s="16" t="s">
        <v>139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16" t="s">
        <v>81</v>
      </c>
      <c r="BK589" s="215">
        <f>ROUND(I589*H589,2)</f>
        <v>0</v>
      </c>
      <c r="BL589" s="16" t="s">
        <v>146</v>
      </c>
      <c r="BM589" s="16" t="s">
        <v>765</v>
      </c>
    </row>
    <row r="590" s="11" customFormat="1">
      <c r="B590" s="216"/>
      <c r="C590" s="217"/>
      <c r="D590" s="218" t="s">
        <v>148</v>
      </c>
      <c r="E590" s="219" t="s">
        <v>1</v>
      </c>
      <c r="F590" s="220" t="s">
        <v>766</v>
      </c>
      <c r="G590" s="217"/>
      <c r="H590" s="219" t="s">
        <v>1</v>
      </c>
      <c r="I590" s="221"/>
      <c r="J590" s="217"/>
      <c r="K590" s="217"/>
      <c r="L590" s="222"/>
      <c r="M590" s="223"/>
      <c r="N590" s="224"/>
      <c r="O590" s="224"/>
      <c r="P590" s="224"/>
      <c r="Q590" s="224"/>
      <c r="R590" s="224"/>
      <c r="S590" s="224"/>
      <c r="T590" s="225"/>
      <c r="AT590" s="226" t="s">
        <v>148</v>
      </c>
      <c r="AU590" s="226" t="s">
        <v>83</v>
      </c>
      <c r="AV590" s="11" t="s">
        <v>81</v>
      </c>
      <c r="AW590" s="11" t="s">
        <v>34</v>
      </c>
      <c r="AX590" s="11" t="s">
        <v>73</v>
      </c>
      <c r="AY590" s="226" t="s">
        <v>139</v>
      </c>
    </row>
    <row r="591" s="12" customFormat="1">
      <c r="B591" s="227"/>
      <c r="C591" s="228"/>
      <c r="D591" s="218" t="s">
        <v>148</v>
      </c>
      <c r="E591" s="229" t="s">
        <v>1</v>
      </c>
      <c r="F591" s="230" t="s">
        <v>767</v>
      </c>
      <c r="G591" s="228"/>
      <c r="H591" s="231">
        <v>24.300000000000001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AT591" s="237" t="s">
        <v>148</v>
      </c>
      <c r="AU591" s="237" t="s">
        <v>83</v>
      </c>
      <c r="AV591" s="12" t="s">
        <v>83</v>
      </c>
      <c r="AW591" s="12" t="s">
        <v>34</v>
      </c>
      <c r="AX591" s="12" t="s">
        <v>73</v>
      </c>
      <c r="AY591" s="237" t="s">
        <v>139</v>
      </c>
    </row>
    <row r="592" s="12" customFormat="1">
      <c r="B592" s="227"/>
      <c r="C592" s="228"/>
      <c r="D592" s="218" t="s">
        <v>148</v>
      </c>
      <c r="E592" s="229" t="s">
        <v>1</v>
      </c>
      <c r="F592" s="230" t="s">
        <v>768</v>
      </c>
      <c r="G592" s="228"/>
      <c r="H592" s="231">
        <v>0.69999999999999996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AT592" s="237" t="s">
        <v>148</v>
      </c>
      <c r="AU592" s="237" t="s">
        <v>83</v>
      </c>
      <c r="AV592" s="12" t="s">
        <v>83</v>
      </c>
      <c r="AW592" s="12" t="s">
        <v>34</v>
      </c>
      <c r="AX592" s="12" t="s">
        <v>73</v>
      </c>
      <c r="AY592" s="237" t="s">
        <v>139</v>
      </c>
    </row>
    <row r="593" s="13" customFormat="1">
      <c r="B593" s="238"/>
      <c r="C593" s="239"/>
      <c r="D593" s="218" t="s">
        <v>148</v>
      </c>
      <c r="E593" s="240" t="s">
        <v>1</v>
      </c>
      <c r="F593" s="241" t="s">
        <v>167</v>
      </c>
      <c r="G593" s="239"/>
      <c r="H593" s="242">
        <v>25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AT593" s="248" t="s">
        <v>148</v>
      </c>
      <c r="AU593" s="248" t="s">
        <v>83</v>
      </c>
      <c r="AV593" s="13" t="s">
        <v>146</v>
      </c>
      <c r="AW593" s="13" t="s">
        <v>34</v>
      </c>
      <c r="AX593" s="13" t="s">
        <v>81</v>
      </c>
      <c r="AY593" s="248" t="s">
        <v>139</v>
      </c>
    </row>
    <row r="594" s="10" customFormat="1" ht="22.8" customHeight="1">
      <c r="B594" s="188"/>
      <c r="C594" s="189"/>
      <c r="D594" s="190" t="s">
        <v>72</v>
      </c>
      <c r="E594" s="202" t="s">
        <v>769</v>
      </c>
      <c r="F594" s="202" t="s">
        <v>770</v>
      </c>
      <c r="G594" s="189"/>
      <c r="H594" s="189"/>
      <c r="I594" s="192"/>
      <c r="J594" s="203">
        <f>BK594</f>
        <v>0</v>
      </c>
      <c r="K594" s="189"/>
      <c r="L594" s="194"/>
      <c r="M594" s="195"/>
      <c r="N594" s="196"/>
      <c r="O594" s="196"/>
      <c r="P594" s="197">
        <f>SUM(P595:P638)</f>
        <v>0</v>
      </c>
      <c r="Q594" s="196"/>
      <c r="R594" s="197">
        <f>SUM(R595:R638)</f>
        <v>8.46094598</v>
      </c>
      <c r="S594" s="196"/>
      <c r="T594" s="198">
        <f>SUM(T595:T638)</f>
        <v>0.57640000000000002</v>
      </c>
      <c r="AR594" s="199" t="s">
        <v>81</v>
      </c>
      <c r="AT594" s="200" t="s">
        <v>72</v>
      </c>
      <c r="AU594" s="200" t="s">
        <v>81</v>
      </c>
      <c r="AY594" s="199" t="s">
        <v>139</v>
      </c>
      <c r="BK594" s="201">
        <f>SUM(BK595:BK638)</f>
        <v>0</v>
      </c>
    </row>
    <row r="595" s="1" customFormat="1" ht="16.5" customHeight="1">
      <c r="B595" s="37"/>
      <c r="C595" s="204" t="s">
        <v>771</v>
      </c>
      <c r="D595" s="204" t="s">
        <v>141</v>
      </c>
      <c r="E595" s="205" t="s">
        <v>642</v>
      </c>
      <c r="F595" s="206" t="s">
        <v>643</v>
      </c>
      <c r="G595" s="207" t="s">
        <v>144</v>
      </c>
      <c r="H595" s="208">
        <v>1.1000000000000001</v>
      </c>
      <c r="I595" s="209"/>
      <c r="J595" s="210">
        <f>ROUND(I595*H595,2)</f>
        <v>0</v>
      </c>
      <c r="K595" s="206" t="s">
        <v>145</v>
      </c>
      <c r="L595" s="42"/>
      <c r="M595" s="211" t="s">
        <v>1</v>
      </c>
      <c r="N595" s="212" t="s">
        <v>44</v>
      </c>
      <c r="O595" s="78"/>
      <c r="P595" s="213">
        <f>O595*H595</f>
        <v>0</v>
      </c>
      <c r="Q595" s="213">
        <v>2.45329</v>
      </c>
      <c r="R595" s="213">
        <f>Q595*H595</f>
        <v>2.6986190000000003</v>
      </c>
      <c r="S595" s="213">
        <v>0</v>
      </c>
      <c r="T595" s="214">
        <f>S595*H595</f>
        <v>0</v>
      </c>
      <c r="AR595" s="16" t="s">
        <v>146</v>
      </c>
      <c r="AT595" s="16" t="s">
        <v>141</v>
      </c>
      <c r="AU595" s="16" t="s">
        <v>83</v>
      </c>
      <c r="AY595" s="16" t="s">
        <v>139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16" t="s">
        <v>81</v>
      </c>
      <c r="BK595" s="215">
        <f>ROUND(I595*H595,2)</f>
        <v>0</v>
      </c>
      <c r="BL595" s="16" t="s">
        <v>146</v>
      </c>
      <c r="BM595" s="16" t="s">
        <v>772</v>
      </c>
    </row>
    <row r="596" s="11" customFormat="1">
      <c r="B596" s="216"/>
      <c r="C596" s="217"/>
      <c r="D596" s="218" t="s">
        <v>148</v>
      </c>
      <c r="E596" s="219" t="s">
        <v>1</v>
      </c>
      <c r="F596" s="220" t="s">
        <v>773</v>
      </c>
      <c r="G596" s="217"/>
      <c r="H596" s="219" t="s">
        <v>1</v>
      </c>
      <c r="I596" s="221"/>
      <c r="J596" s="217"/>
      <c r="K596" s="217"/>
      <c r="L596" s="222"/>
      <c r="M596" s="223"/>
      <c r="N596" s="224"/>
      <c r="O596" s="224"/>
      <c r="P596" s="224"/>
      <c r="Q596" s="224"/>
      <c r="R596" s="224"/>
      <c r="S596" s="224"/>
      <c r="T596" s="225"/>
      <c r="AT596" s="226" t="s">
        <v>148</v>
      </c>
      <c r="AU596" s="226" t="s">
        <v>83</v>
      </c>
      <c r="AV596" s="11" t="s">
        <v>81</v>
      </c>
      <c r="AW596" s="11" t="s">
        <v>34</v>
      </c>
      <c r="AX596" s="11" t="s">
        <v>73</v>
      </c>
      <c r="AY596" s="226" t="s">
        <v>139</v>
      </c>
    </row>
    <row r="597" s="12" customFormat="1">
      <c r="B597" s="227"/>
      <c r="C597" s="228"/>
      <c r="D597" s="218" t="s">
        <v>148</v>
      </c>
      <c r="E597" s="229" t="s">
        <v>1</v>
      </c>
      <c r="F597" s="230" t="s">
        <v>774</v>
      </c>
      <c r="G597" s="228"/>
      <c r="H597" s="231">
        <v>0.52500000000000002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148</v>
      </c>
      <c r="AU597" s="237" t="s">
        <v>83</v>
      </c>
      <c r="AV597" s="12" t="s">
        <v>83</v>
      </c>
      <c r="AW597" s="12" t="s">
        <v>34</v>
      </c>
      <c r="AX597" s="12" t="s">
        <v>73</v>
      </c>
      <c r="AY597" s="237" t="s">
        <v>139</v>
      </c>
    </row>
    <row r="598" s="11" customFormat="1">
      <c r="B598" s="216"/>
      <c r="C598" s="217"/>
      <c r="D598" s="218" t="s">
        <v>148</v>
      </c>
      <c r="E598" s="219" t="s">
        <v>1</v>
      </c>
      <c r="F598" s="220" t="s">
        <v>775</v>
      </c>
      <c r="G598" s="217"/>
      <c r="H598" s="219" t="s">
        <v>1</v>
      </c>
      <c r="I598" s="221"/>
      <c r="J598" s="217"/>
      <c r="K598" s="217"/>
      <c r="L598" s="222"/>
      <c r="M598" s="223"/>
      <c r="N598" s="224"/>
      <c r="O598" s="224"/>
      <c r="P598" s="224"/>
      <c r="Q598" s="224"/>
      <c r="R598" s="224"/>
      <c r="S598" s="224"/>
      <c r="T598" s="225"/>
      <c r="AT598" s="226" t="s">
        <v>148</v>
      </c>
      <c r="AU598" s="226" t="s">
        <v>83</v>
      </c>
      <c r="AV598" s="11" t="s">
        <v>81</v>
      </c>
      <c r="AW598" s="11" t="s">
        <v>34</v>
      </c>
      <c r="AX598" s="11" t="s">
        <v>73</v>
      </c>
      <c r="AY598" s="226" t="s">
        <v>139</v>
      </c>
    </row>
    <row r="599" s="12" customFormat="1">
      <c r="B599" s="227"/>
      <c r="C599" s="228"/>
      <c r="D599" s="218" t="s">
        <v>148</v>
      </c>
      <c r="E599" s="229" t="s">
        <v>1</v>
      </c>
      <c r="F599" s="230" t="s">
        <v>776</v>
      </c>
      <c r="G599" s="228"/>
      <c r="H599" s="231">
        <v>0.34999999999999998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AT599" s="237" t="s">
        <v>148</v>
      </c>
      <c r="AU599" s="237" t="s">
        <v>83</v>
      </c>
      <c r="AV599" s="12" t="s">
        <v>83</v>
      </c>
      <c r="AW599" s="12" t="s">
        <v>34</v>
      </c>
      <c r="AX599" s="12" t="s">
        <v>73</v>
      </c>
      <c r="AY599" s="237" t="s">
        <v>139</v>
      </c>
    </row>
    <row r="600" s="12" customFormat="1">
      <c r="B600" s="227"/>
      <c r="C600" s="228"/>
      <c r="D600" s="218" t="s">
        <v>148</v>
      </c>
      <c r="E600" s="229" t="s">
        <v>1</v>
      </c>
      <c r="F600" s="230" t="s">
        <v>777</v>
      </c>
      <c r="G600" s="228"/>
      <c r="H600" s="231">
        <v>0.074999999999999997</v>
      </c>
      <c r="I600" s="232"/>
      <c r="J600" s="228"/>
      <c r="K600" s="228"/>
      <c r="L600" s="233"/>
      <c r="M600" s="234"/>
      <c r="N600" s="235"/>
      <c r="O600" s="235"/>
      <c r="P600" s="235"/>
      <c r="Q600" s="235"/>
      <c r="R600" s="235"/>
      <c r="S600" s="235"/>
      <c r="T600" s="236"/>
      <c r="AT600" s="237" t="s">
        <v>148</v>
      </c>
      <c r="AU600" s="237" t="s">
        <v>83</v>
      </c>
      <c r="AV600" s="12" t="s">
        <v>83</v>
      </c>
      <c r="AW600" s="12" t="s">
        <v>34</v>
      </c>
      <c r="AX600" s="12" t="s">
        <v>73</v>
      </c>
      <c r="AY600" s="237" t="s">
        <v>139</v>
      </c>
    </row>
    <row r="601" s="12" customFormat="1">
      <c r="B601" s="227"/>
      <c r="C601" s="228"/>
      <c r="D601" s="218" t="s">
        <v>148</v>
      </c>
      <c r="E601" s="229" t="s">
        <v>1</v>
      </c>
      <c r="F601" s="230" t="s">
        <v>778</v>
      </c>
      <c r="G601" s="228"/>
      <c r="H601" s="231">
        <v>0.089999999999999997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AT601" s="237" t="s">
        <v>148</v>
      </c>
      <c r="AU601" s="237" t="s">
        <v>83</v>
      </c>
      <c r="AV601" s="12" t="s">
        <v>83</v>
      </c>
      <c r="AW601" s="12" t="s">
        <v>34</v>
      </c>
      <c r="AX601" s="12" t="s">
        <v>73</v>
      </c>
      <c r="AY601" s="237" t="s">
        <v>139</v>
      </c>
    </row>
    <row r="602" s="12" customFormat="1">
      <c r="B602" s="227"/>
      <c r="C602" s="228"/>
      <c r="D602" s="218" t="s">
        <v>148</v>
      </c>
      <c r="E602" s="229" t="s">
        <v>1</v>
      </c>
      <c r="F602" s="230" t="s">
        <v>779</v>
      </c>
      <c r="G602" s="228"/>
      <c r="H602" s="231">
        <v>0.059999999999999998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AT602" s="237" t="s">
        <v>148</v>
      </c>
      <c r="AU602" s="237" t="s">
        <v>83</v>
      </c>
      <c r="AV602" s="12" t="s">
        <v>83</v>
      </c>
      <c r="AW602" s="12" t="s">
        <v>34</v>
      </c>
      <c r="AX602" s="12" t="s">
        <v>73</v>
      </c>
      <c r="AY602" s="237" t="s">
        <v>139</v>
      </c>
    </row>
    <row r="603" s="13" customFormat="1">
      <c r="B603" s="238"/>
      <c r="C603" s="239"/>
      <c r="D603" s="218" t="s">
        <v>148</v>
      </c>
      <c r="E603" s="240" t="s">
        <v>1</v>
      </c>
      <c r="F603" s="241" t="s">
        <v>167</v>
      </c>
      <c r="G603" s="239"/>
      <c r="H603" s="242">
        <v>1.1000000000000001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AT603" s="248" t="s">
        <v>148</v>
      </c>
      <c r="AU603" s="248" t="s">
        <v>83</v>
      </c>
      <c r="AV603" s="13" t="s">
        <v>146</v>
      </c>
      <c r="AW603" s="13" t="s">
        <v>34</v>
      </c>
      <c r="AX603" s="13" t="s">
        <v>81</v>
      </c>
      <c r="AY603" s="248" t="s">
        <v>139</v>
      </c>
    </row>
    <row r="604" s="1" customFormat="1" ht="16.5" customHeight="1">
      <c r="B604" s="37"/>
      <c r="C604" s="204" t="s">
        <v>780</v>
      </c>
      <c r="D604" s="204" t="s">
        <v>141</v>
      </c>
      <c r="E604" s="205" t="s">
        <v>653</v>
      </c>
      <c r="F604" s="206" t="s">
        <v>654</v>
      </c>
      <c r="G604" s="207" t="s">
        <v>200</v>
      </c>
      <c r="H604" s="208">
        <v>2.5</v>
      </c>
      <c r="I604" s="209"/>
      <c r="J604" s="210">
        <f>ROUND(I604*H604,2)</f>
        <v>0</v>
      </c>
      <c r="K604" s="206" t="s">
        <v>145</v>
      </c>
      <c r="L604" s="42"/>
      <c r="M604" s="211" t="s">
        <v>1</v>
      </c>
      <c r="N604" s="212" t="s">
        <v>44</v>
      </c>
      <c r="O604" s="78"/>
      <c r="P604" s="213">
        <f>O604*H604</f>
        <v>0</v>
      </c>
      <c r="Q604" s="213">
        <v>0.0026900000000000001</v>
      </c>
      <c r="R604" s="213">
        <f>Q604*H604</f>
        <v>0.0067250000000000001</v>
      </c>
      <c r="S604" s="213">
        <v>0</v>
      </c>
      <c r="T604" s="214">
        <f>S604*H604</f>
        <v>0</v>
      </c>
      <c r="AR604" s="16" t="s">
        <v>146</v>
      </c>
      <c r="AT604" s="16" t="s">
        <v>141</v>
      </c>
      <c r="AU604" s="16" t="s">
        <v>83</v>
      </c>
      <c r="AY604" s="16" t="s">
        <v>139</v>
      </c>
      <c r="BE604" s="215">
        <f>IF(N604="základní",J604,0)</f>
        <v>0</v>
      </c>
      <c r="BF604" s="215">
        <f>IF(N604="snížená",J604,0)</f>
        <v>0</v>
      </c>
      <c r="BG604" s="215">
        <f>IF(N604="zákl. přenesená",J604,0)</f>
        <v>0</v>
      </c>
      <c r="BH604" s="215">
        <f>IF(N604="sníž. přenesená",J604,0)</f>
        <v>0</v>
      </c>
      <c r="BI604" s="215">
        <f>IF(N604="nulová",J604,0)</f>
        <v>0</v>
      </c>
      <c r="BJ604" s="16" t="s">
        <v>81</v>
      </c>
      <c r="BK604" s="215">
        <f>ROUND(I604*H604,2)</f>
        <v>0</v>
      </c>
      <c r="BL604" s="16" t="s">
        <v>146</v>
      </c>
      <c r="BM604" s="16" t="s">
        <v>781</v>
      </c>
    </row>
    <row r="605" s="11" customFormat="1">
      <c r="B605" s="216"/>
      <c r="C605" s="217"/>
      <c r="D605" s="218" t="s">
        <v>148</v>
      </c>
      <c r="E605" s="219" t="s">
        <v>1</v>
      </c>
      <c r="F605" s="220" t="s">
        <v>782</v>
      </c>
      <c r="G605" s="217"/>
      <c r="H605" s="219" t="s">
        <v>1</v>
      </c>
      <c r="I605" s="221"/>
      <c r="J605" s="217"/>
      <c r="K605" s="217"/>
      <c r="L605" s="222"/>
      <c r="M605" s="223"/>
      <c r="N605" s="224"/>
      <c r="O605" s="224"/>
      <c r="P605" s="224"/>
      <c r="Q605" s="224"/>
      <c r="R605" s="224"/>
      <c r="S605" s="224"/>
      <c r="T605" s="225"/>
      <c r="AT605" s="226" t="s">
        <v>148</v>
      </c>
      <c r="AU605" s="226" t="s">
        <v>83</v>
      </c>
      <c r="AV605" s="11" t="s">
        <v>81</v>
      </c>
      <c r="AW605" s="11" t="s">
        <v>34</v>
      </c>
      <c r="AX605" s="11" t="s">
        <v>73</v>
      </c>
      <c r="AY605" s="226" t="s">
        <v>139</v>
      </c>
    </row>
    <row r="606" s="12" customFormat="1">
      <c r="B606" s="227"/>
      <c r="C606" s="228"/>
      <c r="D606" s="218" t="s">
        <v>148</v>
      </c>
      <c r="E606" s="229" t="s">
        <v>1</v>
      </c>
      <c r="F606" s="230" t="s">
        <v>783</v>
      </c>
      <c r="G606" s="228"/>
      <c r="H606" s="231">
        <v>2</v>
      </c>
      <c r="I606" s="232"/>
      <c r="J606" s="228"/>
      <c r="K606" s="228"/>
      <c r="L606" s="233"/>
      <c r="M606" s="234"/>
      <c r="N606" s="235"/>
      <c r="O606" s="235"/>
      <c r="P606" s="235"/>
      <c r="Q606" s="235"/>
      <c r="R606" s="235"/>
      <c r="S606" s="235"/>
      <c r="T606" s="236"/>
      <c r="AT606" s="237" t="s">
        <v>148</v>
      </c>
      <c r="AU606" s="237" t="s">
        <v>83</v>
      </c>
      <c r="AV606" s="12" t="s">
        <v>83</v>
      </c>
      <c r="AW606" s="12" t="s">
        <v>34</v>
      </c>
      <c r="AX606" s="12" t="s">
        <v>73</v>
      </c>
      <c r="AY606" s="237" t="s">
        <v>139</v>
      </c>
    </row>
    <row r="607" s="12" customFormat="1">
      <c r="B607" s="227"/>
      <c r="C607" s="228"/>
      <c r="D607" s="218" t="s">
        <v>148</v>
      </c>
      <c r="E607" s="229" t="s">
        <v>1</v>
      </c>
      <c r="F607" s="230" t="s">
        <v>784</v>
      </c>
      <c r="G607" s="228"/>
      <c r="H607" s="231">
        <v>0.14000000000000001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148</v>
      </c>
      <c r="AU607" s="237" t="s">
        <v>83</v>
      </c>
      <c r="AV607" s="12" t="s">
        <v>83</v>
      </c>
      <c r="AW607" s="12" t="s">
        <v>34</v>
      </c>
      <c r="AX607" s="12" t="s">
        <v>73</v>
      </c>
      <c r="AY607" s="237" t="s">
        <v>139</v>
      </c>
    </row>
    <row r="608" s="12" customFormat="1">
      <c r="B608" s="227"/>
      <c r="C608" s="228"/>
      <c r="D608" s="218" t="s">
        <v>148</v>
      </c>
      <c r="E608" s="229" t="s">
        <v>1</v>
      </c>
      <c r="F608" s="230" t="s">
        <v>785</v>
      </c>
      <c r="G608" s="228"/>
      <c r="H608" s="231">
        <v>0.13200000000000001</v>
      </c>
      <c r="I608" s="232"/>
      <c r="J608" s="228"/>
      <c r="K608" s="228"/>
      <c r="L608" s="233"/>
      <c r="M608" s="234"/>
      <c r="N608" s="235"/>
      <c r="O608" s="235"/>
      <c r="P608" s="235"/>
      <c r="Q608" s="235"/>
      <c r="R608" s="235"/>
      <c r="S608" s="235"/>
      <c r="T608" s="236"/>
      <c r="AT608" s="237" t="s">
        <v>148</v>
      </c>
      <c r="AU608" s="237" t="s">
        <v>83</v>
      </c>
      <c r="AV608" s="12" t="s">
        <v>83</v>
      </c>
      <c r="AW608" s="12" t="s">
        <v>34</v>
      </c>
      <c r="AX608" s="12" t="s">
        <v>73</v>
      </c>
      <c r="AY608" s="237" t="s">
        <v>139</v>
      </c>
    </row>
    <row r="609" s="12" customFormat="1">
      <c r="B609" s="227"/>
      <c r="C609" s="228"/>
      <c r="D609" s="218" t="s">
        <v>148</v>
      </c>
      <c r="E609" s="229" t="s">
        <v>1</v>
      </c>
      <c r="F609" s="230" t="s">
        <v>786</v>
      </c>
      <c r="G609" s="228"/>
      <c r="H609" s="231">
        <v>0.22800000000000001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AT609" s="237" t="s">
        <v>148</v>
      </c>
      <c r="AU609" s="237" t="s">
        <v>83</v>
      </c>
      <c r="AV609" s="12" t="s">
        <v>83</v>
      </c>
      <c r="AW609" s="12" t="s">
        <v>34</v>
      </c>
      <c r="AX609" s="12" t="s">
        <v>73</v>
      </c>
      <c r="AY609" s="237" t="s">
        <v>139</v>
      </c>
    </row>
    <row r="610" s="13" customFormat="1">
      <c r="B610" s="238"/>
      <c r="C610" s="239"/>
      <c r="D610" s="218" t="s">
        <v>148</v>
      </c>
      <c r="E610" s="240" t="s">
        <v>1</v>
      </c>
      <c r="F610" s="241" t="s">
        <v>167</v>
      </c>
      <c r="G610" s="239"/>
      <c r="H610" s="242">
        <v>2.5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AT610" s="248" t="s">
        <v>148</v>
      </c>
      <c r="AU610" s="248" t="s">
        <v>83</v>
      </c>
      <c r="AV610" s="13" t="s">
        <v>146</v>
      </c>
      <c r="AW610" s="13" t="s">
        <v>34</v>
      </c>
      <c r="AX610" s="13" t="s">
        <v>81</v>
      </c>
      <c r="AY610" s="248" t="s">
        <v>139</v>
      </c>
    </row>
    <row r="611" s="1" customFormat="1" ht="16.5" customHeight="1">
      <c r="B611" s="37"/>
      <c r="C611" s="204" t="s">
        <v>787</v>
      </c>
      <c r="D611" s="204" t="s">
        <v>141</v>
      </c>
      <c r="E611" s="205" t="s">
        <v>660</v>
      </c>
      <c r="F611" s="206" t="s">
        <v>661</v>
      </c>
      <c r="G611" s="207" t="s">
        <v>200</v>
      </c>
      <c r="H611" s="208">
        <v>2.5</v>
      </c>
      <c r="I611" s="209"/>
      <c r="J611" s="210">
        <f>ROUND(I611*H611,2)</f>
        <v>0</v>
      </c>
      <c r="K611" s="206" t="s">
        <v>145</v>
      </c>
      <c r="L611" s="42"/>
      <c r="M611" s="211" t="s">
        <v>1</v>
      </c>
      <c r="N611" s="212" t="s">
        <v>44</v>
      </c>
      <c r="O611" s="78"/>
      <c r="P611" s="213">
        <f>O611*H611</f>
        <v>0</v>
      </c>
      <c r="Q611" s="213">
        <v>0</v>
      </c>
      <c r="R611" s="213">
        <f>Q611*H611</f>
        <v>0</v>
      </c>
      <c r="S611" s="213">
        <v>0</v>
      </c>
      <c r="T611" s="214">
        <f>S611*H611</f>
        <v>0</v>
      </c>
      <c r="AR611" s="16" t="s">
        <v>146</v>
      </c>
      <c r="AT611" s="16" t="s">
        <v>141</v>
      </c>
      <c r="AU611" s="16" t="s">
        <v>83</v>
      </c>
      <c r="AY611" s="16" t="s">
        <v>139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16" t="s">
        <v>81</v>
      </c>
      <c r="BK611" s="215">
        <f>ROUND(I611*H611,2)</f>
        <v>0</v>
      </c>
      <c r="BL611" s="16" t="s">
        <v>146</v>
      </c>
      <c r="BM611" s="16" t="s">
        <v>788</v>
      </c>
    </row>
    <row r="612" s="1" customFormat="1" ht="16.5" customHeight="1">
      <c r="B612" s="37"/>
      <c r="C612" s="204" t="s">
        <v>456</v>
      </c>
      <c r="D612" s="204" t="s">
        <v>141</v>
      </c>
      <c r="E612" s="205" t="s">
        <v>789</v>
      </c>
      <c r="F612" s="206" t="s">
        <v>790</v>
      </c>
      <c r="G612" s="207" t="s">
        <v>200</v>
      </c>
      <c r="H612" s="208">
        <v>14</v>
      </c>
      <c r="I612" s="209"/>
      <c r="J612" s="210">
        <f>ROUND(I612*H612,2)</f>
        <v>0</v>
      </c>
      <c r="K612" s="206" t="s">
        <v>145</v>
      </c>
      <c r="L612" s="42"/>
      <c r="M612" s="211" t="s">
        <v>1</v>
      </c>
      <c r="N612" s="212" t="s">
        <v>44</v>
      </c>
      <c r="O612" s="78"/>
      <c r="P612" s="213">
        <f>O612*H612</f>
        <v>0</v>
      </c>
      <c r="Q612" s="213">
        <v>0.1012</v>
      </c>
      <c r="R612" s="213">
        <f>Q612*H612</f>
        <v>1.4168000000000001</v>
      </c>
      <c r="S612" s="213">
        <v>0</v>
      </c>
      <c r="T612" s="214">
        <f>S612*H612</f>
        <v>0</v>
      </c>
      <c r="AR612" s="16" t="s">
        <v>146</v>
      </c>
      <c r="AT612" s="16" t="s">
        <v>141</v>
      </c>
      <c r="AU612" s="16" t="s">
        <v>83</v>
      </c>
      <c r="AY612" s="16" t="s">
        <v>139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16" t="s">
        <v>81</v>
      </c>
      <c r="BK612" s="215">
        <f>ROUND(I612*H612,2)</f>
        <v>0</v>
      </c>
      <c r="BL612" s="16" t="s">
        <v>146</v>
      </c>
      <c r="BM612" s="16" t="s">
        <v>791</v>
      </c>
    </row>
    <row r="613" s="11" customFormat="1">
      <c r="B613" s="216"/>
      <c r="C613" s="217"/>
      <c r="D613" s="218" t="s">
        <v>148</v>
      </c>
      <c r="E613" s="219" t="s">
        <v>1</v>
      </c>
      <c r="F613" s="220" t="s">
        <v>792</v>
      </c>
      <c r="G613" s="217"/>
      <c r="H613" s="219" t="s">
        <v>1</v>
      </c>
      <c r="I613" s="221"/>
      <c r="J613" s="217"/>
      <c r="K613" s="217"/>
      <c r="L613" s="222"/>
      <c r="M613" s="223"/>
      <c r="N613" s="224"/>
      <c r="O613" s="224"/>
      <c r="P613" s="224"/>
      <c r="Q613" s="224"/>
      <c r="R613" s="224"/>
      <c r="S613" s="224"/>
      <c r="T613" s="225"/>
      <c r="AT613" s="226" t="s">
        <v>148</v>
      </c>
      <c r="AU613" s="226" t="s">
        <v>83</v>
      </c>
      <c r="AV613" s="11" t="s">
        <v>81</v>
      </c>
      <c r="AW613" s="11" t="s">
        <v>34</v>
      </c>
      <c r="AX613" s="11" t="s">
        <v>73</v>
      </c>
      <c r="AY613" s="226" t="s">
        <v>139</v>
      </c>
    </row>
    <row r="614" s="11" customFormat="1">
      <c r="B614" s="216"/>
      <c r="C614" s="217"/>
      <c r="D614" s="218" t="s">
        <v>148</v>
      </c>
      <c r="E614" s="219" t="s">
        <v>1</v>
      </c>
      <c r="F614" s="220" t="s">
        <v>782</v>
      </c>
      <c r="G614" s="217"/>
      <c r="H614" s="219" t="s">
        <v>1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AT614" s="226" t="s">
        <v>148</v>
      </c>
      <c r="AU614" s="226" t="s">
        <v>83</v>
      </c>
      <c r="AV614" s="11" t="s">
        <v>81</v>
      </c>
      <c r="AW614" s="11" t="s">
        <v>34</v>
      </c>
      <c r="AX614" s="11" t="s">
        <v>73</v>
      </c>
      <c r="AY614" s="226" t="s">
        <v>139</v>
      </c>
    </row>
    <row r="615" s="12" customFormat="1">
      <c r="B615" s="227"/>
      <c r="C615" s="228"/>
      <c r="D615" s="218" t="s">
        <v>148</v>
      </c>
      <c r="E615" s="229" t="s">
        <v>1</v>
      </c>
      <c r="F615" s="230" t="s">
        <v>793</v>
      </c>
      <c r="G615" s="228"/>
      <c r="H615" s="231">
        <v>6.7599999999999998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AT615" s="237" t="s">
        <v>148</v>
      </c>
      <c r="AU615" s="237" t="s">
        <v>83</v>
      </c>
      <c r="AV615" s="12" t="s">
        <v>83</v>
      </c>
      <c r="AW615" s="12" t="s">
        <v>34</v>
      </c>
      <c r="AX615" s="12" t="s">
        <v>73</v>
      </c>
      <c r="AY615" s="237" t="s">
        <v>139</v>
      </c>
    </row>
    <row r="616" s="11" customFormat="1">
      <c r="B616" s="216"/>
      <c r="C616" s="217"/>
      <c r="D616" s="218" t="s">
        <v>148</v>
      </c>
      <c r="E616" s="219" t="s">
        <v>1</v>
      </c>
      <c r="F616" s="220" t="s">
        <v>794</v>
      </c>
      <c r="G616" s="217"/>
      <c r="H616" s="219" t="s">
        <v>1</v>
      </c>
      <c r="I616" s="221"/>
      <c r="J616" s="217"/>
      <c r="K616" s="217"/>
      <c r="L616" s="222"/>
      <c r="M616" s="223"/>
      <c r="N616" s="224"/>
      <c r="O616" s="224"/>
      <c r="P616" s="224"/>
      <c r="Q616" s="224"/>
      <c r="R616" s="224"/>
      <c r="S616" s="224"/>
      <c r="T616" s="225"/>
      <c r="AT616" s="226" t="s">
        <v>148</v>
      </c>
      <c r="AU616" s="226" t="s">
        <v>83</v>
      </c>
      <c r="AV616" s="11" t="s">
        <v>81</v>
      </c>
      <c r="AW616" s="11" t="s">
        <v>34</v>
      </c>
      <c r="AX616" s="11" t="s">
        <v>73</v>
      </c>
      <c r="AY616" s="226" t="s">
        <v>139</v>
      </c>
    </row>
    <row r="617" s="12" customFormat="1">
      <c r="B617" s="227"/>
      <c r="C617" s="228"/>
      <c r="D617" s="218" t="s">
        <v>148</v>
      </c>
      <c r="E617" s="229" t="s">
        <v>1</v>
      </c>
      <c r="F617" s="230" t="s">
        <v>793</v>
      </c>
      <c r="G617" s="228"/>
      <c r="H617" s="231">
        <v>6.7599999999999998</v>
      </c>
      <c r="I617" s="232"/>
      <c r="J617" s="228"/>
      <c r="K617" s="228"/>
      <c r="L617" s="233"/>
      <c r="M617" s="234"/>
      <c r="N617" s="235"/>
      <c r="O617" s="235"/>
      <c r="P617" s="235"/>
      <c r="Q617" s="235"/>
      <c r="R617" s="235"/>
      <c r="S617" s="235"/>
      <c r="T617" s="236"/>
      <c r="AT617" s="237" t="s">
        <v>148</v>
      </c>
      <c r="AU617" s="237" t="s">
        <v>83</v>
      </c>
      <c r="AV617" s="12" t="s">
        <v>83</v>
      </c>
      <c r="AW617" s="12" t="s">
        <v>34</v>
      </c>
      <c r="AX617" s="12" t="s">
        <v>73</v>
      </c>
      <c r="AY617" s="237" t="s">
        <v>139</v>
      </c>
    </row>
    <row r="618" s="12" customFormat="1">
      <c r="B618" s="227"/>
      <c r="C618" s="228"/>
      <c r="D618" s="218" t="s">
        <v>148</v>
      </c>
      <c r="E618" s="229" t="s">
        <v>1</v>
      </c>
      <c r="F618" s="230" t="s">
        <v>795</v>
      </c>
      <c r="G618" s="228"/>
      <c r="H618" s="231">
        <v>0.47999999999999998</v>
      </c>
      <c r="I618" s="232"/>
      <c r="J618" s="228"/>
      <c r="K618" s="228"/>
      <c r="L618" s="233"/>
      <c r="M618" s="234"/>
      <c r="N618" s="235"/>
      <c r="O618" s="235"/>
      <c r="P618" s="235"/>
      <c r="Q618" s="235"/>
      <c r="R618" s="235"/>
      <c r="S618" s="235"/>
      <c r="T618" s="236"/>
      <c r="AT618" s="237" t="s">
        <v>148</v>
      </c>
      <c r="AU618" s="237" t="s">
        <v>83</v>
      </c>
      <c r="AV618" s="12" t="s">
        <v>83</v>
      </c>
      <c r="AW618" s="12" t="s">
        <v>34</v>
      </c>
      <c r="AX618" s="12" t="s">
        <v>73</v>
      </c>
      <c r="AY618" s="237" t="s">
        <v>139</v>
      </c>
    </row>
    <row r="619" s="13" customFormat="1">
      <c r="B619" s="238"/>
      <c r="C619" s="239"/>
      <c r="D619" s="218" t="s">
        <v>148</v>
      </c>
      <c r="E619" s="240" t="s">
        <v>1</v>
      </c>
      <c r="F619" s="241" t="s">
        <v>167</v>
      </c>
      <c r="G619" s="239"/>
      <c r="H619" s="242">
        <v>14</v>
      </c>
      <c r="I619" s="243"/>
      <c r="J619" s="239"/>
      <c r="K619" s="239"/>
      <c r="L619" s="244"/>
      <c r="M619" s="245"/>
      <c r="N619" s="246"/>
      <c r="O619" s="246"/>
      <c r="P619" s="246"/>
      <c r="Q619" s="246"/>
      <c r="R619" s="246"/>
      <c r="S619" s="246"/>
      <c r="T619" s="247"/>
      <c r="AT619" s="248" t="s">
        <v>148</v>
      </c>
      <c r="AU619" s="248" t="s">
        <v>83</v>
      </c>
      <c r="AV619" s="13" t="s">
        <v>146</v>
      </c>
      <c r="AW619" s="13" t="s">
        <v>34</v>
      </c>
      <c r="AX619" s="13" t="s">
        <v>81</v>
      </c>
      <c r="AY619" s="248" t="s">
        <v>139</v>
      </c>
    </row>
    <row r="620" s="1" customFormat="1" ht="16.5" customHeight="1">
      <c r="B620" s="37"/>
      <c r="C620" s="204" t="s">
        <v>796</v>
      </c>
      <c r="D620" s="204" t="s">
        <v>141</v>
      </c>
      <c r="E620" s="205" t="s">
        <v>679</v>
      </c>
      <c r="F620" s="206" t="s">
        <v>680</v>
      </c>
      <c r="G620" s="207" t="s">
        <v>200</v>
      </c>
      <c r="H620" s="208">
        <v>16</v>
      </c>
      <c r="I620" s="209"/>
      <c r="J620" s="210">
        <f>ROUND(I620*H620,2)</f>
        <v>0</v>
      </c>
      <c r="K620" s="206" t="s">
        <v>145</v>
      </c>
      <c r="L620" s="42"/>
      <c r="M620" s="211" t="s">
        <v>1</v>
      </c>
      <c r="N620" s="212" t="s">
        <v>44</v>
      </c>
      <c r="O620" s="78"/>
      <c r="P620" s="213">
        <f>O620*H620</f>
        <v>0</v>
      </c>
      <c r="Q620" s="213">
        <v>0.00068999999999999997</v>
      </c>
      <c r="R620" s="213">
        <f>Q620*H620</f>
        <v>0.01104</v>
      </c>
      <c r="S620" s="213">
        <v>0</v>
      </c>
      <c r="T620" s="214">
        <f>S620*H620</f>
        <v>0</v>
      </c>
      <c r="AR620" s="16" t="s">
        <v>146</v>
      </c>
      <c r="AT620" s="16" t="s">
        <v>141</v>
      </c>
      <c r="AU620" s="16" t="s">
        <v>83</v>
      </c>
      <c r="AY620" s="16" t="s">
        <v>139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16" t="s">
        <v>81</v>
      </c>
      <c r="BK620" s="215">
        <f>ROUND(I620*H620,2)</f>
        <v>0</v>
      </c>
      <c r="BL620" s="16" t="s">
        <v>146</v>
      </c>
      <c r="BM620" s="16" t="s">
        <v>797</v>
      </c>
    </row>
    <row r="621" s="11" customFormat="1">
      <c r="B621" s="216"/>
      <c r="C621" s="217"/>
      <c r="D621" s="218" t="s">
        <v>148</v>
      </c>
      <c r="E621" s="219" t="s">
        <v>1</v>
      </c>
      <c r="F621" s="220" t="s">
        <v>782</v>
      </c>
      <c r="G621" s="217"/>
      <c r="H621" s="219" t="s">
        <v>1</v>
      </c>
      <c r="I621" s="221"/>
      <c r="J621" s="217"/>
      <c r="K621" s="217"/>
      <c r="L621" s="222"/>
      <c r="M621" s="223"/>
      <c r="N621" s="224"/>
      <c r="O621" s="224"/>
      <c r="P621" s="224"/>
      <c r="Q621" s="224"/>
      <c r="R621" s="224"/>
      <c r="S621" s="224"/>
      <c r="T621" s="225"/>
      <c r="AT621" s="226" t="s">
        <v>148</v>
      </c>
      <c r="AU621" s="226" t="s">
        <v>83</v>
      </c>
      <c r="AV621" s="11" t="s">
        <v>81</v>
      </c>
      <c r="AW621" s="11" t="s">
        <v>34</v>
      </c>
      <c r="AX621" s="11" t="s">
        <v>73</v>
      </c>
      <c r="AY621" s="226" t="s">
        <v>139</v>
      </c>
    </row>
    <row r="622" s="12" customFormat="1">
      <c r="B622" s="227"/>
      <c r="C622" s="228"/>
      <c r="D622" s="218" t="s">
        <v>148</v>
      </c>
      <c r="E622" s="229" t="s">
        <v>1</v>
      </c>
      <c r="F622" s="230" t="s">
        <v>798</v>
      </c>
      <c r="G622" s="228"/>
      <c r="H622" s="231">
        <v>7.8399999999999999</v>
      </c>
      <c r="I622" s="232"/>
      <c r="J622" s="228"/>
      <c r="K622" s="228"/>
      <c r="L622" s="233"/>
      <c r="M622" s="234"/>
      <c r="N622" s="235"/>
      <c r="O622" s="235"/>
      <c r="P622" s="235"/>
      <c r="Q622" s="235"/>
      <c r="R622" s="235"/>
      <c r="S622" s="235"/>
      <c r="T622" s="236"/>
      <c r="AT622" s="237" t="s">
        <v>148</v>
      </c>
      <c r="AU622" s="237" t="s">
        <v>83</v>
      </c>
      <c r="AV622" s="12" t="s">
        <v>83</v>
      </c>
      <c r="AW622" s="12" t="s">
        <v>34</v>
      </c>
      <c r="AX622" s="12" t="s">
        <v>73</v>
      </c>
      <c r="AY622" s="237" t="s">
        <v>139</v>
      </c>
    </row>
    <row r="623" s="11" customFormat="1">
      <c r="B623" s="216"/>
      <c r="C623" s="217"/>
      <c r="D623" s="218" t="s">
        <v>148</v>
      </c>
      <c r="E623" s="219" t="s">
        <v>1</v>
      </c>
      <c r="F623" s="220" t="s">
        <v>794</v>
      </c>
      <c r="G623" s="217"/>
      <c r="H623" s="219" t="s">
        <v>1</v>
      </c>
      <c r="I623" s="221"/>
      <c r="J623" s="217"/>
      <c r="K623" s="217"/>
      <c r="L623" s="222"/>
      <c r="M623" s="223"/>
      <c r="N623" s="224"/>
      <c r="O623" s="224"/>
      <c r="P623" s="224"/>
      <c r="Q623" s="224"/>
      <c r="R623" s="224"/>
      <c r="S623" s="224"/>
      <c r="T623" s="225"/>
      <c r="AT623" s="226" t="s">
        <v>148</v>
      </c>
      <c r="AU623" s="226" t="s">
        <v>83</v>
      </c>
      <c r="AV623" s="11" t="s">
        <v>81</v>
      </c>
      <c r="AW623" s="11" t="s">
        <v>34</v>
      </c>
      <c r="AX623" s="11" t="s">
        <v>73</v>
      </c>
      <c r="AY623" s="226" t="s">
        <v>139</v>
      </c>
    </row>
    <row r="624" s="12" customFormat="1">
      <c r="B624" s="227"/>
      <c r="C624" s="228"/>
      <c r="D624" s="218" t="s">
        <v>148</v>
      </c>
      <c r="E624" s="229" t="s">
        <v>1</v>
      </c>
      <c r="F624" s="230" t="s">
        <v>799</v>
      </c>
      <c r="G624" s="228"/>
      <c r="H624" s="231">
        <v>7.2800000000000002</v>
      </c>
      <c r="I624" s="232"/>
      <c r="J624" s="228"/>
      <c r="K624" s="228"/>
      <c r="L624" s="233"/>
      <c r="M624" s="234"/>
      <c r="N624" s="235"/>
      <c r="O624" s="235"/>
      <c r="P624" s="235"/>
      <c r="Q624" s="235"/>
      <c r="R624" s="235"/>
      <c r="S624" s="235"/>
      <c r="T624" s="236"/>
      <c r="AT624" s="237" t="s">
        <v>148</v>
      </c>
      <c r="AU624" s="237" t="s">
        <v>83</v>
      </c>
      <c r="AV624" s="12" t="s">
        <v>83</v>
      </c>
      <c r="AW624" s="12" t="s">
        <v>34</v>
      </c>
      <c r="AX624" s="12" t="s">
        <v>73</v>
      </c>
      <c r="AY624" s="237" t="s">
        <v>139</v>
      </c>
    </row>
    <row r="625" s="12" customFormat="1">
      <c r="B625" s="227"/>
      <c r="C625" s="228"/>
      <c r="D625" s="218" t="s">
        <v>148</v>
      </c>
      <c r="E625" s="229" t="s">
        <v>1</v>
      </c>
      <c r="F625" s="230" t="s">
        <v>800</v>
      </c>
      <c r="G625" s="228"/>
      <c r="H625" s="231">
        <v>0.88</v>
      </c>
      <c r="I625" s="232"/>
      <c r="J625" s="228"/>
      <c r="K625" s="228"/>
      <c r="L625" s="233"/>
      <c r="M625" s="234"/>
      <c r="N625" s="235"/>
      <c r="O625" s="235"/>
      <c r="P625" s="235"/>
      <c r="Q625" s="235"/>
      <c r="R625" s="235"/>
      <c r="S625" s="235"/>
      <c r="T625" s="236"/>
      <c r="AT625" s="237" t="s">
        <v>148</v>
      </c>
      <c r="AU625" s="237" t="s">
        <v>83</v>
      </c>
      <c r="AV625" s="12" t="s">
        <v>83</v>
      </c>
      <c r="AW625" s="12" t="s">
        <v>34</v>
      </c>
      <c r="AX625" s="12" t="s">
        <v>73</v>
      </c>
      <c r="AY625" s="237" t="s">
        <v>139</v>
      </c>
    </row>
    <row r="626" s="13" customFormat="1">
      <c r="B626" s="238"/>
      <c r="C626" s="239"/>
      <c r="D626" s="218" t="s">
        <v>148</v>
      </c>
      <c r="E626" s="240" t="s">
        <v>1</v>
      </c>
      <c r="F626" s="241" t="s">
        <v>167</v>
      </c>
      <c r="G626" s="239"/>
      <c r="H626" s="242">
        <v>16</v>
      </c>
      <c r="I626" s="243"/>
      <c r="J626" s="239"/>
      <c r="K626" s="239"/>
      <c r="L626" s="244"/>
      <c r="M626" s="245"/>
      <c r="N626" s="246"/>
      <c r="O626" s="246"/>
      <c r="P626" s="246"/>
      <c r="Q626" s="246"/>
      <c r="R626" s="246"/>
      <c r="S626" s="246"/>
      <c r="T626" s="247"/>
      <c r="AT626" s="248" t="s">
        <v>148</v>
      </c>
      <c r="AU626" s="248" t="s">
        <v>83</v>
      </c>
      <c r="AV626" s="13" t="s">
        <v>146</v>
      </c>
      <c r="AW626" s="13" t="s">
        <v>34</v>
      </c>
      <c r="AX626" s="13" t="s">
        <v>81</v>
      </c>
      <c r="AY626" s="248" t="s">
        <v>139</v>
      </c>
    </row>
    <row r="627" s="1" customFormat="1" ht="16.5" customHeight="1">
      <c r="B627" s="37"/>
      <c r="C627" s="204" t="s">
        <v>801</v>
      </c>
      <c r="D627" s="204" t="s">
        <v>141</v>
      </c>
      <c r="E627" s="205" t="s">
        <v>802</v>
      </c>
      <c r="F627" s="206" t="s">
        <v>803</v>
      </c>
      <c r="G627" s="207" t="s">
        <v>200</v>
      </c>
      <c r="H627" s="208">
        <v>7</v>
      </c>
      <c r="I627" s="209"/>
      <c r="J627" s="210">
        <f>ROUND(I627*H627,2)</f>
        <v>0</v>
      </c>
      <c r="K627" s="206" t="s">
        <v>145</v>
      </c>
      <c r="L627" s="42"/>
      <c r="M627" s="211" t="s">
        <v>1</v>
      </c>
      <c r="N627" s="212" t="s">
        <v>44</v>
      </c>
      <c r="O627" s="78"/>
      <c r="P627" s="213">
        <f>O627*H627</f>
        <v>0</v>
      </c>
      <c r="Q627" s="213">
        <v>0.29899999999999999</v>
      </c>
      <c r="R627" s="213">
        <f>Q627*H627</f>
        <v>2.093</v>
      </c>
      <c r="S627" s="213">
        <v>0</v>
      </c>
      <c r="T627" s="214">
        <f>S627*H627</f>
        <v>0</v>
      </c>
      <c r="AR627" s="16" t="s">
        <v>146</v>
      </c>
      <c r="AT627" s="16" t="s">
        <v>141</v>
      </c>
      <c r="AU627" s="16" t="s">
        <v>83</v>
      </c>
      <c r="AY627" s="16" t="s">
        <v>139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16" t="s">
        <v>81</v>
      </c>
      <c r="BK627" s="215">
        <f>ROUND(I627*H627,2)</f>
        <v>0</v>
      </c>
      <c r="BL627" s="16" t="s">
        <v>146</v>
      </c>
      <c r="BM627" s="16" t="s">
        <v>804</v>
      </c>
    </row>
    <row r="628" s="11" customFormat="1">
      <c r="B628" s="216"/>
      <c r="C628" s="217"/>
      <c r="D628" s="218" t="s">
        <v>148</v>
      </c>
      <c r="E628" s="219" t="s">
        <v>1</v>
      </c>
      <c r="F628" s="220" t="s">
        <v>782</v>
      </c>
      <c r="G628" s="217"/>
      <c r="H628" s="219" t="s">
        <v>1</v>
      </c>
      <c r="I628" s="221"/>
      <c r="J628" s="217"/>
      <c r="K628" s="217"/>
      <c r="L628" s="222"/>
      <c r="M628" s="223"/>
      <c r="N628" s="224"/>
      <c r="O628" s="224"/>
      <c r="P628" s="224"/>
      <c r="Q628" s="224"/>
      <c r="R628" s="224"/>
      <c r="S628" s="224"/>
      <c r="T628" s="225"/>
      <c r="AT628" s="226" t="s">
        <v>148</v>
      </c>
      <c r="AU628" s="226" t="s">
        <v>83</v>
      </c>
      <c r="AV628" s="11" t="s">
        <v>81</v>
      </c>
      <c r="AW628" s="11" t="s">
        <v>34</v>
      </c>
      <c r="AX628" s="11" t="s">
        <v>73</v>
      </c>
      <c r="AY628" s="226" t="s">
        <v>139</v>
      </c>
    </row>
    <row r="629" s="12" customFormat="1">
      <c r="B629" s="227"/>
      <c r="C629" s="228"/>
      <c r="D629" s="218" t="s">
        <v>148</v>
      </c>
      <c r="E629" s="229" t="s">
        <v>1</v>
      </c>
      <c r="F629" s="230" t="s">
        <v>805</v>
      </c>
      <c r="G629" s="228"/>
      <c r="H629" s="231">
        <v>7</v>
      </c>
      <c r="I629" s="232"/>
      <c r="J629" s="228"/>
      <c r="K629" s="228"/>
      <c r="L629" s="233"/>
      <c r="M629" s="234"/>
      <c r="N629" s="235"/>
      <c r="O629" s="235"/>
      <c r="P629" s="235"/>
      <c r="Q629" s="235"/>
      <c r="R629" s="235"/>
      <c r="S629" s="235"/>
      <c r="T629" s="236"/>
      <c r="AT629" s="237" t="s">
        <v>148</v>
      </c>
      <c r="AU629" s="237" t="s">
        <v>83</v>
      </c>
      <c r="AV629" s="12" t="s">
        <v>83</v>
      </c>
      <c r="AW629" s="12" t="s">
        <v>34</v>
      </c>
      <c r="AX629" s="12" t="s">
        <v>81</v>
      </c>
      <c r="AY629" s="237" t="s">
        <v>139</v>
      </c>
    </row>
    <row r="630" s="1" customFormat="1" ht="16.5" customHeight="1">
      <c r="B630" s="37"/>
      <c r="C630" s="204" t="s">
        <v>806</v>
      </c>
      <c r="D630" s="204" t="s">
        <v>141</v>
      </c>
      <c r="E630" s="205" t="s">
        <v>807</v>
      </c>
      <c r="F630" s="206" t="s">
        <v>808</v>
      </c>
      <c r="G630" s="207" t="s">
        <v>200</v>
      </c>
      <c r="H630" s="208">
        <v>4</v>
      </c>
      <c r="I630" s="209"/>
      <c r="J630" s="210">
        <f>ROUND(I630*H630,2)</f>
        <v>0</v>
      </c>
      <c r="K630" s="206" t="s">
        <v>1</v>
      </c>
      <c r="L630" s="42"/>
      <c r="M630" s="211" t="s">
        <v>1</v>
      </c>
      <c r="N630" s="212" t="s">
        <v>44</v>
      </c>
      <c r="O630" s="78"/>
      <c r="P630" s="213">
        <f>O630*H630</f>
        <v>0</v>
      </c>
      <c r="Q630" s="213">
        <v>0.39800000000000002</v>
      </c>
      <c r="R630" s="213">
        <f>Q630*H630</f>
        <v>1.5920000000000001</v>
      </c>
      <c r="S630" s="213">
        <v>0</v>
      </c>
      <c r="T630" s="214">
        <f>S630*H630</f>
        <v>0</v>
      </c>
      <c r="AR630" s="16" t="s">
        <v>146</v>
      </c>
      <c r="AT630" s="16" t="s">
        <v>141</v>
      </c>
      <c r="AU630" s="16" t="s">
        <v>83</v>
      </c>
      <c r="AY630" s="16" t="s">
        <v>139</v>
      </c>
      <c r="BE630" s="215">
        <f>IF(N630="základní",J630,0)</f>
        <v>0</v>
      </c>
      <c r="BF630" s="215">
        <f>IF(N630="snížená",J630,0)</f>
        <v>0</v>
      </c>
      <c r="BG630" s="215">
        <f>IF(N630="zákl. přenesená",J630,0)</f>
        <v>0</v>
      </c>
      <c r="BH630" s="215">
        <f>IF(N630="sníž. přenesená",J630,0)</f>
        <v>0</v>
      </c>
      <c r="BI630" s="215">
        <f>IF(N630="nulová",J630,0)</f>
        <v>0</v>
      </c>
      <c r="BJ630" s="16" t="s">
        <v>81</v>
      </c>
      <c r="BK630" s="215">
        <f>ROUND(I630*H630,2)</f>
        <v>0</v>
      </c>
      <c r="BL630" s="16" t="s">
        <v>146</v>
      </c>
      <c r="BM630" s="16" t="s">
        <v>809</v>
      </c>
    </row>
    <row r="631" s="11" customFormat="1">
      <c r="B631" s="216"/>
      <c r="C631" s="217"/>
      <c r="D631" s="218" t="s">
        <v>148</v>
      </c>
      <c r="E631" s="219" t="s">
        <v>1</v>
      </c>
      <c r="F631" s="220" t="s">
        <v>794</v>
      </c>
      <c r="G631" s="217"/>
      <c r="H631" s="219" t="s">
        <v>1</v>
      </c>
      <c r="I631" s="221"/>
      <c r="J631" s="217"/>
      <c r="K631" s="217"/>
      <c r="L631" s="222"/>
      <c r="M631" s="223"/>
      <c r="N631" s="224"/>
      <c r="O631" s="224"/>
      <c r="P631" s="224"/>
      <c r="Q631" s="224"/>
      <c r="R631" s="224"/>
      <c r="S631" s="224"/>
      <c r="T631" s="225"/>
      <c r="AT631" s="226" t="s">
        <v>148</v>
      </c>
      <c r="AU631" s="226" t="s">
        <v>83</v>
      </c>
      <c r="AV631" s="11" t="s">
        <v>81</v>
      </c>
      <c r="AW631" s="11" t="s">
        <v>34</v>
      </c>
      <c r="AX631" s="11" t="s">
        <v>73</v>
      </c>
      <c r="AY631" s="226" t="s">
        <v>139</v>
      </c>
    </row>
    <row r="632" s="12" customFormat="1">
      <c r="B632" s="227"/>
      <c r="C632" s="228"/>
      <c r="D632" s="218" t="s">
        <v>148</v>
      </c>
      <c r="E632" s="229" t="s">
        <v>1</v>
      </c>
      <c r="F632" s="230" t="s">
        <v>810</v>
      </c>
      <c r="G632" s="228"/>
      <c r="H632" s="231">
        <v>4</v>
      </c>
      <c r="I632" s="232"/>
      <c r="J632" s="228"/>
      <c r="K632" s="228"/>
      <c r="L632" s="233"/>
      <c r="M632" s="234"/>
      <c r="N632" s="235"/>
      <c r="O632" s="235"/>
      <c r="P632" s="235"/>
      <c r="Q632" s="235"/>
      <c r="R632" s="235"/>
      <c r="S632" s="235"/>
      <c r="T632" s="236"/>
      <c r="AT632" s="237" t="s">
        <v>148</v>
      </c>
      <c r="AU632" s="237" t="s">
        <v>83</v>
      </c>
      <c r="AV632" s="12" t="s">
        <v>83</v>
      </c>
      <c r="AW632" s="12" t="s">
        <v>34</v>
      </c>
      <c r="AX632" s="12" t="s">
        <v>81</v>
      </c>
      <c r="AY632" s="237" t="s">
        <v>139</v>
      </c>
    </row>
    <row r="633" s="1" customFormat="1" ht="16.5" customHeight="1">
      <c r="B633" s="37"/>
      <c r="C633" s="204" t="s">
        <v>811</v>
      </c>
      <c r="D633" s="204" t="s">
        <v>141</v>
      </c>
      <c r="E633" s="205" t="s">
        <v>812</v>
      </c>
      <c r="F633" s="206" t="s">
        <v>813</v>
      </c>
      <c r="G633" s="207" t="s">
        <v>144</v>
      </c>
      <c r="H633" s="208">
        <v>0.26200000000000001</v>
      </c>
      <c r="I633" s="209"/>
      <c r="J633" s="210">
        <f>ROUND(I633*H633,2)</f>
        <v>0</v>
      </c>
      <c r="K633" s="206" t="s">
        <v>145</v>
      </c>
      <c r="L633" s="42"/>
      <c r="M633" s="211" t="s">
        <v>1</v>
      </c>
      <c r="N633" s="212" t="s">
        <v>44</v>
      </c>
      <c r="O633" s="78"/>
      <c r="P633" s="213">
        <f>O633*H633</f>
        <v>0</v>
      </c>
      <c r="Q633" s="213">
        <v>0</v>
      </c>
      <c r="R633" s="213">
        <f>Q633*H633</f>
        <v>0</v>
      </c>
      <c r="S633" s="213">
        <v>2.2000000000000002</v>
      </c>
      <c r="T633" s="214">
        <f>S633*H633</f>
        <v>0.57640000000000002</v>
      </c>
      <c r="AR633" s="16" t="s">
        <v>146</v>
      </c>
      <c r="AT633" s="16" t="s">
        <v>141</v>
      </c>
      <c r="AU633" s="16" t="s">
        <v>83</v>
      </c>
      <c r="AY633" s="16" t="s">
        <v>139</v>
      </c>
      <c r="BE633" s="215">
        <f>IF(N633="základní",J633,0)</f>
        <v>0</v>
      </c>
      <c r="BF633" s="215">
        <f>IF(N633="snížená",J633,0)</f>
        <v>0</v>
      </c>
      <c r="BG633" s="215">
        <f>IF(N633="zákl. přenesená",J633,0)</f>
        <v>0</v>
      </c>
      <c r="BH633" s="215">
        <f>IF(N633="sníž. přenesená",J633,0)</f>
        <v>0</v>
      </c>
      <c r="BI633" s="215">
        <f>IF(N633="nulová",J633,0)</f>
        <v>0</v>
      </c>
      <c r="BJ633" s="16" t="s">
        <v>81</v>
      </c>
      <c r="BK633" s="215">
        <f>ROUND(I633*H633,2)</f>
        <v>0</v>
      </c>
      <c r="BL633" s="16" t="s">
        <v>146</v>
      </c>
      <c r="BM633" s="16" t="s">
        <v>814</v>
      </c>
    </row>
    <row r="634" s="11" customFormat="1">
      <c r="B634" s="216"/>
      <c r="C634" s="217"/>
      <c r="D634" s="218" t="s">
        <v>148</v>
      </c>
      <c r="E634" s="219" t="s">
        <v>1</v>
      </c>
      <c r="F634" s="220" t="s">
        <v>815</v>
      </c>
      <c r="G634" s="217"/>
      <c r="H634" s="219" t="s">
        <v>1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148</v>
      </c>
      <c r="AU634" s="226" t="s">
        <v>83</v>
      </c>
      <c r="AV634" s="11" t="s">
        <v>81</v>
      </c>
      <c r="AW634" s="11" t="s">
        <v>34</v>
      </c>
      <c r="AX634" s="11" t="s">
        <v>73</v>
      </c>
      <c r="AY634" s="226" t="s">
        <v>139</v>
      </c>
    </row>
    <row r="635" s="12" customFormat="1">
      <c r="B635" s="227"/>
      <c r="C635" s="228"/>
      <c r="D635" s="218" t="s">
        <v>148</v>
      </c>
      <c r="E635" s="229" t="s">
        <v>1</v>
      </c>
      <c r="F635" s="230" t="s">
        <v>816</v>
      </c>
      <c r="G635" s="228"/>
      <c r="H635" s="231">
        <v>0.26200000000000001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AT635" s="237" t="s">
        <v>148</v>
      </c>
      <c r="AU635" s="237" t="s">
        <v>83</v>
      </c>
      <c r="AV635" s="12" t="s">
        <v>83</v>
      </c>
      <c r="AW635" s="12" t="s">
        <v>34</v>
      </c>
      <c r="AX635" s="12" t="s">
        <v>81</v>
      </c>
      <c r="AY635" s="237" t="s">
        <v>139</v>
      </c>
    </row>
    <row r="636" s="1" customFormat="1" ht="16.5" customHeight="1">
      <c r="B636" s="37"/>
      <c r="C636" s="204" t="s">
        <v>817</v>
      </c>
      <c r="D636" s="204" t="s">
        <v>141</v>
      </c>
      <c r="E636" s="205" t="s">
        <v>606</v>
      </c>
      <c r="F636" s="206" t="s">
        <v>607</v>
      </c>
      <c r="G636" s="207" t="s">
        <v>144</v>
      </c>
      <c r="H636" s="208">
        <v>0.26200000000000001</v>
      </c>
      <c r="I636" s="209"/>
      <c r="J636" s="210">
        <f>ROUND(I636*H636,2)</f>
        <v>0</v>
      </c>
      <c r="K636" s="206" t="s">
        <v>145</v>
      </c>
      <c r="L636" s="42"/>
      <c r="M636" s="211" t="s">
        <v>1</v>
      </c>
      <c r="N636" s="212" t="s">
        <v>44</v>
      </c>
      <c r="O636" s="78"/>
      <c r="P636" s="213">
        <f>O636*H636</f>
        <v>0</v>
      </c>
      <c r="Q636" s="213">
        <v>2.45329</v>
      </c>
      <c r="R636" s="213">
        <f>Q636*H636</f>
        <v>0.64276198000000007</v>
      </c>
      <c r="S636" s="213">
        <v>0</v>
      </c>
      <c r="T636" s="214">
        <f>S636*H636</f>
        <v>0</v>
      </c>
      <c r="AR636" s="16" t="s">
        <v>146</v>
      </c>
      <c r="AT636" s="16" t="s">
        <v>141</v>
      </c>
      <c r="AU636" s="16" t="s">
        <v>83</v>
      </c>
      <c r="AY636" s="16" t="s">
        <v>139</v>
      </c>
      <c r="BE636" s="215">
        <f>IF(N636="základní",J636,0)</f>
        <v>0</v>
      </c>
      <c r="BF636" s="215">
        <f>IF(N636="snížená",J636,0)</f>
        <v>0</v>
      </c>
      <c r="BG636" s="215">
        <f>IF(N636="zákl. přenesená",J636,0)</f>
        <v>0</v>
      </c>
      <c r="BH636" s="215">
        <f>IF(N636="sníž. přenesená",J636,0)</f>
        <v>0</v>
      </c>
      <c r="BI636" s="215">
        <f>IF(N636="nulová",J636,0)</f>
        <v>0</v>
      </c>
      <c r="BJ636" s="16" t="s">
        <v>81</v>
      </c>
      <c r="BK636" s="215">
        <f>ROUND(I636*H636,2)</f>
        <v>0</v>
      </c>
      <c r="BL636" s="16" t="s">
        <v>146</v>
      </c>
      <c r="BM636" s="16" t="s">
        <v>818</v>
      </c>
    </row>
    <row r="637" s="11" customFormat="1">
      <c r="B637" s="216"/>
      <c r="C637" s="217"/>
      <c r="D637" s="218" t="s">
        <v>148</v>
      </c>
      <c r="E637" s="219" t="s">
        <v>1</v>
      </c>
      <c r="F637" s="220" t="s">
        <v>819</v>
      </c>
      <c r="G637" s="217"/>
      <c r="H637" s="219" t="s">
        <v>1</v>
      </c>
      <c r="I637" s="221"/>
      <c r="J637" s="217"/>
      <c r="K637" s="217"/>
      <c r="L637" s="222"/>
      <c r="M637" s="223"/>
      <c r="N637" s="224"/>
      <c r="O637" s="224"/>
      <c r="P637" s="224"/>
      <c r="Q637" s="224"/>
      <c r="R637" s="224"/>
      <c r="S637" s="224"/>
      <c r="T637" s="225"/>
      <c r="AT637" s="226" t="s">
        <v>148</v>
      </c>
      <c r="AU637" s="226" t="s">
        <v>83</v>
      </c>
      <c r="AV637" s="11" t="s">
        <v>81</v>
      </c>
      <c r="AW637" s="11" t="s">
        <v>34</v>
      </c>
      <c r="AX637" s="11" t="s">
        <v>73</v>
      </c>
      <c r="AY637" s="226" t="s">
        <v>139</v>
      </c>
    </row>
    <row r="638" s="12" customFormat="1">
      <c r="B638" s="227"/>
      <c r="C638" s="228"/>
      <c r="D638" s="218" t="s">
        <v>148</v>
      </c>
      <c r="E638" s="229" t="s">
        <v>1</v>
      </c>
      <c r="F638" s="230" t="s">
        <v>816</v>
      </c>
      <c r="G638" s="228"/>
      <c r="H638" s="231">
        <v>0.26200000000000001</v>
      </c>
      <c r="I638" s="232"/>
      <c r="J638" s="228"/>
      <c r="K638" s="228"/>
      <c r="L638" s="233"/>
      <c r="M638" s="234"/>
      <c r="N638" s="235"/>
      <c r="O638" s="235"/>
      <c r="P638" s="235"/>
      <c r="Q638" s="235"/>
      <c r="R638" s="235"/>
      <c r="S638" s="235"/>
      <c r="T638" s="236"/>
      <c r="AT638" s="237" t="s">
        <v>148</v>
      </c>
      <c r="AU638" s="237" t="s">
        <v>83</v>
      </c>
      <c r="AV638" s="12" t="s">
        <v>83</v>
      </c>
      <c r="AW638" s="12" t="s">
        <v>34</v>
      </c>
      <c r="AX638" s="12" t="s">
        <v>81</v>
      </c>
      <c r="AY638" s="237" t="s">
        <v>139</v>
      </c>
    </row>
    <row r="639" s="10" customFormat="1" ht="22.8" customHeight="1">
      <c r="B639" s="188"/>
      <c r="C639" s="189"/>
      <c r="D639" s="190" t="s">
        <v>72</v>
      </c>
      <c r="E639" s="202" t="s">
        <v>820</v>
      </c>
      <c r="F639" s="202" t="s">
        <v>821</v>
      </c>
      <c r="G639" s="189"/>
      <c r="H639" s="189"/>
      <c r="I639" s="192"/>
      <c r="J639" s="203">
        <f>BK639</f>
        <v>0</v>
      </c>
      <c r="K639" s="189"/>
      <c r="L639" s="194"/>
      <c r="M639" s="195"/>
      <c r="N639" s="196"/>
      <c r="O639" s="196"/>
      <c r="P639" s="197">
        <f>SUM(P640:P758)</f>
        <v>0</v>
      </c>
      <c r="Q639" s="196"/>
      <c r="R639" s="197">
        <f>SUM(R640:R758)</f>
        <v>77.179586239999992</v>
      </c>
      <c r="S639" s="196"/>
      <c r="T639" s="198">
        <f>SUM(T640:T758)</f>
        <v>0</v>
      </c>
      <c r="AR639" s="199" t="s">
        <v>81</v>
      </c>
      <c r="AT639" s="200" t="s">
        <v>72</v>
      </c>
      <c r="AU639" s="200" t="s">
        <v>81</v>
      </c>
      <c r="AY639" s="199" t="s">
        <v>139</v>
      </c>
      <c r="BK639" s="201">
        <f>SUM(BK640:BK758)</f>
        <v>0</v>
      </c>
    </row>
    <row r="640" s="1" customFormat="1" ht="16.5" customHeight="1">
      <c r="B640" s="37"/>
      <c r="C640" s="204" t="s">
        <v>822</v>
      </c>
      <c r="D640" s="204" t="s">
        <v>141</v>
      </c>
      <c r="E640" s="205" t="s">
        <v>823</v>
      </c>
      <c r="F640" s="206" t="s">
        <v>824</v>
      </c>
      <c r="G640" s="207" t="s">
        <v>144</v>
      </c>
      <c r="H640" s="208">
        <v>26</v>
      </c>
      <c r="I640" s="209"/>
      <c r="J640" s="210">
        <f>ROUND(I640*H640,2)</f>
        <v>0</v>
      </c>
      <c r="K640" s="206" t="s">
        <v>145</v>
      </c>
      <c r="L640" s="42"/>
      <c r="M640" s="211" t="s">
        <v>1</v>
      </c>
      <c r="N640" s="212" t="s">
        <v>44</v>
      </c>
      <c r="O640" s="78"/>
      <c r="P640" s="213">
        <f>O640*H640</f>
        <v>0</v>
      </c>
      <c r="Q640" s="213">
        <v>2.5143</v>
      </c>
      <c r="R640" s="213">
        <f>Q640*H640</f>
        <v>65.371799999999993</v>
      </c>
      <c r="S640" s="213">
        <v>0</v>
      </c>
      <c r="T640" s="214">
        <f>S640*H640</f>
        <v>0</v>
      </c>
      <c r="AR640" s="16" t="s">
        <v>146</v>
      </c>
      <c r="AT640" s="16" t="s">
        <v>141</v>
      </c>
      <c r="AU640" s="16" t="s">
        <v>83</v>
      </c>
      <c r="AY640" s="16" t="s">
        <v>139</v>
      </c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16" t="s">
        <v>81</v>
      </c>
      <c r="BK640" s="215">
        <f>ROUND(I640*H640,2)</f>
        <v>0</v>
      </c>
      <c r="BL640" s="16" t="s">
        <v>146</v>
      </c>
      <c r="BM640" s="16" t="s">
        <v>825</v>
      </c>
    </row>
    <row r="641" s="11" customFormat="1">
      <c r="B641" s="216"/>
      <c r="C641" s="217"/>
      <c r="D641" s="218" t="s">
        <v>148</v>
      </c>
      <c r="E641" s="219" t="s">
        <v>1</v>
      </c>
      <c r="F641" s="220" t="s">
        <v>826</v>
      </c>
      <c r="G641" s="217"/>
      <c r="H641" s="219" t="s">
        <v>1</v>
      </c>
      <c r="I641" s="221"/>
      <c r="J641" s="217"/>
      <c r="K641" s="217"/>
      <c r="L641" s="222"/>
      <c r="M641" s="223"/>
      <c r="N641" s="224"/>
      <c r="O641" s="224"/>
      <c r="P641" s="224"/>
      <c r="Q641" s="224"/>
      <c r="R641" s="224"/>
      <c r="S641" s="224"/>
      <c r="T641" s="225"/>
      <c r="AT641" s="226" t="s">
        <v>148</v>
      </c>
      <c r="AU641" s="226" t="s">
        <v>83</v>
      </c>
      <c r="AV641" s="11" t="s">
        <v>81</v>
      </c>
      <c r="AW641" s="11" t="s">
        <v>34</v>
      </c>
      <c r="AX641" s="11" t="s">
        <v>73</v>
      </c>
      <c r="AY641" s="226" t="s">
        <v>139</v>
      </c>
    </row>
    <row r="642" s="12" customFormat="1">
      <c r="B642" s="227"/>
      <c r="C642" s="228"/>
      <c r="D642" s="218" t="s">
        <v>148</v>
      </c>
      <c r="E642" s="229" t="s">
        <v>1</v>
      </c>
      <c r="F642" s="230" t="s">
        <v>827</v>
      </c>
      <c r="G642" s="228"/>
      <c r="H642" s="231">
        <v>7.6799999999999997</v>
      </c>
      <c r="I642" s="232"/>
      <c r="J642" s="228"/>
      <c r="K642" s="228"/>
      <c r="L642" s="233"/>
      <c r="M642" s="234"/>
      <c r="N642" s="235"/>
      <c r="O642" s="235"/>
      <c r="P642" s="235"/>
      <c r="Q642" s="235"/>
      <c r="R642" s="235"/>
      <c r="S642" s="235"/>
      <c r="T642" s="236"/>
      <c r="AT642" s="237" t="s">
        <v>148</v>
      </c>
      <c r="AU642" s="237" t="s">
        <v>83</v>
      </c>
      <c r="AV642" s="12" t="s">
        <v>83</v>
      </c>
      <c r="AW642" s="12" t="s">
        <v>34</v>
      </c>
      <c r="AX642" s="12" t="s">
        <v>73</v>
      </c>
      <c r="AY642" s="237" t="s">
        <v>139</v>
      </c>
    </row>
    <row r="643" s="11" customFormat="1">
      <c r="B643" s="216"/>
      <c r="C643" s="217"/>
      <c r="D643" s="218" t="s">
        <v>148</v>
      </c>
      <c r="E643" s="219" t="s">
        <v>1</v>
      </c>
      <c r="F643" s="220" t="s">
        <v>828</v>
      </c>
      <c r="G643" s="217"/>
      <c r="H643" s="219" t="s">
        <v>1</v>
      </c>
      <c r="I643" s="221"/>
      <c r="J643" s="217"/>
      <c r="K643" s="217"/>
      <c r="L643" s="222"/>
      <c r="M643" s="223"/>
      <c r="N643" s="224"/>
      <c r="O643" s="224"/>
      <c r="P643" s="224"/>
      <c r="Q643" s="224"/>
      <c r="R643" s="224"/>
      <c r="S643" s="224"/>
      <c r="T643" s="225"/>
      <c r="AT643" s="226" t="s">
        <v>148</v>
      </c>
      <c r="AU643" s="226" t="s">
        <v>83</v>
      </c>
      <c r="AV643" s="11" t="s">
        <v>81</v>
      </c>
      <c r="AW643" s="11" t="s">
        <v>34</v>
      </c>
      <c r="AX643" s="11" t="s">
        <v>73</v>
      </c>
      <c r="AY643" s="226" t="s">
        <v>139</v>
      </c>
    </row>
    <row r="644" s="12" customFormat="1">
      <c r="B644" s="227"/>
      <c r="C644" s="228"/>
      <c r="D644" s="218" t="s">
        <v>148</v>
      </c>
      <c r="E644" s="229" t="s">
        <v>1</v>
      </c>
      <c r="F644" s="230" t="s">
        <v>829</v>
      </c>
      <c r="G644" s="228"/>
      <c r="H644" s="231">
        <v>0.16</v>
      </c>
      <c r="I644" s="232"/>
      <c r="J644" s="228"/>
      <c r="K644" s="228"/>
      <c r="L644" s="233"/>
      <c r="M644" s="234"/>
      <c r="N644" s="235"/>
      <c r="O644" s="235"/>
      <c r="P644" s="235"/>
      <c r="Q644" s="235"/>
      <c r="R644" s="235"/>
      <c r="S644" s="235"/>
      <c r="T644" s="236"/>
      <c r="AT644" s="237" t="s">
        <v>148</v>
      </c>
      <c r="AU644" s="237" t="s">
        <v>83</v>
      </c>
      <c r="AV644" s="12" t="s">
        <v>83</v>
      </c>
      <c r="AW644" s="12" t="s">
        <v>34</v>
      </c>
      <c r="AX644" s="12" t="s">
        <v>73</v>
      </c>
      <c r="AY644" s="237" t="s">
        <v>139</v>
      </c>
    </row>
    <row r="645" s="11" customFormat="1">
      <c r="B645" s="216"/>
      <c r="C645" s="217"/>
      <c r="D645" s="218" t="s">
        <v>148</v>
      </c>
      <c r="E645" s="219" t="s">
        <v>1</v>
      </c>
      <c r="F645" s="220" t="s">
        <v>830</v>
      </c>
      <c r="G645" s="217"/>
      <c r="H645" s="219" t="s">
        <v>1</v>
      </c>
      <c r="I645" s="221"/>
      <c r="J645" s="217"/>
      <c r="K645" s="217"/>
      <c r="L645" s="222"/>
      <c r="M645" s="223"/>
      <c r="N645" s="224"/>
      <c r="O645" s="224"/>
      <c r="P645" s="224"/>
      <c r="Q645" s="224"/>
      <c r="R645" s="224"/>
      <c r="S645" s="224"/>
      <c r="T645" s="225"/>
      <c r="AT645" s="226" t="s">
        <v>148</v>
      </c>
      <c r="AU645" s="226" t="s">
        <v>83</v>
      </c>
      <c r="AV645" s="11" t="s">
        <v>81</v>
      </c>
      <c r="AW645" s="11" t="s">
        <v>34</v>
      </c>
      <c r="AX645" s="11" t="s">
        <v>73</v>
      </c>
      <c r="AY645" s="226" t="s">
        <v>139</v>
      </c>
    </row>
    <row r="646" s="12" customFormat="1">
      <c r="B646" s="227"/>
      <c r="C646" s="228"/>
      <c r="D646" s="218" t="s">
        <v>148</v>
      </c>
      <c r="E646" s="229" t="s">
        <v>1</v>
      </c>
      <c r="F646" s="230" t="s">
        <v>831</v>
      </c>
      <c r="G646" s="228"/>
      <c r="H646" s="231">
        <v>0.16200000000000001</v>
      </c>
      <c r="I646" s="232"/>
      <c r="J646" s="228"/>
      <c r="K646" s="228"/>
      <c r="L646" s="233"/>
      <c r="M646" s="234"/>
      <c r="N646" s="235"/>
      <c r="O646" s="235"/>
      <c r="P646" s="235"/>
      <c r="Q646" s="235"/>
      <c r="R646" s="235"/>
      <c r="S646" s="235"/>
      <c r="T646" s="236"/>
      <c r="AT646" s="237" t="s">
        <v>148</v>
      </c>
      <c r="AU646" s="237" t="s">
        <v>83</v>
      </c>
      <c r="AV646" s="12" t="s">
        <v>83</v>
      </c>
      <c r="AW646" s="12" t="s">
        <v>34</v>
      </c>
      <c r="AX646" s="12" t="s">
        <v>73</v>
      </c>
      <c r="AY646" s="237" t="s">
        <v>139</v>
      </c>
    </row>
    <row r="647" s="11" customFormat="1">
      <c r="B647" s="216"/>
      <c r="C647" s="217"/>
      <c r="D647" s="218" t="s">
        <v>148</v>
      </c>
      <c r="E647" s="219" t="s">
        <v>1</v>
      </c>
      <c r="F647" s="220" t="s">
        <v>832</v>
      </c>
      <c r="G647" s="217"/>
      <c r="H647" s="219" t="s">
        <v>1</v>
      </c>
      <c r="I647" s="221"/>
      <c r="J647" s="217"/>
      <c r="K647" s="217"/>
      <c r="L647" s="222"/>
      <c r="M647" s="223"/>
      <c r="N647" s="224"/>
      <c r="O647" s="224"/>
      <c r="P647" s="224"/>
      <c r="Q647" s="224"/>
      <c r="R647" s="224"/>
      <c r="S647" s="224"/>
      <c r="T647" s="225"/>
      <c r="AT647" s="226" t="s">
        <v>148</v>
      </c>
      <c r="AU647" s="226" t="s">
        <v>83</v>
      </c>
      <c r="AV647" s="11" t="s">
        <v>81</v>
      </c>
      <c r="AW647" s="11" t="s">
        <v>34</v>
      </c>
      <c r="AX647" s="11" t="s">
        <v>73</v>
      </c>
      <c r="AY647" s="226" t="s">
        <v>139</v>
      </c>
    </row>
    <row r="648" s="12" customFormat="1">
      <c r="B648" s="227"/>
      <c r="C648" s="228"/>
      <c r="D648" s="218" t="s">
        <v>148</v>
      </c>
      <c r="E648" s="229" t="s">
        <v>1</v>
      </c>
      <c r="F648" s="230" t="s">
        <v>833</v>
      </c>
      <c r="G648" s="228"/>
      <c r="H648" s="231">
        <v>6.9900000000000002</v>
      </c>
      <c r="I648" s="232"/>
      <c r="J648" s="228"/>
      <c r="K648" s="228"/>
      <c r="L648" s="233"/>
      <c r="M648" s="234"/>
      <c r="N648" s="235"/>
      <c r="O648" s="235"/>
      <c r="P648" s="235"/>
      <c r="Q648" s="235"/>
      <c r="R648" s="235"/>
      <c r="S648" s="235"/>
      <c r="T648" s="236"/>
      <c r="AT648" s="237" t="s">
        <v>148</v>
      </c>
      <c r="AU648" s="237" t="s">
        <v>83</v>
      </c>
      <c r="AV648" s="12" t="s">
        <v>83</v>
      </c>
      <c r="AW648" s="12" t="s">
        <v>34</v>
      </c>
      <c r="AX648" s="12" t="s">
        <v>73</v>
      </c>
      <c r="AY648" s="237" t="s">
        <v>139</v>
      </c>
    </row>
    <row r="649" s="12" customFormat="1">
      <c r="B649" s="227"/>
      <c r="C649" s="228"/>
      <c r="D649" s="218" t="s">
        <v>148</v>
      </c>
      <c r="E649" s="229" t="s">
        <v>1</v>
      </c>
      <c r="F649" s="230" t="s">
        <v>834</v>
      </c>
      <c r="G649" s="228"/>
      <c r="H649" s="231">
        <v>4.923</v>
      </c>
      <c r="I649" s="232"/>
      <c r="J649" s="228"/>
      <c r="K649" s="228"/>
      <c r="L649" s="233"/>
      <c r="M649" s="234"/>
      <c r="N649" s="235"/>
      <c r="O649" s="235"/>
      <c r="P649" s="235"/>
      <c r="Q649" s="235"/>
      <c r="R649" s="235"/>
      <c r="S649" s="235"/>
      <c r="T649" s="236"/>
      <c r="AT649" s="237" t="s">
        <v>148</v>
      </c>
      <c r="AU649" s="237" t="s">
        <v>83</v>
      </c>
      <c r="AV649" s="12" t="s">
        <v>83</v>
      </c>
      <c r="AW649" s="12" t="s">
        <v>34</v>
      </c>
      <c r="AX649" s="12" t="s">
        <v>73</v>
      </c>
      <c r="AY649" s="237" t="s">
        <v>139</v>
      </c>
    </row>
    <row r="650" s="12" customFormat="1">
      <c r="B650" s="227"/>
      <c r="C650" s="228"/>
      <c r="D650" s="218" t="s">
        <v>148</v>
      </c>
      <c r="E650" s="229" t="s">
        <v>1</v>
      </c>
      <c r="F650" s="230" t="s">
        <v>835</v>
      </c>
      <c r="G650" s="228"/>
      <c r="H650" s="231">
        <v>0.41999999999999998</v>
      </c>
      <c r="I650" s="232"/>
      <c r="J650" s="228"/>
      <c r="K650" s="228"/>
      <c r="L650" s="233"/>
      <c r="M650" s="234"/>
      <c r="N650" s="235"/>
      <c r="O650" s="235"/>
      <c r="P650" s="235"/>
      <c r="Q650" s="235"/>
      <c r="R650" s="235"/>
      <c r="S650" s="235"/>
      <c r="T650" s="236"/>
      <c r="AT650" s="237" t="s">
        <v>148</v>
      </c>
      <c r="AU650" s="237" t="s">
        <v>83</v>
      </c>
      <c r="AV650" s="12" t="s">
        <v>83</v>
      </c>
      <c r="AW650" s="12" t="s">
        <v>34</v>
      </c>
      <c r="AX650" s="12" t="s">
        <v>73</v>
      </c>
      <c r="AY650" s="237" t="s">
        <v>139</v>
      </c>
    </row>
    <row r="651" s="11" customFormat="1">
      <c r="B651" s="216"/>
      <c r="C651" s="217"/>
      <c r="D651" s="218" t="s">
        <v>148</v>
      </c>
      <c r="E651" s="219" t="s">
        <v>1</v>
      </c>
      <c r="F651" s="220" t="s">
        <v>836</v>
      </c>
      <c r="G651" s="217"/>
      <c r="H651" s="219" t="s">
        <v>1</v>
      </c>
      <c r="I651" s="221"/>
      <c r="J651" s="217"/>
      <c r="K651" s="217"/>
      <c r="L651" s="222"/>
      <c r="M651" s="223"/>
      <c r="N651" s="224"/>
      <c r="O651" s="224"/>
      <c r="P651" s="224"/>
      <c r="Q651" s="224"/>
      <c r="R651" s="224"/>
      <c r="S651" s="224"/>
      <c r="T651" s="225"/>
      <c r="AT651" s="226" t="s">
        <v>148</v>
      </c>
      <c r="AU651" s="226" t="s">
        <v>83</v>
      </c>
      <c r="AV651" s="11" t="s">
        <v>81</v>
      </c>
      <c r="AW651" s="11" t="s">
        <v>34</v>
      </c>
      <c r="AX651" s="11" t="s">
        <v>73</v>
      </c>
      <c r="AY651" s="226" t="s">
        <v>139</v>
      </c>
    </row>
    <row r="652" s="12" customFormat="1">
      <c r="B652" s="227"/>
      <c r="C652" s="228"/>
      <c r="D652" s="218" t="s">
        <v>148</v>
      </c>
      <c r="E652" s="229" t="s">
        <v>1</v>
      </c>
      <c r="F652" s="230" t="s">
        <v>837</v>
      </c>
      <c r="G652" s="228"/>
      <c r="H652" s="231">
        <v>5.2800000000000002</v>
      </c>
      <c r="I652" s="232"/>
      <c r="J652" s="228"/>
      <c r="K652" s="228"/>
      <c r="L652" s="233"/>
      <c r="M652" s="234"/>
      <c r="N652" s="235"/>
      <c r="O652" s="235"/>
      <c r="P652" s="235"/>
      <c r="Q652" s="235"/>
      <c r="R652" s="235"/>
      <c r="S652" s="235"/>
      <c r="T652" s="236"/>
      <c r="AT652" s="237" t="s">
        <v>148</v>
      </c>
      <c r="AU652" s="237" t="s">
        <v>83</v>
      </c>
      <c r="AV652" s="12" t="s">
        <v>83</v>
      </c>
      <c r="AW652" s="12" t="s">
        <v>34</v>
      </c>
      <c r="AX652" s="12" t="s">
        <v>73</v>
      </c>
      <c r="AY652" s="237" t="s">
        <v>139</v>
      </c>
    </row>
    <row r="653" s="12" customFormat="1">
      <c r="B653" s="227"/>
      <c r="C653" s="228"/>
      <c r="D653" s="218" t="s">
        <v>148</v>
      </c>
      <c r="E653" s="229" t="s">
        <v>1</v>
      </c>
      <c r="F653" s="230" t="s">
        <v>838</v>
      </c>
      <c r="G653" s="228"/>
      <c r="H653" s="231">
        <v>0.38500000000000001</v>
      </c>
      <c r="I653" s="232"/>
      <c r="J653" s="228"/>
      <c r="K653" s="228"/>
      <c r="L653" s="233"/>
      <c r="M653" s="234"/>
      <c r="N653" s="235"/>
      <c r="O653" s="235"/>
      <c r="P653" s="235"/>
      <c r="Q653" s="235"/>
      <c r="R653" s="235"/>
      <c r="S653" s="235"/>
      <c r="T653" s="236"/>
      <c r="AT653" s="237" t="s">
        <v>148</v>
      </c>
      <c r="AU653" s="237" t="s">
        <v>83</v>
      </c>
      <c r="AV653" s="12" t="s">
        <v>83</v>
      </c>
      <c r="AW653" s="12" t="s">
        <v>34</v>
      </c>
      <c r="AX653" s="12" t="s">
        <v>73</v>
      </c>
      <c r="AY653" s="237" t="s">
        <v>139</v>
      </c>
    </row>
    <row r="654" s="13" customFormat="1">
      <c r="B654" s="238"/>
      <c r="C654" s="239"/>
      <c r="D654" s="218" t="s">
        <v>148</v>
      </c>
      <c r="E654" s="240" t="s">
        <v>1</v>
      </c>
      <c r="F654" s="241" t="s">
        <v>167</v>
      </c>
      <c r="G654" s="239"/>
      <c r="H654" s="242">
        <v>26</v>
      </c>
      <c r="I654" s="243"/>
      <c r="J654" s="239"/>
      <c r="K654" s="239"/>
      <c r="L654" s="244"/>
      <c r="M654" s="245"/>
      <c r="N654" s="246"/>
      <c r="O654" s="246"/>
      <c r="P654" s="246"/>
      <c r="Q654" s="246"/>
      <c r="R654" s="246"/>
      <c r="S654" s="246"/>
      <c r="T654" s="247"/>
      <c r="AT654" s="248" t="s">
        <v>148</v>
      </c>
      <c r="AU654" s="248" t="s">
        <v>83</v>
      </c>
      <c r="AV654" s="13" t="s">
        <v>146</v>
      </c>
      <c r="AW654" s="13" t="s">
        <v>34</v>
      </c>
      <c r="AX654" s="13" t="s">
        <v>81</v>
      </c>
      <c r="AY654" s="248" t="s">
        <v>139</v>
      </c>
    </row>
    <row r="655" s="1" customFormat="1" ht="16.5" customHeight="1">
      <c r="B655" s="37"/>
      <c r="C655" s="204" t="s">
        <v>839</v>
      </c>
      <c r="D655" s="204" t="s">
        <v>141</v>
      </c>
      <c r="E655" s="205" t="s">
        <v>840</v>
      </c>
      <c r="F655" s="206" t="s">
        <v>841</v>
      </c>
      <c r="G655" s="207" t="s">
        <v>200</v>
      </c>
      <c r="H655" s="208">
        <v>132</v>
      </c>
      <c r="I655" s="209"/>
      <c r="J655" s="210">
        <f>ROUND(I655*H655,2)</f>
        <v>0</v>
      </c>
      <c r="K655" s="206" t="s">
        <v>145</v>
      </c>
      <c r="L655" s="42"/>
      <c r="M655" s="211" t="s">
        <v>1</v>
      </c>
      <c r="N655" s="212" t="s">
        <v>44</v>
      </c>
      <c r="O655" s="78"/>
      <c r="P655" s="213">
        <f>O655*H655</f>
        <v>0</v>
      </c>
      <c r="Q655" s="213">
        <v>0.0043200000000000001</v>
      </c>
      <c r="R655" s="213">
        <f>Q655*H655</f>
        <v>0.57023999999999997</v>
      </c>
      <c r="S655" s="213">
        <v>0</v>
      </c>
      <c r="T655" s="214">
        <f>S655*H655</f>
        <v>0</v>
      </c>
      <c r="AR655" s="16" t="s">
        <v>146</v>
      </c>
      <c r="AT655" s="16" t="s">
        <v>141</v>
      </c>
      <c r="AU655" s="16" t="s">
        <v>83</v>
      </c>
      <c r="AY655" s="16" t="s">
        <v>139</v>
      </c>
      <c r="BE655" s="215">
        <f>IF(N655="základní",J655,0)</f>
        <v>0</v>
      </c>
      <c r="BF655" s="215">
        <f>IF(N655="snížená",J655,0)</f>
        <v>0</v>
      </c>
      <c r="BG655" s="215">
        <f>IF(N655="zákl. přenesená",J655,0)</f>
        <v>0</v>
      </c>
      <c r="BH655" s="215">
        <f>IF(N655="sníž. přenesená",J655,0)</f>
        <v>0</v>
      </c>
      <c r="BI655" s="215">
        <f>IF(N655="nulová",J655,0)</f>
        <v>0</v>
      </c>
      <c r="BJ655" s="16" t="s">
        <v>81</v>
      </c>
      <c r="BK655" s="215">
        <f>ROUND(I655*H655,2)</f>
        <v>0</v>
      </c>
      <c r="BL655" s="16" t="s">
        <v>146</v>
      </c>
      <c r="BM655" s="16" t="s">
        <v>842</v>
      </c>
    </row>
    <row r="656" s="11" customFormat="1">
      <c r="B656" s="216"/>
      <c r="C656" s="217"/>
      <c r="D656" s="218" t="s">
        <v>148</v>
      </c>
      <c r="E656" s="219" t="s">
        <v>1</v>
      </c>
      <c r="F656" s="220" t="s">
        <v>826</v>
      </c>
      <c r="G656" s="217"/>
      <c r="H656" s="219" t="s">
        <v>1</v>
      </c>
      <c r="I656" s="221"/>
      <c r="J656" s="217"/>
      <c r="K656" s="217"/>
      <c r="L656" s="222"/>
      <c r="M656" s="223"/>
      <c r="N656" s="224"/>
      <c r="O656" s="224"/>
      <c r="P656" s="224"/>
      <c r="Q656" s="224"/>
      <c r="R656" s="224"/>
      <c r="S656" s="224"/>
      <c r="T656" s="225"/>
      <c r="AT656" s="226" t="s">
        <v>148</v>
      </c>
      <c r="AU656" s="226" t="s">
        <v>83</v>
      </c>
      <c r="AV656" s="11" t="s">
        <v>81</v>
      </c>
      <c r="AW656" s="11" t="s">
        <v>34</v>
      </c>
      <c r="AX656" s="11" t="s">
        <v>73</v>
      </c>
      <c r="AY656" s="226" t="s">
        <v>139</v>
      </c>
    </row>
    <row r="657" s="12" customFormat="1">
      <c r="B657" s="227"/>
      <c r="C657" s="228"/>
      <c r="D657" s="218" t="s">
        <v>148</v>
      </c>
      <c r="E657" s="229" t="s">
        <v>1</v>
      </c>
      <c r="F657" s="230" t="s">
        <v>843</v>
      </c>
      <c r="G657" s="228"/>
      <c r="H657" s="231">
        <v>3.54</v>
      </c>
      <c r="I657" s="232"/>
      <c r="J657" s="228"/>
      <c r="K657" s="228"/>
      <c r="L657" s="233"/>
      <c r="M657" s="234"/>
      <c r="N657" s="235"/>
      <c r="O657" s="235"/>
      <c r="P657" s="235"/>
      <c r="Q657" s="235"/>
      <c r="R657" s="235"/>
      <c r="S657" s="235"/>
      <c r="T657" s="236"/>
      <c r="AT657" s="237" t="s">
        <v>148</v>
      </c>
      <c r="AU657" s="237" t="s">
        <v>83</v>
      </c>
      <c r="AV657" s="12" t="s">
        <v>83</v>
      </c>
      <c r="AW657" s="12" t="s">
        <v>34</v>
      </c>
      <c r="AX657" s="12" t="s">
        <v>73</v>
      </c>
      <c r="AY657" s="237" t="s">
        <v>139</v>
      </c>
    </row>
    <row r="658" s="12" customFormat="1">
      <c r="B658" s="227"/>
      <c r="C658" s="228"/>
      <c r="D658" s="218" t="s">
        <v>148</v>
      </c>
      <c r="E658" s="229" t="s">
        <v>1</v>
      </c>
      <c r="F658" s="230" t="s">
        <v>844</v>
      </c>
      <c r="G658" s="228"/>
      <c r="H658" s="231">
        <v>0.73499999999999999</v>
      </c>
      <c r="I658" s="232"/>
      <c r="J658" s="228"/>
      <c r="K658" s="228"/>
      <c r="L658" s="233"/>
      <c r="M658" s="234"/>
      <c r="N658" s="235"/>
      <c r="O658" s="235"/>
      <c r="P658" s="235"/>
      <c r="Q658" s="235"/>
      <c r="R658" s="235"/>
      <c r="S658" s="235"/>
      <c r="T658" s="236"/>
      <c r="AT658" s="237" t="s">
        <v>148</v>
      </c>
      <c r="AU658" s="237" t="s">
        <v>83</v>
      </c>
      <c r="AV658" s="12" t="s">
        <v>83</v>
      </c>
      <c r="AW658" s="12" t="s">
        <v>34</v>
      </c>
      <c r="AX658" s="12" t="s">
        <v>73</v>
      </c>
      <c r="AY658" s="237" t="s">
        <v>139</v>
      </c>
    </row>
    <row r="659" s="12" customFormat="1">
      <c r="B659" s="227"/>
      <c r="C659" s="228"/>
      <c r="D659" s="218" t="s">
        <v>148</v>
      </c>
      <c r="E659" s="229" t="s">
        <v>1</v>
      </c>
      <c r="F659" s="230" t="s">
        <v>845</v>
      </c>
      <c r="G659" s="228"/>
      <c r="H659" s="231">
        <v>0.23999999999999999</v>
      </c>
      <c r="I659" s="232"/>
      <c r="J659" s="228"/>
      <c r="K659" s="228"/>
      <c r="L659" s="233"/>
      <c r="M659" s="234"/>
      <c r="N659" s="235"/>
      <c r="O659" s="235"/>
      <c r="P659" s="235"/>
      <c r="Q659" s="235"/>
      <c r="R659" s="235"/>
      <c r="S659" s="235"/>
      <c r="T659" s="236"/>
      <c r="AT659" s="237" t="s">
        <v>148</v>
      </c>
      <c r="AU659" s="237" t="s">
        <v>83</v>
      </c>
      <c r="AV659" s="12" t="s">
        <v>83</v>
      </c>
      <c r="AW659" s="12" t="s">
        <v>34</v>
      </c>
      <c r="AX659" s="12" t="s">
        <v>73</v>
      </c>
      <c r="AY659" s="237" t="s">
        <v>139</v>
      </c>
    </row>
    <row r="660" s="11" customFormat="1">
      <c r="B660" s="216"/>
      <c r="C660" s="217"/>
      <c r="D660" s="218" t="s">
        <v>148</v>
      </c>
      <c r="E660" s="219" t="s">
        <v>1</v>
      </c>
      <c r="F660" s="220" t="s">
        <v>828</v>
      </c>
      <c r="G660" s="217"/>
      <c r="H660" s="219" t="s">
        <v>1</v>
      </c>
      <c r="I660" s="221"/>
      <c r="J660" s="217"/>
      <c r="K660" s="217"/>
      <c r="L660" s="222"/>
      <c r="M660" s="223"/>
      <c r="N660" s="224"/>
      <c r="O660" s="224"/>
      <c r="P660" s="224"/>
      <c r="Q660" s="224"/>
      <c r="R660" s="224"/>
      <c r="S660" s="224"/>
      <c r="T660" s="225"/>
      <c r="AT660" s="226" t="s">
        <v>148</v>
      </c>
      <c r="AU660" s="226" t="s">
        <v>83</v>
      </c>
      <c r="AV660" s="11" t="s">
        <v>81</v>
      </c>
      <c r="AW660" s="11" t="s">
        <v>34</v>
      </c>
      <c r="AX660" s="11" t="s">
        <v>73</v>
      </c>
      <c r="AY660" s="226" t="s">
        <v>139</v>
      </c>
    </row>
    <row r="661" s="12" customFormat="1">
      <c r="B661" s="227"/>
      <c r="C661" s="228"/>
      <c r="D661" s="218" t="s">
        <v>148</v>
      </c>
      <c r="E661" s="229" t="s">
        <v>1</v>
      </c>
      <c r="F661" s="230" t="s">
        <v>846</v>
      </c>
      <c r="G661" s="228"/>
      <c r="H661" s="231">
        <v>0.71999999999999997</v>
      </c>
      <c r="I661" s="232"/>
      <c r="J661" s="228"/>
      <c r="K661" s="228"/>
      <c r="L661" s="233"/>
      <c r="M661" s="234"/>
      <c r="N661" s="235"/>
      <c r="O661" s="235"/>
      <c r="P661" s="235"/>
      <c r="Q661" s="235"/>
      <c r="R661" s="235"/>
      <c r="S661" s="235"/>
      <c r="T661" s="236"/>
      <c r="AT661" s="237" t="s">
        <v>148</v>
      </c>
      <c r="AU661" s="237" t="s">
        <v>83</v>
      </c>
      <c r="AV661" s="12" t="s">
        <v>83</v>
      </c>
      <c r="AW661" s="12" t="s">
        <v>34</v>
      </c>
      <c r="AX661" s="12" t="s">
        <v>73</v>
      </c>
      <c r="AY661" s="237" t="s">
        <v>139</v>
      </c>
    </row>
    <row r="662" s="11" customFormat="1">
      <c r="B662" s="216"/>
      <c r="C662" s="217"/>
      <c r="D662" s="218" t="s">
        <v>148</v>
      </c>
      <c r="E662" s="219" t="s">
        <v>1</v>
      </c>
      <c r="F662" s="220" t="s">
        <v>832</v>
      </c>
      <c r="G662" s="217"/>
      <c r="H662" s="219" t="s">
        <v>1</v>
      </c>
      <c r="I662" s="221"/>
      <c r="J662" s="217"/>
      <c r="K662" s="217"/>
      <c r="L662" s="222"/>
      <c r="M662" s="223"/>
      <c r="N662" s="224"/>
      <c r="O662" s="224"/>
      <c r="P662" s="224"/>
      <c r="Q662" s="224"/>
      <c r="R662" s="224"/>
      <c r="S662" s="224"/>
      <c r="T662" s="225"/>
      <c r="AT662" s="226" t="s">
        <v>148</v>
      </c>
      <c r="AU662" s="226" t="s">
        <v>83</v>
      </c>
      <c r="AV662" s="11" t="s">
        <v>81</v>
      </c>
      <c r="AW662" s="11" t="s">
        <v>34</v>
      </c>
      <c r="AX662" s="11" t="s">
        <v>73</v>
      </c>
      <c r="AY662" s="226" t="s">
        <v>139</v>
      </c>
    </row>
    <row r="663" s="12" customFormat="1">
      <c r="B663" s="227"/>
      <c r="C663" s="228"/>
      <c r="D663" s="218" t="s">
        <v>148</v>
      </c>
      <c r="E663" s="229" t="s">
        <v>1</v>
      </c>
      <c r="F663" s="230" t="s">
        <v>847</v>
      </c>
      <c r="G663" s="228"/>
      <c r="H663" s="231">
        <v>25.629999999999999</v>
      </c>
      <c r="I663" s="232"/>
      <c r="J663" s="228"/>
      <c r="K663" s="228"/>
      <c r="L663" s="233"/>
      <c r="M663" s="234"/>
      <c r="N663" s="235"/>
      <c r="O663" s="235"/>
      <c r="P663" s="235"/>
      <c r="Q663" s="235"/>
      <c r="R663" s="235"/>
      <c r="S663" s="235"/>
      <c r="T663" s="236"/>
      <c r="AT663" s="237" t="s">
        <v>148</v>
      </c>
      <c r="AU663" s="237" t="s">
        <v>83</v>
      </c>
      <c r="AV663" s="12" t="s">
        <v>83</v>
      </c>
      <c r="AW663" s="12" t="s">
        <v>34</v>
      </c>
      <c r="AX663" s="12" t="s">
        <v>73</v>
      </c>
      <c r="AY663" s="237" t="s">
        <v>139</v>
      </c>
    </row>
    <row r="664" s="12" customFormat="1">
      <c r="B664" s="227"/>
      <c r="C664" s="228"/>
      <c r="D664" s="218" t="s">
        <v>148</v>
      </c>
      <c r="E664" s="229" t="s">
        <v>1</v>
      </c>
      <c r="F664" s="230" t="s">
        <v>848</v>
      </c>
      <c r="G664" s="228"/>
      <c r="H664" s="231">
        <v>33.799999999999997</v>
      </c>
      <c r="I664" s="232"/>
      <c r="J664" s="228"/>
      <c r="K664" s="228"/>
      <c r="L664" s="233"/>
      <c r="M664" s="234"/>
      <c r="N664" s="235"/>
      <c r="O664" s="235"/>
      <c r="P664" s="235"/>
      <c r="Q664" s="235"/>
      <c r="R664" s="235"/>
      <c r="S664" s="235"/>
      <c r="T664" s="236"/>
      <c r="AT664" s="237" t="s">
        <v>148</v>
      </c>
      <c r="AU664" s="237" t="s">
        <v>83</v>
      </c>
      <c r="AV664" s="12" t="s">
        <v>83</v>
      </c>
      <c r="AW664" s="12" t="s">
        <v>34</v>
      </c>
      <c r="AX664" s="12" t="s">
        <v>73</v>
      </c>
      <c r="AY664" s="237" t="s">
        <v>139</v>
      </c>
    </row>
    <row r="665" s="12" customFormat="1">
      <c r="B665" s="227"/>
      <c r="C665" s="228"/>
      <c r="D665" s="218" t="s">
        <v>148</v>
      </c>
      <c r="E665" s="229" t="s">
        <v>1</v>
      </c>
      <c r="F665" s="230" t="s">
        <v>849</v>
      </c>
      <c r="G665" s="228"/>
      <c r="H665" s="231">
        <v>18.675999999999998</v>
      </c>
      <c r="I665" s="232"/>
      <c r="J665" s="228"/>
      <c r="K665" s="228"/>
      <c r="L665" s="233"/>
      <c r="M665" s="234"/>
      <c r="N665" s="235"/>
      <c r="O665" s="235"/>
      <c r="P665" s="235"/>
      <c r="Q665" s="235"/>
      <c r="R665" s="235"/>
      <c r="S665" s="235"/>
      <c r="T665" s="236"/>
      <c r="AT665" s="237" t="s">
        <v>148</v>
      </c>
      <c r="AU665" s="237" t="s">
        <v>83</v>
      </c>
      <c r="AV665" s="12" t="s">
        <v>83</v>
      </c>
      <c r="AW665" s="12" t="s">
        <v>34</v>
      </c>
      <c r="AX665" s="12" t="s">
        <v>73</v>
      </c>
      <c r="AY665" s="237" t="s">
        <v>139</v>
      </c>
    </row>
    <row r="666" s="12" customFormat="1">
      <c r="B666" s="227"/>
      <c r="C666" s="228"/>
      <c r="D666" s="218" t="s">
        <v>148</v>
      </c>
      <c r="E666" s="229" t="s">
        <v>1</v>
      </c>
      <c r="F666" s="230" t="s">
        <v>850</v>
      </c>
      <c r="G666" s="228"/>
      <c r="H666" s="231">
        <v>23.460000000000001</v>
      </c>
      <c r="I666" s="232"/>
      <c r="J666" s="228"/>
      <c r="K666" s="228"/>
      <c r="L666" s="233"/>
      <c r="M666" s="234"/>
      <c r="N666" s="235"/>
      <c r="O666" s="235"/>
      <c r="P666" s="235"/>
      <c r="Q666" s="235"/>
      <c r="R666" s="235"/>
      <c r="S666" s="235"/>
      <c r="T666" s="236"/>
      <c r="AT666" s="237" t="s">
        <v>148</v>
      </c>
      <c r="AU666" s="237" t="s">
        <v>83</v>
      </c>
      <c r="AV666" s="12" t="s">
        <v>83</v>
      </c>
      <c r="AW666" s="12" t="s">
        <v>34</v>
      </c>
      <c r="AX666" s="12" t="s">
        <v>73</v>
      </c>
      <c r="AY666" s="237" t="s">
        <v>139</v>
      </c>
    </row>
    <row r="667" s="12" customFormat="1">
      <c r="B667" s="227"/>
      <c r="C667" s="228"/>
      <c r="D667" s="218" t="s">
        <v>148</v>
      </c>
      <c r="E667" s="229" t="s">
        <v>1</v>
      </c>
      <c r="F667" s="230" t="s">
        <v>851</v>
      </c>
      <c r="G667" s="228"/>
      <c r="H667" s="231">
        <v>2.0800000000000001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AT667" s="237" t="s">
        <v>148</v>
      </c>
      <c r="AU667" s="237" t="s">
        <v>83</v>
      </c>
      <c r="AV667" s="12" t="s">
        <v>83</v>
      </c>
      <c r="AW667" s="12" t="s">
        <v>34</v>
      </c>
      <c r="AX667" s="12" t="s">
        <v>73</v>
      </c>
      <c r="AY667" s="237" t="s">
        <v>139</v>
      </c>
    </row>
    <row r="668" s="12" customFormat="1">
      <c r="B668" s="227"/>
      <c r="C668" s="228"/>
      <c r="D668" s="218" t="s">
        <v>148</v>
      </c>
      <c r="E668" s="229" t="s">
        <v>1</v>
      </c>
      <c r="F668" s="230" t="s">
        <v>852</v>
      </c>
      <c r="G668" s="228"/>
      <c r="H668" s="231">
        <v>2.8799999999999999</v>
      </c>
      <c r="I668" s="232"/>
      <c r="J668" s="228"/>
      <c r="K668" s="228"/>
      <c r="L668" s="233"/>
      <c r="M668" s="234"/>
      <c r="N668" s="235"/>
      <c r="O668" s="235"/>
      <c r="P668" s="235"/>
      <c r="Q668" s="235"/>
      <c r="R668" s="235"/>
      <c r="S668" s="235"/>
      <c r="T668" s="236"/>
      <c r="AT668" s="237" t="s">
        <v>148</v>
      </c>
      <c r="AU668" s="237" t="s">
        <v>83</v>
      </c>
      <c r="AV668" s="12" t="s">
        <v>83</v>
      </c>
      <c r="AW668" s="12" t="s">
        <v>34</v>
      </c>
      <c r="AX668" s="12" t="s">
        <v>73</v>
      </c>
      <c r="AY668" s="237" t="s">
        <v>139</v>
      </c>
    </row>
    <row r="669" s="11" customFormat="1">
      <c r="B669" s="216"/>
      <c r="C669" s="217"/>
      <c r="D669" s="218" t="s">
        <v>148</v>
      </c>
      <c r="E669" s="219" t="s">
        <v>1</v>
      </c>
      <c r="F669" s="220" t="s">
        <v>836</v>
      </c>
      <c r="G669" s="217"/>
      <c r="H669" s="219" t="s">
        <v>1</v>
      </c>
      <c r="I669" s="221"/>
      <c r="J669" s="217"/>
      <c r="K669" s="217"/>
      <c r="L669" s="222"/>
      <c r="M669" s="223"/>
      <c r="N669" s="224"/>
      <c r="O669" s="224"/>
      <c r="P669" s="224"/>
      <c r="Q669" s="224"/>
      <c r="R669" s="224"/>
      <c r="S669" s="224"/>
      <c r="T669" s="225"/>
      <c r="AT669" s="226" t="s">
        <v>148</v>
      </c>
      <c r="AU669" s="226" t="s">
        <v>83</v>
      </c>
      <c r="AV669" s="11" t="s">
        <v>81</v>
      </c>
      <c r="AW669" s="11" t="s">
        <v>34</v>
      </c>
      <c r="AX669" s="11" t="s">
        <v>73</v>
      </c>
      <c r="AY669" s="226" t="s">
        <v>139</v>
      </c>
    </row>
    <row r="670" s="12" customFormat="1">
      <c r="B670" s="227"/>
      <c r="C670" s="228"/>
      <c r="D670" s="218" t="s">
        <v>148</v>
      </c>
      <c r="E670" s="229" t="s">
        <v>1</v>
      </c>
      <c r="F670" s="230" t="s">
        <v>853</v>
      </c>
      <c r="G670" s="228"/>
      <c r="H670" s="231">
        <v>16.975000000000001</v>
      </c>
      <c r="I670" s="232"/>
      <c r="J670" s="228"/>
      <c r="K670" s="228"/>
      <c r="L670" s="233"/>
      <c r="M670" s="234"/>
      <c r="N670" s="235"/>
      <c r="O670" s="235"/>
      <c r="P670" s="235"/>
      <c r="Q670" s="235"/>
      <c r="R670" s="235"/>
      <c r="S670" s="235"/>
      <c r="T670" s="236"/>
      <c r="AT670" s="237" t="s">
        <v>148</v>
      </c>
      <c r="AU670" s="237" t="s">
        <v>83</v>
      </c>
      <c r="AV670" s="12" t="s">
        <v>83</v>
      </c>
      <c r="AW670" s="12" t="s">
        <v>34</v>
      </c>
      <c r="AX670" s="12" t="s">
        <v>73</v>
      </c>
      <c r="AY670" s="237" t="s">
        <v>139</v>
      </c>
    </row>
    <row r="671" s="12" customFormat="1">
      <c r="B671" s="227"/>
      <c r="C671" s="228"/>
      <c r="D671" s="218" t="s">
        <v>148</v>
      </c>
      <c r="E671" s="229" t="s">
        <v>1</v>
      </c>
      <c r="F671" s="230" t="s">
        <v>854</v>
      </c>
      <c r="G671" s="228"/>
      <c r="H671" s="231">
        <v>3.2639999999999998</v>
      </c>
      <c r="I671" s="232"/>
      <c r="J671" s="228"/>
      <c r="K671" s="228"/>
      <c r="L671" s="233"/>
      <c r="M671" s="234"/>
      <c r="N671" s="235"/>
      <c r="O671" s="235"/>
      <c r="P671" s="235"/>
      <c r="Q671" s="235"/>
      <c r="R671" s="235"/>
      <c r="S671" s="235"/>
      <c r="T671" s="236"/>
      <c r="AT671" s="237" t="s">
        <v>148</v>
      </c>
      <c r="AU671" s="237" t="s">
        <v>83</v>
      </c>
      <c r="AV671" s="12" t="s">
        <v>83</v>
      </c>
      <c r="AW671" s="12" t="s">
        <v>34</v>
      </c>
      <c r="AX671" s="12" t="s">
        <v>73</v>
      </c>
      <c r="AY671" s="237" t="s">
        <v>139</v>
      </c>
    </row>
    <row r="672" s="13" customFormat="1">
      <c r="B672" s="238"/>
      <c r="C672" s="239"/>
      <c r="D672" s="218" t="s">
        <v>148</v>
      </c>
      <c r="E672" s="240" t="s">
        <v>1</v>
      </c>
      <c r="F672" s="241" t="s">
        <v>167</v>
      </c>
      <c r="G672" s="239"/>
      <c r="H672" s="242">
        <v>132</v>
      </c>
      <c r="I672" s="243"/>
      <c r="J672" s="239"/>
      <c r="K672" s="239"/>
      <c r="L672" s="244"/>
      <c r="M672" s="245"/>
      <c r="N672" s="246"/>
      <c r="O672" s="246"/>
      <c r="P672" s="246"/>
      <c r="Q672" s="246"/>
      <c r="R672" s="246"/>
      <c r="S672" s="246"/>
      <c r="T672" s="247"/>
      <c r="AT672" s="248" t="s">
        <v>148</v>
      </c>
      <c r="AU672" s="248" t="s">
        <v>83</v>
      </c>
      <c r="AV672" s="13" t="s">
        <v>146</v>
      </c>
      <c r="AW672" s="13" t="s">
        <v>34</v>
      </c>
      <c r="AX672" s="13" t="s">
        <v>81</v>
      </c>
      <c r="AY672" s="248" t="s">
        <v>139</v>
      </c>
    </row>
    <row r="673" s="1" customFormat="1" ht="16.5" customHeight="1">
      <c r="B673" s="37"/>
      <c r="C673" s="204" t="s">
        <v>855</v>
      </c>
      <c r="D673" s="204" t="s">
        <v>141</v>
      </c>
      <c r="E673" s="205" t="s">
        <v>856</v>
      </c>
      <c r="F673" s="206" t="s">
        <v>857</v>
      </c>
      <c r="G673" s="207" t="s">
        <v>200</v>
      </c>
      <c r="H673" s="208">
        <v>132</v>
      </c>
      <c r="I673" s="209"/>
      <c r="J673" s="210">
        <f>ROUND(I673*H673,2)</f>
        <v>0</v>
      </c>
      <c r="K673" s="206" t="s">
        <v>145</v>
      </c>
      <c r="L673" s="42"/>
      <c r="M673" s="211" t="s">
        <v>1</v>
      </c>
      <c r="N673" s="212" t="s">
        <v>44</v>
      </c>
      <c r="O673" s="78"/>
      <c r="P673" s="213">
        <f>O673*H673</f>
        <v>0</v>
      </c>
      <c r="Q673" s="213">
        <v>0</v>
      </c>
      <c r="R673" s="213">
        <f>Q673*H673</f>
        <v>0</v>
      </c>
      <c r="S673" s="213">
        <v>0</v>
      </c>
      <c r="T673" s="214">
        <f>S673*H673</f>
        <v>0</v>
      </c>
      <c r="AR673" s="16" t="s">
        <v>146</v>
      </c>
      <c r="AT673" s="16" t="s">
        <v>141</v>
      </c>
      <c r="AU673" s="16" t="s">
        <v>83</v>
      </c>
      <c r="AY673" s="16" t="s">
        <v>139</v>
      </c>
      <c r="BE673" s="215">
        <f>IF(N673="základní",J673,0)</f>
        <v>0</v>
      </c>
      <c r="BF673" s="215">
        <f>IF(N673="snížená",J673,0)</f>
        <v>0</v>
      </c>
      <c r="BG673" s="215">
        <f>IF(N673="zákl. přenesená",J673,0)</f>
        <v>0</v>
      </c>
      <c r="BH673" s="215">
        <f>IF(N673="sníž. přenesená",J673,0)</f>
        <v>0</v>
      </c>
      <c r="BI673" s="215">
        <f>IF(N673="nulová",J673,0)</f>
        <v>0</v>
      </c>
      <c r="BJ673" s="16" t="s">
        <v>81</v>
      </c>
      <c r="BK673" s="215">
        <f>ROUND(I673*H673,2)</f>
        <v>0</v>
      </c>
      <c r="BL673" s="16" t="s">
        <v>146</v>
      </c>
      <c r="BM673" s="16" t="s">
        <v>858</v>
      </c>
    </row>
    <row r="674" s="1" customFormat="1" ht="16.5" customHeight="1">
      <c r="B674" s="37"/>
      <c r="C674" s="204" t="s">
        <v>859</v>
      </c>
      <c r="D674" s="204" t="s">
        <v>141</v>
      </c>
      <c r="E674" s="205" t="s">
        <v>860</v>
      </c>
      <c r="F674" s="206" t="s">
        <v>861</v>
      </c>
      <c r="G674" s="207" t="s">
        <v>249</v>
      </c>
      <c r="H674" s="208">
        <v>3.4239999999999999</v>
      </c>
      <c r="I674" s="209"/>
      <c r="J674" s="210">
        <f>ROUND(I674*H674,2)</f>
        <v>0</v>
      </c>
      <c r="K674" s="206" t="s">
        <v>145</v>
      </c>
      <c r="L674" s="42"/>
      <c r="M674" s="211" t="s">
        <v>1</v>
      </c>
      <c r="N674" s="212" t="s">
        <v>44</v>
      </c>
      <c r="O674" s="78"/>
      <c r="P674" s="213">
        <f>O674*H674</f>
        <v>0</v>
      </c>
      <c r="Q674" s="213">
        <v>1.10951</v>
      </c>
      <c r="R674" s="213">
        <f>Q674*H674</f>
        <v>3.7989622399999998</v>
      </c>
      <c r="S674" s="213">
        <v>0</v>
      </c>
      <c r="T674" s="214">
        <f>S674*H674</f>
        <v>0</v>
      </c>
      <c r="AR674" s="16" t="s">
        <v>146</v>
      </c>
      <c r="AT674" s="16" t="s">
        <v>141</v>
      </c>
      <c r="AU674" s="16" t="s">
        <v>83</v>
      </c>
      <c r="AY674" s="16" t="s">
        <v>139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16" t="s">
        <v>81</v>
      </c>
      <c r="BK674" s="215">
        <f>ROUND(I674*H674,2)</f>
        <v>0</v>
      </c>
      <c r="BL674" s="16" t="s">
        <v>146</v>
      </c>
      <c r="BM674" s="16" t="s">
        <v>862</v>
      </c>
    </row>
    <row r="675" s="11" customFormat="1">
      <c r="B675" s="216"/>
      <c r="C675" s="217"/>
      <c r="D675" s="218" t="s">
        <v>148</v>
      </c>
      <c r="E675" s="219" t="s">
        <v>1</v>
      </c>
      <c r="F675" s="220" t="s">
        <v>863</v>
      </c>
      <c r="G675" s="217"/>
      <c r="H675" s="219" t="s">
        <v>1</v>
      </c>
      <c r="I675" s="221"/>
      <c r="J675" s="217"/>
      <c r="K675" s="217"/>
      <c r="L675" s="222"/>
      <c r="M675" s="223"/>
      <c r="N675" s="224"/>
      <c r="O675" s="224"/>
      <c r="P675" s="224"/>
      <c r="Q675" s="224"/>
      <c r="R675" s="224"/>
      <c r="S675" s="224"/>
      <c r="T675" s="225"/>
      <c r="AT675" s="226" t="s">
        <v>148</v>
      </c>
      <c r="AU675" s="226" t="s">
        <v>83</v>
      </c>
      <c r="AV675" s="11" t="s">
        <v>81</v>
      </c>
      <c r="AW675" s="11" t="s">
        <v>34</v>
      </c>
      <c r="AX675" s="11" t="s">
        <v>73</v>
      </c>
      <c r="AY675" s="226" t="s">
        <v>139</v>
      </c>
    </row>
    <row r="676" s="12" customFormat="1">
      <c r="B676" s="227"/>
      <c r="C676" s="228"/>
      <c r="D676" s="218" t="s">
        <v>148</v>
      </c>
      <c r="E676" s="229" t="s">
        <v>1</v>
      </c>
      <c r="F676" s="230" t="s">
        <v>864</v>
      </c>
      <c r="G676" s="228"/>
      <c r="H676" s="231">
        <v>3.4239999999999999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AT676" s="237" t="s">
        <v>148</v>
      </c>
      <c r="AU676" s="237" t="s">
        <v>83</v>
      </c>
      <c r="AV676" s="12" t="s">
        <v>83</v>
      </c>
      <c r="AW676" s="12" t="s">
        <v>34</v>
      </c>
      <c r="AX676" s="12" t="s">
        <v>81</v>
      </c>
      <c r="AY676" s="237" t="s">
        <v>139</v>
      </c>
    </row>
    <row r="677" s="1" customFormat="1" ht="16.5" customHeight="1">
      <c r="B677" s="37"/>
      <c r="C677" s="204" t="s">
        <v>865</v>
      </c>
      <c r="D677" s="204" t="s">
        <v>141</v>
      </c>
      <c r="E677" s="205" t="s">
        <v>866</v>
      </c>
      <c r="F677" s="206" t="s">
        <v>867</v>
      </c>
      <c r="G677" s="207" t="s">
        <v>868</v>
      </c>
      <c r="H677" s="208">
        <v>1</v>
      </c>
      <c r="I677" s="209"/>
      <c r="J677" s="210">
        <f>ROUND(I677*H677,2)</f>
        <v>0</v>
      </c>
      <c r="K677" s="206" t="s">
        <v>1</v>
      </c>
      <c r="L677" s="42"/>
      <c r="M677" s="211" t="s">
        <v>1</v>
      </c>
      <c r="N677" s="212" t="s">
        <v>44</v>
      </c>
      <c r="O677" s="78"/>
      <c r="P677" s="213">
        <f>O677*H677</f>
        <v>0</v>
      </c>
      <c r="Q677" s="213">
        <v>0</v>
      </c>
      <c r="R677" s="213">
        <f>Q677*H677</f>
        <v>0</v>
      </c>
      <c r="S677" s="213">
        <v>0</v>
      </c>
      <c r="T677" s="214">
        <f>S677*H677</f>
        <v>0</v>
      </c>
      <c r="AR677" s="16" t="s">
        <v>146</v>
      </c>
      <c r="AT677" s="16" t="s">
        <v>141</v>
      </c>
      <c r="AU677" s="16" t="s">
        <v>83</v>
      </c>
      <c r="AY677" s="16" t="s">
        <v>139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16" t="s">
        <v>81</v>
      </c>
      <c r="BK677" s="215">
        <f>ROUND(I677*H677,2)</f>
        <v>0</v>
      </c>
      <c r="BL677" s="16" t="s">
        <v>146</v>
      </c>
      <c r="BM677" s="16" t="s">
        <v>869</v>
      </c>
    </row>
    <row r="678" s="1" customFormat="1" ht="16.5" customHeight="1">
      <c r="B678" s="37"/>
      <c r="C678" s="204" t="s">
        <v>870</v>
      </c>
      <c r="D678" s="204" t="s">
        <v>141</v>
      </c>
      <c r="E678" s="205" t="s">
        <v>871</v>
      </c>
      <c r="F678" s="206" t="s">
        <v>872</v>
      </c>
      <c r="G678" s="207" t="s">
        <v>144</v>
      </c>
      <c r="H678" s="208">
        <v>37</v>
      </c>
      <c r="I678" s="209"/>
      <c r="J678" s="210">
        <f>ROUND(I678*H678,2)</f>
        <v>0</v>
      </c>
      <c r="K678" s="206" t="s">
        <v>145</v>
      </c>
      <c r="L678" s="42"/>
      <c r="M678" s="211" t="s">
        <v>1</v>
      </c>
      <c r="N678" s="212" t="s">
        <v>44</v>
      </c>
      <c r="O678" s="78"/>
      <c r="P678" s="213">
        <f>O678*H678</f>
        <v>0</v>
      </c>
      <c r="Q678" s="213">
        <v>0</v>
      </c>
      <c r="R678" s="213">
        <f>Q678*H678</f>
        <v>0</v>
      </c>
      <c r="S678" s="213">
        <v>0</v>
      </c>
      <c r="T678" s="214">
        <f>S678*H678</f>
        <v>0</v>
      </c>
      <c r="AR678" s="16" t="s">
        <v>146</v>
      </c>
      <c r="AT678" s="16" t="s">
        <v>141</v>
      </c>
      <c r="AU678" s="16" t="s">
        <v>83</v>
      </c>
      <c r="AY678" s="16" t="s">
        <v>139</v>
      </c>
      <c r="BE678" s="215">
        <f>IF(N678="základní",J678,0)</f>
        <v>0</v>
      </c>
      <c r="BF678" s="215">
        <f>IF(N678="snížená",J678,0)</f>
        <v>0</v>
      </c>
      <c r="BG678" s="215">
        <f>IF(N678="zákl. přenesená",J678,0)</f>
        <v>0</v>
      </c>
      <c r="BH678" s="215">
        <f>IF(N678="sníž. přenesená",J678,0)</f>
        <v>0</v>
      </c>
      <c r="BI678" s="215">
        <f>IF(N678="nulová",J678,0)</f>
        <v>0</v>
      </c>
      <c r="BJ678" s="16" t="s">
        <v>81</v>
      </c>
      <c r="BK678" s="215">
        <f>ROUND(I678*H678,2)</f>
        <v>0</v>
      </c>
      <c r="BL678" s="16" t="s">
        <v>146</v>
      </c>
      <c r="BM678" s="16" t="s">
        <v>873</v>
      </c>
    </row>
    <row r="679" s="12" customFormat="1">
      <c r="B679" s="227"/>
      <c r="C679" s="228"/>
      <c r="D679" s="218" t="s">
        <v>148</v>
      </c>
      <c r="E679" s="229" t="s">
        <v>1</v>
      </c>
      <c r="F679" s="230" t="s">
        <v>874</v>
      </c>
      <c r="G679" s="228"/>
      <c r="H679" s="231">
        <v>16.309999999999999</v>
      </c>
      <c r="I679" s="232"/>
      <c r="J679" s="228"/>
      <c r="K679" s="228"/>
      <c r="L679" s="233"/>
      <c r="M679" s="234"/>
      <c r="N679" s="235"/>
      <c r="O679" s="235"/>
      <c r="P679" s="235"/>
      <c r="Q679" s="235"/>
      <c r="R679" s="235"/>
      <c r="S679" s="235"/>
      <c r="T679" s="236"/>
      <c r="AT679" s="237" t="s">
        <v>148</v>
      </c>
      <c r="AU679" s="237" t="s">
        <v>83</v>
      </c>
      <c r="AV679" s="12" t="s">
        <v>83</v>
      </c>
      <c r="AW679" s="12" t="s">
        <v>34</v>
      </c>
      <c r="AX679" s="12" t="s">
        <v>73</v>
      </c>
      <c r="AY679" s="237" t="s">
        <v>139</v>
      </c>
    </row>
    <row r="680" s="12" customFormat="1">
      <c r="B680" s="227"/>
      <c r="C680" s="228"/>
      <c r="D680" s="218" t="s">
        <v>148</v>
      </c>
      <c r="E680" s="229" t="s">
        <v>1</v>
      </c>
      <c r="F680" s="230" t="s">
        <v>875</v>
      </c>
      <c r="G680" s="228"/>
      <c r="H680" s="231">
        <v>20.248999999999999</v>
      </c>
      <c r="I680" s="232"/>
      <c r="J680" s="228"/>
      <c r="K680" s="228"/>
      <c r="L680" s="233"/>
      <c r="M680" s="234"/>
      <c r="N680" s="235"/>
      <c r="O680" s="235"/>
      <c r="P680" s="235"/>
      <c r="Q680" s="235"/>
      <c r="R680" s="235"/>
      <c r="S680" s="235"/>
      <c r="T680" s="236"/>
      <c r="AT680" s="237" t="s">
        <v>148</v>
      </c>
      <c r="AU680" s="237" t="s">
        <v>83</v>
      </c>
      <c r="AV680" s="12" t="s">
        <v>83</v>
      </c>
      <c r="AW680" s="12" t="s">
        <v>34</v>
      </c>
      <c r="AX680" s="12" t="s">
        <v>73</v>
      </c>
      <c r="AY680" s="237" t="s">
        <v>139</v>
      </c>
    </row>
    <row r="681" s="12" customFormat="1">
      <c r="B681" s="227"/>
      <c r="C681" s="228"/>
      <c r="D681" s="218" t="s">
        <v>148</v>
      </c>
      <c r="E681" s="229" t="s">
        <v>1</v>
      </c>
      <c r="F681" s="230" t="s">
        <v>876</v>
      </c>
      <c r="G681" s="228"/>
      <c r="H681" s="231">
        <v>0.441</v>
      </c>
      <c r="I681" s="232"/>
      <c r="J681" s="228"/>
      <c r="K681" s="228"/>
      <c r="L681" s="233"/>
      <c r="M681" s="234"/>
      <c r="N681" s="235"/>
      <c r="O681" s="235"/>
      <c r="P681" s="235"/>
      <c r="Q681" s="235"/>
      <c r="R681" s="235"/>
      <c r="S681" s="235"/>
      <c r="T681" s="236"/>
      <c r="AT681" s="237" t="s">
        <v>148</v>
      </c>
      <c r="AU681" s="237" t="s">
        <v>83</v>
      </c>
      <c r="AV681" s="12" t="s">
        <v>83</v>
      </c>
      <c r="AW681" s="12" t="s">
        <v>34</v>
      </c>
      <c r="AX681" s="12" t="s">
        <v>73</v>
      </c>
      <c r="AY681" s="237" t="s">
        <v>139</v>
      </c>
    </row>
    <row r="682" s="13" customFormat="1">
      <c r="B682" s="238"/>
      <c r="C682" s="239"/>
      <c r="D682" s="218" t="s">
        <v>148</v>
      </c>
      <c r="E682" s="240" t="s">
        <v>1</v>
      </c>
      <c r="F682" s="241" t="s">
        <v>167</v>
      </c>
      <c r="G682" s="239"/>
      <c r="H682" s="242">
        <v>37</v>
      </c>
      <c r="I682" s="243"/>
      <c r="J682" s="239"/>
      <c r="K682" s="239"/>
      <c r="L682" s="244"/>
      <c r="M682" s="245"/>
      <c r="N682" s="246"/>
      <c r="O682" s="246"/>
      <c r="P682" s="246"/>
      <c r="Q682" s="246"/>
      <c r="R682" s="246"/>
      <c r="S682" s="246"/>
      <c r="T682" s="247"/>
      <c r="AT682" s="248" t="s">
        <v>148</v>
      </c>
      <c r="AU682" s="248" t="s">
        <v>83</v>
      </c>
      <c r="AV682" s="13" t="s">
        <v>146</v>
      </c>
      <c r="AW682" s="13" t="s">
        <v>34</v>
      </c>
      <c r="AX682" s="13" t="s">
        <v>81</v>
      </c>
      <c r="AY682" s="248" t="s">
        <v>139</v>
      </c>
    </row>
    <row r="683" s="1" customFormat="1" ht="16.5" customHeight="1">
      <c r="B683" s="37"/>
      <c r="C683" s="249" t="s">
        <v>877</v>
      </c>
      <c r="D683" s="249" t="s">
        <v>263</v>
      </c>
      <c r="E683" s="250" t="s">
        <v>878</v>
      </c>
      <c r="F683" s="251" t="s">
        <v>879</v>
      </c>
      <c r="G683" s="252" t="s">
        <v>144</v>
      </c>
      <c r="H683" s="253">
        <v>37</v>
      </c>
      <c r="I683" s="254"/>
      <c r="J683" s="255">
        <f>ROUND(I683*H683,2)</f>
        <v>0</v>
      </c>
      <c r="K683" s="251" t="s">
        <v>145</v>
      </c>
      <c r="L683" s="256"/>
      <c r="M683" s="257" t="s">
        <v>1</v>
      </c>
      <c r="N683" s="258" t="s">
        <v>44</v>
      </c>
      <c r="O683" s="78"/>
      <c r="P683" s="213">
        <f>O683*H683</f>
        <v>0</v>
      </c>
      <c r="Q683" s="213">
        <v>0</v>
      </c>
      <c r="R683" s="213">
        <f>Q683*H683</f>
        <v>0</v>
      </c>
      <c r="S683" s="213">
        <v>0</v>
      </c>
      <c r="T683" s="214">
        <f>S683*H683</f>
        <v>0</v>
      </c>
      <c r="AR683" s="16" t="s">
        <v>197</v>
      </c>
      <c r="AT683" s="16" t="s">
        <v>263</v>
      </c>
      <c r="AU683" s="16" t="s">
        <v>83</v>
      </c>
      <c r="AY683" s="16" t="s">
        <v>139</v>
      </c>
      <c r="BE683" s="215">
        <f>IF(N683="základní",J683,0)</f>
        <v>0</v>
      </c>
      <c r="BF683" s="215">
        <f>IF(N683="snížená",J683,0)</f>
        <v>0</v>
      </c>
      <c r="BG683" s="215">
        <f>IF(N683="zákl. přenesená",J683,0)</f>
        <v>0</v>
      </c>
      <c r="BH683" s="215">
        <f>IF(N683="sníž. přenesená",J683,0)</f>
        <v>0</v>
      </c>
      <c r="BI683" s="215">
        <f>IF(N683="nulová",J683,0)</f>
        <v>0</v>
      </c>
      <c r="BJ683" s="16" t="s">
        <v>81</v>
      </c>
      <c r="BK683" s="215">
        <f>ROUND(I683*H683,2)</f>
        <v>0</v>
      </c>
      <c r="BL683" s="16" t="s">
        <v>146</v>
      </c>
      <c r="BM683" s="16" t="s">
        <v>880</v>
      </c>
    </row>
    <row r="684" s="11" customFormat="1">
      <c r="B684" s="216"/>
      <c r="C684" s="217"/>
      <c r="D684" s="218" t="s">
        <v>148</v>
      </c>
      <c r="E684" s="219" t="s">
        <v>1</v>
      </c>
      <c r="F684" s="220" t="s">
        <v>881</v>
      </c>
      <c r="G684" s="217"/>
      <c r="H684" s="219" t="s">
        <v>1</v>
      </c>
      <c r="I684" s="221"/>
      <c r="J684" s="217"/>
      <c r="K684" s="217"/>
      <c r="L684" s="222"/>
      <c r="M684" s="223"/>
      <c r="N684" s="224"/>
      <c r="O684" s="224"/>
      <c r="P684" s="224"/>
      <c r="Q684" s="224"/>
      <c r="R684" s="224"/>
      <c r="S684" s="224"/>
      <c r="T684" s="225"/>
      <c r="AT684" s="226" t="s">
        <v>148</v>
      </c>
      <c r="AU684" s="226" t="s">
        <v>83</v>
      </c>
      <c r="AV684" s="11" t="s">
        <v>81</v>
      </c>
      <c r="AW684" s="11" t="s">
        <v>34</v>
      </c>
      <c r="AX684" s="11" t="s">
        <v>73</v>
      </c>
      <c r="AY684" s="226" t="s">
        <v>139</v>
      </c>
    </row>
    <row r="685" s="12" customFormat="1">
      <c r="B685" s="227"/>
      <c r="C685" s="228"/>
      <c r="D685" s="218" t="s">
        <v>148</v>
      </c>
      <c r="E685" s="229" t="s">
        <v>1</v>
      </c>
      <c r="F685" s="230" t="s">
        <v>882</v>
      </c>
      <c r="G685" s="228"/>
      <c r="H685" s="231">
        <v>37</v>
      </c>
      <c r="I685" s="232"/>
      <c r="J685" s="228"/>
      <c r="K685" s="228"/>
      <c r="L685" s="233"/>
      <c r="M685" s="234"/>
      <c r="N685" s="235"/>
      <c r="O685" s="235"/>
      <c r="P685" s="235"/>
      <c r="Q685" s="235"/>
      <c r="R685" s="235"/>
      <c r="S685" s="235"/>
      <c r="T685" s="236"/>
      <c r="AT685" s="237" t="s">
        <v>148</v>
      </c>
      <c r="AU685" s="237" t="s">
        <v>83</v>
      </c>
      <c r="AV685" s="12" t="s">
        <v>83</v>
      </c>
      <c r="AW685" s="12" t="s">
        <v>34</v>
      </c>
      <c r="AX685" s="12" t="s">
        <v>81</v>
      </c>
      <c r="AY685" s="237" t="s">
        <v>139</v>
      </c>
    </row>
    <row r="686" s="1" customFormat="1" ht="16.5" customHeight="1">
      <c r="B686" s="37"/>
      <c r="C686" s="204" t="s">
        <v>883</v>
      </c>
      <c r="D686" s="204" t="s">
        <v>141</v>
      </c>
      <c r="E686" s="205" t="s">
        <v>884</v>
      </c>
      <c r="F686" s="206" t="s">
        <v>885</v>
      </c>
      <c r="G686" s="207" t="s">
        <v>186</v>
      </c>
      <c r="H686" s="208">
        <v>3</v>
      </c>
      <c r="I686" s="209"/>
      <c r="J686" s="210">
        <f>ROUND(I686*H686,2)</f>
        <v>0</v>
      </c>
      <c r="K686" s="206" t="s">
        <v>145</v>
      </c>
      <c r="L686" s="42"/>
      <c r="M686" s="211" t="s">
        <v>1</v>
      </c>
      <c r="N686" s="212" t="s">
        <v>44</v>
      </c>
      <c r="O686" s="78"/>
      <c r="P686" s="213">
        <f>O686*H686</f>
        <v>0</v>
      </c>
      <c r="Q686" s="213">
        <v>0.016879999999999999</v>
      </c>
      <c r="R686" s="213">
        <f>Q686*H686</f>
        <v>0.050639999999999998</v>
      </c>
      <c r="S686" s="213">
        <v>0</v>
      </c>
      <c r="T686" s="214">
        <f>S686*H686</f>
        <v>0</v>
      </c>
      <c r="AR686" s="16" t="s">
        <v>146</v>
      </c>
      <c r="AT686" s="16" t="s">
        <v>141</v>
      </c>
      <c r="AU686" s="16" t="s">
        <v>83</v>
      </c>
      <c r="AY686" s="16" t="s">
        <v>139</v>
      </c>
      <c r="BE686" s="215">
        <f>IF(N686="základní",J686,0)</f>
        <v>0</v>
      </c>
      <c r="BF686" s="215">
        <f>IF(N686="snížená",J686,0)</f>
        <v>0</v>
      </c>
      <c r="BG686" s="215">
        <f>IF(N686="zákl. přenesená",J686,0)</f>
        <v>0</v>
      </c>
      <c r="BH686" s="215">
        <f>IF(N686="sníž. přenesená",J686,0)</f>
        <v>0</v>
      </c>
      <c r="BI686" s="215">
        <f>IF(N686="nulová",J686,0)</f>
        <v>0</v>
      </c>
      <c r="BJ686" s="16" t="s">
        <v>81</v>
      </c>
      <c r="BK686" s="215">
        <f>ROUND(I686*H686,2)</f>
        <v>0</v>
      </c>
      <c r="BL686" s="16" t="s">
        <v>146</v>
      </c>
      <c r="BM686" s="16" t="s">
        <v>886</v>
      </c>
    </row>
    <row r="687" s="11" customFormat="1">
      <c r="B687" s="216"/>
      <c r="C687" s="217"/>
      <c r="D687" s="218" t="s">
        <v>148</v>
      </c>
      <c r="E687" s="219" t="s">
        <v>1</v>
      </c>
      <c r="F687" s="220" t="s">
        <v>830</v>
      </c>
      <c r="G687" s="217"/>
      <c r="H687" s="219" t="s">
        <v>1</v>
      </c>
      <c r="I687" s="221"/>
      <c r="J687" s="217"/>
      <c r="K687" s="217"/>
      <c r="L687" s="222"/>
      <c r="M687" s="223"/>
      <c r="N687" s="224"/>
      <c r="O687" s="224"/>
      <c r="P687" s="224"/>
      <c r="Q687" s="224"/>
      <c r="R687" s="224"/>
      <c r="S687" s="224"/>
      <c r="T687" s="225"/>
      <c r="AT687" s="226" t="s">
        <v>148</v>
      </c>
      <c r="AU687" s="226" t="s">
        <v>83</v>
      </c>
      <c r="AV687" s="11" t="s">
        <v>81</v>
      </c>
      <c r="AW687" s="11" t="s">
        <v>34</v>
      </c>
      <c r="AX687" s="11" t="s">
        <v>73</v>
      </c>
      <c r="AY687" s="226" t="s">
        <v>139</v>
      </c>
    </row>
    <row r="688" s="11" customFormat="1">
      <c r="B688" s="216"/>
      <c r="C688" s="217"/>
      <c r="D688" s="218" t="s">
        <v>148</v>
      </c>
      <c r="E688" s="219" t="s">
        <v>1</v>
      </c>
      <c r="F688" s="220" t="s">
        <v>887</v>
      </c>
      <c r="G688" s="217"/>
      <c r="H688" s="219" t="s">
        <v>1</v>
      </c>
      <c r="I688" s="221"/>
      <c r="J688" s="217"/>
      <c r="K688" s="217"/>
      <c r="L688" s="222"/>
      <c r="M688" s="223"/>
      <c r="N688" s="224"/>
      <c r="O688" s="224"/>
      <c r="P688" s="224"/>
      <c r="Q688" s="224"/>
      <c r="R688" s="224"/>
      <c r="S688" s="224"/>
      <c r="T688" s="225"/>
      <c r="AT688" s="226" t="s">
        <v>148</v>
      </c>
      <c r="AU688" s="226" t="s">
        <v>83</v>
      </c>
      <c r="AV688" s="11" t="s">
        <v>81</v>
      </c>
      <c r="AW688" s="11" t="s">
        <v>34</v>
      </c>
      <c r="AX688" s="11" t="s">
        <v>73</v>
      </c>
      <c r="AY688" s="226" t="s">
        <v>139</v>
      </c>
    </row>
    <row r="689" s="12" customFormat="1">
      <c r="B689" s="227"/>
      <c r="C689" s="228"/>
      <c r="D689" s="218" t="s">
        <v>148</v>
      </c>
      <c r="E689" s="229" t="s">
        <v>1</v>
      </c>
      <c r="F689" s="230" t="s">
        <v>888</v>
      </c>
      <c r="G689" s="228"/>
      <c r="H689" s="231">
        <v>3</v>
      </c>
      <c r="I689" s="232"/>
      <c r="J689" s="228"/>
      <c r="K689" s="228"/>
      <c r="L689" s="233"/>
      <c r="M689" s="234"/>
      <c r="N689" s="235"/>
      <c r="O689" s="235"/>
      <c r="P689" s="235"/>
      <c r="Q689" s="235"/>
      <c r="R689" s="235"/>
      <c r="S689" s="235"/>
      <c r="T689" s="236"/>
      <c r="AT689" s="237" t="s">
        <v>148</v>
      </c>
      <c r="AU689" s="237" t="s">
        <v>83</v>
      </c>
      <c r="AV689" s="12" t="s">
        <v>83</v>
      </c>
      <c r="AW689" s="12" t="s">
        <v>34</v>
      </c>
      <c r="AX689" s="12" t="s">
        <v>81</v>
      </c>
      <c r="AY689" s="237" t="s">
        <v>139</v>
      </c>
    </row>
    <row r="690" s="1" customFormat="1" ht="16.5" customHeight="1">
      <c r="B690" s="37"/>
      <c r="C690" s="204" t="s">
        <v>889</v>
      </c>
      <c r="D690" s="204" t="s">
        <v>141</v>
      </c>
      <c r="E690" s="205" t="s">
        <v>890</v>
      </c>
      <c r="F690" s="206" t="s">
        <v>891</v>
      </c>
      <c r="G690" s="207" t="s">
        <v>186</v>
      </c>
      <c r="H690" s="208">
        <v>23</v>
      </c>
      <c r="I690" s="209"/>
      <c r="J690" s="210">
        <f>ROUND(I690*H690,2)</f>
        <v>0</v>
      </c>
      <c r="K690" s="206" t="s">
        <v>145</v>
      </c>
      <c r="L690" s="42"/>
      <c r="M690" s="211" t="s">
        <v>1</v>
      </c>
      <c r="N690" s="212" t="s">
        <v>44</v>
      </c>
      <c r="O690" s="78"/>
      <c r="P690" s="213">
        <f>O690*H690</f>
        <v>0</v>
      </c>
      <c r="Q690" s="213">
        <v>0.0088500000000000002</v>
      </c>
      <c r="R690" s="213">
        <f>Q690*H690</f>
        <v>0.20355000000000001</v>
      </c>
      <c r="S690" s="213">
        <v>0</v>
      </c>
      <c r="T690" s="214">
        <f>S690*H690</f>
        <v>0</v>
      </c>
      <c r="AR690" s="16" t="s">
        <v>146</v>
      </c>
      <c r="AT690" s="16" t="s">
        <v>141</v>
      </c>
      <c r="AU690" s="16" t="s">
        <v>83</v>
      </c>
      <c r="AY690" s="16" t="s">
        <v>139</v>
      </c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16" t="s">
        <v>81</v>
      </c>
      <c r="BK690" s="215">
        <f>ROUND(I690*H690,2)</f>
        <v>0</v>
      </c>
      <c r="BL690" s="16" t="s">
        <v>146</v>
      </c>
      <c r="BM690" s="16" t="s">
        <v>892</v>
      </c>
    </row>
    <row r="691" s="11" customFormat="1">
      <c r="B691" s="216"/>
      <c r="C691" s="217"/>
      <c r="D691" s="218" t="s">
        <v>148</v>
      </c>
      <c r="E691" s="219" t="s">
        <v>1</v>
      </c>
      <c r="F691" s="220" t="s">
        <v>887</v>
      </c>
      <c r="G691" s="217"/>
      <c r="H691" s="219" t="s">
        <v>1</v>
      </c>
      <c r="I691" s="221"/>
      <c r="J691" s="217"/>
      <c r="K691" s="217"/>
      <c r="L691" s="222"/>
      <c r="M691" s="223"/>
      <c r="N691" s="224"/>
      <c r="O691" s="224"/>
      <c r="P691" s="224"/>
      <c r="Q691" s="224"/>
      <c r="R691" s="224"/>
      <c r="S691" s="224"/>
      <c r="T691" s="225"/>
      <c r="AT691" s="226" t="s">
        <v>148</v>
      </c>
      <c r="AU691" s="226" t="s">
        <v>83</v>
      </c>
      <c r="AV691" s="11" t="s">
        <v>81</v>
      </c>
      <c r="AW691" s="11" t="s">
        <v>34</v>
      </c>
      <c r="AX691" s="11" t="s">
        <v>73</v>
      </c>
      <c r="AY691" s="226" t="s">
        <v>139</v>
      </c>
    </row>
    <row r="692" s="12" customFormat="1">
      <c r="B692" s="227"/>
      <c r="C692" s="228"/>
      <c r="D692" s="218" t="s">
        <v>148</v>
      </c>
      <c r="E692" s="229" t="s">
        <v>1</v>
      </c>
      <c r="F692" s="230" t="s">
        <v>893</v>
      </c>
      <c r="G692" s="228"/>
      <c r="H692" s="231">
        <v>23</v>
      </c>
      <c r="I692" s="232"/>
      <c r="J692" s="228"/>
      <c r="K692" s="228"/>
      <c r="L692" s="233"/>
      <c r="M692" s="234"/>
      <c r="N692" s="235"/>
      <c r="O692" s="235"/>
      <c r="P692" s="235"/>
      <c r="Q692" s="235"/>
      <c r="R692" s="235"/>
      <c r="S692" s="235"/>
      <c r="T692" s="236"/>
      <c r="AT692" s="237" t="s">
        <v>148</v>
      </c>
      <c r="AU692" s="237" t="s">
        <v>83</v>
      </c>
      <c r="AV692" s="12" t="s">
        <v>83</v>
      </c>
      <c r="AW692" s="12" t="s">
        <v>34</v>
      </c>
      <c r="AX692" s="12" t="s">
        <v>81</v>
      </c>
      <c r="AY692" s="237" t="s">
        <v>139</v>
      </c>
    </row>
    <row r="693" s="1" customFormat="1" ht="16.5" customHeight="1">
      <c r="B693" s="37"/>
      <c r="C693" s="204" t="s">
        <v>894</v>
      </c>
      <c r="D693" s="204" t="s">
        <v>141</v>
      </c>
      <c r="E693" s="205" t="s">
        <v>895</v>
      </c>
      <c r="F693" s="206" t="s">
        <v>896</v>
      </c>
      <c r="G693" s="207" t="s">
        <v>186</v>
      </c>
      <c r="H693" s="208">
        <v>32</v>
      </c>
      <c r="I693" s="209"/>
      <c r="J693" s="210">
        <f>ROUND(I693*H693,2)</f>
        <v>0</v>
      </c>
      <c r="K693" s="206" t="s">
        <v>145</v>
      </c>
      <c r="L693" s="42"/>
      <c r="M693" s="211" t="s">
        <v>1</v>
      </c>
      <c r="N693" s="212" t="s">
        <v>44</v>
      </c>
      <c r="O693" s="78"/>
      <c r="P693" s="213">
        <f>O693*H693</f>
        <v>0</v>
      </c>
      <c r="Q693" s="213">
        <v>0.0269</v>
      </c>
      <c r="R693" s="213">
        <f>Q693*H693</f>
        <v>0.86080000000000001</v>
      </c>
      <c r="S693" s="213">
        <v>0</v>
      </c>
      <c r="T693" s="214">
        <f>S693*H693</f>
        <v>0</v>
      </c>
      <c r="AR693" s="16" t="s">
        <v>146</v>
      </c>
      <c r="AT693" s="16" t="s">
        <v>141</v>
      </c>
      <c r="AU693" s="16" t="s">
        <v>83</v>
      </c>
      <c r="AY693" s="16" t="s">
        <v>139</v>
      </c>
      <c r="BE693" s="215">
        <f>IF(N693="základní",J693,0)</f>
        <v>0</v>
      </c>
      <c r="BF693" s="215">
        <f>IF(N693="snížená",J693,0)</f>
        <v>0</v>
      </c>
      <c r="BG693" s="215">
        <f>IF(N693="zákl. přenesená",J693,0)</f>
        <v>0</v>
      </c>
      <c r="BH693" s="215">
        <f>IF(N693="sníž. přenesená",J693,0)</f>
        <v>0</v>
      </c>
      <c r="BI693" s="215">
        <f>IF(N693="nulová",J693,0)</f>
        <v>0</v>
      </c>
      <c r="BJ693" s="16" t="s">
        <v>81</v>
      </c>
      <c r="BK693" s="215">
        <f>ROUND(I693*H693,2)</f>
        <v>0</v>
      </c>
      <c r="BL693" s="16" t="s">
        <v>146</v>
      </c>
      <c r="BM693" s="16" t="s">
        <v>897</v>
      </c>
    </row>
    <row r="694" s="11" customFormat="1">
      <c r="B694" s="216"/>
      <c r="C694" s="217"/>
      <c r="D694" s="218" t="s">
        <v>148</v>
      </c>
      <c r="E694" s="219" t="s">
        <v>1</v>
      </c>
      <c r="F694" s="220" t="s">
        <v>898</v>
      </c>
      <c r="G694" s="217"/>
      <c r="H694" s="219" t="s">
        <v>1</v>
      </c>
      <c r="I694" s="221"/>
      <c r="J694" s="217"/>
      <c r="K694" s="217"/>
      <c r="L694" s="222"/>
      <c r="M694" s="223"/>
      <c r="N694" s="224"/>
      <c r="O694" s="224"/>
      <c r="P694" s="224"/>
      <c r="Q694" s="224"/>
      <c r="R694" s="224"/>
      <c r="S694" s="224"/>
      <c r="T694" s="225"/>
      <c r="AT694" s="226" t="s">
        <v>148</v>
      </c>
      <c r="AU694" s="226" t="s">
        <v>83</v>
      </c>
      <c r="AV694" s="11" t="s">
        <v>81</v>
      </c>
      <c r="AW694" s="11" t="s">
        <v>34</v>
      </c>
      <c r="AX694" s="11" t="s">
        <v>73</v>
      </c>
      <c r="AY694" s="226" t="s">
        <v>139</v>
      </c>
    </row>
    <row r="695" s="12" customFormat="1">
      <c r="B695" s="227"/>
      <c r="C695" s="228"/>
      <c r="D695" s="218" t="s">
        <v>148</v>
      </c>
      <c r="E695" s="229" t="s">
        <v>1</v>
      </c>
      <c r="F695" s="230" t="s">
        <v>899</v>
      </c>
      <c r="G695" s="228"/>
      <c r="H695" s="231">
        <v>9</v>
      </c>
      <c r="I695" s="232"/>
      <c r="J695" s="228"/>
      <c r="K695" s="228"/>
      <c r="L695" s="233"/>
      <c r="M695" s="234"/>
      <c r="N695" s="235"/>
      <c r="O695" s="235"/>
      <c r="P695" s="235"/>
      <c r="Q695" s="235"/>
      <c r="R695" s="235"/>
      <c r="S695" s="235"/>
      <c r="T695" s="236"/>
      <c r="AT695" s="237" t="s">
        <v>148</v>
      </c>
      <c r="AU695" s="237" t="s">
        <v>83</v>
      </c>
      <c r="AV695" s="12" t="s">
        <v>83</v>
      </c>
      <c r="AW695" s="12" t="s">
        <v>34</v>
      </c>
      <c r="AX695" s="12" t="s">
        <v>73</v>
      </c>
      <c r="AY695" s="237" t="s">
        <v>139</v>
      </c>
    </row>
    <row r="696" s="14" customFormat="1">
      <c r="B696" s="259"/>
      <c r="C696" s="260"/>
      <c r="D696" s="218" t="s">
        <v>148</v>
      </c>
      <c r="E696" s="261" t="s">
        <v>1</v>
      </c>
      <c r="F696" s="262" t="s">
        <v>612</v>
      </c>
      <c r="G696" s="260"/>
      <c r="H696" s="263">
        <v>9</v>
      </c>
      <c r="I696" s="264"/>
      <c r="J696" s="260"/>
      <c r="K696" s="260"/>
      <c r="L696" s="265"/>
      <c r="M696" s="266"/>
      <c r="N696" s="267"/>
      <c r="O696" s="267"/>
      <c r="P696" s="267"/>
      <c r="Q696" s="267"/>
      <c r="R696" s="267"/>
      <c r="S696" s="267"/>
      <c r="T696" s="268"/>
      <c r="AT696" s="269" t="s">
        <v>148</v>
      </c>
      <c r="AU696" s="269" t="s">
        <v>83</v>
      </c>
      <c r="AV696" s="14" t="s">
        <v>156</v>
      </c>
      <c r="AW696" s="14" t="s">
        <v>34</v>
      </c>
      <c r="AX696" s="14" t="s">
        <v>73</v>
      </c>
      <c r="AY696" s="269" t="s">
        <v>139</v>
      </c>
    </row>
    <row r="697" s="11" customFormat="1">
      <c r="B697" s="216"/>
      <c r="C697" s="217"/>
      <c r="D697" s="218" t="s">
        <v>148</v>
      </c>
      <c r="E697" s="219" t="s">
        <v>1</v>
      </c>
      <c r="F697" s="220" t="s">
        <v>887</v>
      </c>
      <c r="G697" s="217"/>
      <c r="H697" s="219" t="s">
        <v>1</v>
      </c>
      <c r="I697" s="221"/>
      <c r="J697" s="217"/>
      <c r="K697" s="217"/>
      <c r="L697" s="222"/>
      <c r="M697" s="223"/>
      <c r="N697" s="224"/>
      <c r="O697" s="224"/>
      <c r="P697" s="224"/>
      <c r="Q697" s="224"/>
      <c r="R697" s="224"/>
      <c r="S697" s="224"/>
      <c r="T697" s="225"/>
      <c r="AT697" s="226" t="s">
        <v>148</v>
      </c>
      <c r="AU697" s="226" t="s">
        <v>83</v>
      </c>
      <c r="AV697" s="11" t="s">
        <v>81</v>
      </c>
      <c r="AW697" s="11" t="s">
        <v>34</v>
      </c>
      <c r="AX697" s="11" t="s">
        <v>73</v>
      </c>
      <c r="AY697" s="226" t="s">
        <v>139</v>
      </c>
    </row>
    <row r="698" s="12" customFormat="1">
      <c r="B698" s="227"/>
      <c r="C698" s="228"/>
      <c r="D698" s="218" t="s">
        <v>148</v>
      </c>
      <c r="E698" s="229" t="s">
        <v>1</v>
      </c>
      <c r="F698" s="230" t="s">
        <v>893</v>
      </c>
      <c r="G698" s="228"/>
      <c r="H698" s="231">
        <v>23</v>
      </c>
      <c r="I698" s="232"/>
      <c r="J698" s="228"/>
      <c r="K698" s="228"/>
      <c r="L698" s="233"/>
      <c r="M698" s="234"/>
      <c r="N698" s="235"/>
      <c r="O698" s="235"/>
      <c r="P698" s="235"/>
      <c r="Q698" s="235"/>
      <c r="R698" s="235"/>
      <c r="S698" s="235"/>
      <c r="T698" s="236"/>
      <c r="AT698" s="237" t="s">
        <v>148</v>
      </c>
      <c r="AU698" s="237" t="s">
        <v>83</v>
      </c>
      <c r="AV698" s="12" t="s">
        <v>83</v>
      </c>
      <c r="AW698" s="12" t="s">
        <v>34</v>
      </c>
      <c r="AX698" s="12" t="s">
        <v>73</v>
      </c>
      <c r="AY698" s="237" t="s">
        <v>139</v>
      </c>
    </row>
    <row r="699" s="14" customFormat="1">
      <c r="B699" s="259"/>
      <c r="C699" s="260"/>
      <c r="D699" s="218" t="s">
        <v>148</v>
      </c>
      <c r="E699" s="261" t="s">
        <v>1</v>
      </c>
      <c r="F699" s="262" t="s">
        <v>621</v>
      </c>
      <c r="G699" s="260"/>
      <c r="H699" s="263">
        <v>23</v>
      </c>
      <c r="I699" s="264"/>
      <c r="J699" s="260"/>
      <c r="K699" s="260"/>
      <c r="L699" s="265"/>
      <c r="M699" s="266"/>
      <c r="N699" s="267"/>
      <c r="O699" s="267"/>
      <c r="P699" s="267"/>
      <c r="Q699" s="267"/>
      <c r="R699" s="267"/>
      <c r="S699" s="267"/>
      <c r="T699" s="268"/>
      <c r="AT699" s="269" t="s">
        <v>148</v>
      </c>
      <c r="AU699" s="269" t="s">
        <v>83</v>
      </c>
      <c r="AV699" s="14" t="s">
        <v>156</v>
      </c>
      <c r="AW699" s="14" t="s">
        <v>34</v>
      </c>
      <c r="AX699" s="14" t="s">
        <v>73</v>
      </c>
      <c r="AY699" s="269" t="s">
        <v>139</v>
      </c>
    </row>
    <row r="700" s="13" customFormat="1">
      <c r="B700" s="238"/>
      <c r="C700" s="239"/>
      <c r="D700" s="218" t="s">
        <v>148</v>
      </c>
      <c r="E700" s="240" t="s">
        <v>1</v>
      </c>
      <c r="F700" s="241" t="s">
        <v>167</v>
      </c>
      <c r="G700" s="239"/>
      <c r="H700" s="242">
        <v>32</v>
      </c>
      <c r="I700" s="243"/>
      <c r="J700" s="239"/>
      <c r="K700" s="239"/>
      <c r="L700" s="244"/>
      <c r="M700" s="245"/>
      <c r="N700" s="246"/>
      <c r="O700" s="246"/>
      <c r="P700" s="246"/>
      <c r="Q700" s="246"/>
      <c r="R700" s="246"/>
      <c r="S700" s="246"/>
      <c r="T700" s="247"/>
      <c r="AT700" s="248" t="s">
        <v>148</v>
      </c>
      <c r="AU700" s="248" t="s">
        <v>83</v>
      </c>
      <c r="AV700" s="13" t="s">
        <v>146</v>
      </c>
      <c r="AW700" s="13" t="s">
        <v>34</v>
      </c>
      <c r="AX700" s="13" t="s">
        <v>81</v>
      </c>
      <c r="AY700" s="248" t="s">
        <v>139</v>
      </c>
    </row>
    <row r="701" s="1" customFormat="1" ht="16.5" customHeight="1">
      <c r="B701" s="37"/>
      <c r="C701" s="249" t="s">
        <v>900</v>
      </c>
      <c r="D701" s="249" t="s">
        <v>263</v>
      </c>
      <c r="E701" s="250" t="s">
        <v>901</v>
      </c>
      <c r="F701" s="251" t="s">
        <v>902</v>
      </c>
      <c r="G701" s="252" t="s">
        <v>186</v>
      </c>
      <c r="H701" s="253">
        <v>9.5</v>
      </c>
      <c r="I701" s="254"/>
      <c r="J701" s="255">
        <f>ROUND(I701*H701,2)</f>
        <v>0</v>
      </c>
      <c r="K701" s="251" t="s">
        <v>145</v>
      </c>
      <c r="L701" s="256"/>
      <c r="M701" s="257" t="s">
        <v>1</v>
      </c>
      <c r="N701" s="258" t="s">
        <v>44</v>
      </c>
      <c r="O701" s="78"/>
      <c r="P701" s="213">
        <f>O701*H701</f>
        <v>0</v>
      </c>
      <c r="Q701" s="213">
        <v>0.00097999999999999997</v>
      </c>
      <c r="R701" s="213">
        <f>Q701*H701</f>
        <v>0.0093099999999999988</v>
      </c>
      <c r="S701" s="213">
        <v>0</v>
      </c>
      <c r="T701" s="214">
        <f>S701*H701</f>
        <v>0</v>
      </c>
      <c r="AR701" s="16" t="s">
        <v>197</v>
      </c>
      <c r="AT701" s="16" t="s">
        <v>263</v>
      </c>
      <c r="AU701" s="16" t="s">
        <v>83</v>
      </c>
      <c r="AY701" s="16" t="s">
        <v>139</v>
      </c>
      <c r="BE701" s="215">
        <f>IF(N701="základní",J701,0)</f>
        <v>0</v>
      </c>
      <c r="BF701" s="215">
        <f>IF(N701="snížená",J701,0)</f>
        <v>0</v>
      </c>
      <c r="BG701" s="215">
        <f>IF(N701="zákl. přenesená",J701,0)</f>
        <v>0</v>
      </c>
      <c r="BH701" s="215">
        <f>IF(N701="sníž. přenesená",J701,0)</f>
        <v>0</v>
      </c>
      <c r="BI701" s="215">
        <f>IF(N701="nulová",J701,0)</f>
        <v>0</v>
      </c>
      <c r="BJ701" s="16" t="s">
        <v>81</v>
      </c>
      <c r="BK701" s="215">
        <f>ROUND(I701*H701,2)</f>
        <v>0</v>
      </c>
      <c r="BL701" s="16" t="s">
        <v>146</v>
      </c>
      <c r="BM701" s="16" t="s">
        <v>903</v>
      </c>
    </row>
    <row r="702" s="11" customFormat="1">
      <c r="B702" s="216"/>
      <c r="C702" s="217"/>
      <c r="D702" s="218" t="s">
        <v>148</v>
      </c>
      <c r="E702" s="219" t="s">
        <v>1</v>
      </c>
      <c r="F702" s="220" t="s">
        <v>904</v>
      </c>
      <c r="G702" s="217"/>
      <c r="H702" s="219" t="s">
        <v>1</v>
      </c>
      <c r="I702" s="221"/>
      <c r="J702" s="217"/>
      <c r="K702" s="217"/>
      <c r="L702" s="222"/>
      <c r="M702" s="223"/>
      <c r="N702" s="224"/>
      <c r="O702" s="224"/>
      <c r="P702" s="224"/>
      <c r="Q702" s="224"/>
      <c r="R702" s="224"/>
      <c r="S702" s="224"/>
      <c r="T702" s="225"/>
      <c r="AT702" s="226" t="s">
        <v>148</v>
      </c>
      <c r="AU702" s="226" t="s">
        <v>83</v>
      </c>
      <c r="AV702" s="11" t="s">
        <v>81</v>
      </c>
      <c r="AW702" s="11" t="s">
        <v>34</v>
      </c>
      <c r="AX702" s="11" t="s">
        <v>73</v>
      </c>
      <c r="AY702" s="226" t="s">
        <v>139</v>
      </c>
    </row>
    <row r="703" s="12" customFormat="1">
      <c r="B703" s="227"/>
      <c r="C703" s="228"/>
      <c r="D703" s="218" t="s">
        <v>148</v>
      </c>
      <c r="E703" s="229" t="s">
        <v>1</v>
      </c>
      <c r="F703" s="230" t="s">
        <v>905</v>
      </c>
      <c r="G703" s="228"/>
      <c r="H703" s="231">
        <v>9.5</v>
      </c>
      <c r="I703" s="232"/>
      <c r="J703" s="228"/>
      <c r="K703" s="228"/>
      <c r="L703" s="233"/>
      <c r="M703" s="234"/>
      <c r="N703" s="235"/>
      <c r="O703" s="235"/>
      <c r="P703" s="235"/>
      <c r="Q703" s="235"/>
      <c r="R703" s="235"/>
      <c r="S703" s="235"/>
      <c r="T703" s="236"/>
      <c r="AT703" s="237" t="s">
        <v>148</v>
      </c>
      <c r="AU703" s="237" t="s">
        <v>83</v>
      </c>
      <c r="AV703" s="12" t="s">
        <v>83</v>
      </c>
      <c r="AW703" s="12" t="s">
        <v>34</v>
      </c>
      <c r="AX703" s="12" t="s">
        <v>81</v>
      </c>
      <c r="AY703" s="237" t="s">
        <v>139</v>
      </c>
    </row>
    <row r="704" s="1" customFormat="1" ht="16.5" customHeight="1">
      <c r="B704" s="37"/>
      <c r="C704" s="249" t="s">
        <v>906</v>
      </c>
      <c r="D704" s="249" t="s">
        <v>263</v>
      </c>
      <c r="E704" s="250" t="s">
        <v>907</v>
      </c>
      <c r="F704" s="251" t="s">
        <v>908</v>
      </c>
      <c r="G704" s="252" t="s">
        <v>186</v>
      </c>
      <c r="H704" s="253">
        <v>52</v>
      </c>
      <c r="I704" s="254"/>
      <c r="J704" s="255">
        <f>ROUND(I704*H704,2)</f>
        <v>0</v>
      </c>
      <c r="K704" s="251" t="s">
        <v>145</v>
      </c>
      <c r="L704" s="256"/>
      <c r="M704" s="257" t="s">
        <v>1</v>
      </c>
      <c r="N704" s="258" t="s">
        <v>44</v>
      </c>
      <c r="O704" s="78"/>
      <c r="P704" s="213">
        <f>O704*H704</f>
        <v>0</v>
      </c>
      <c r="Q704" s="213">
        <v>0.0019200000000000001</v>
      </c>
      <c r="R704" s="213">
        <f>Q704*H704</f>
        <v>0.099839999999999998</v>
      </c>
      <c r="S704" s="213">
        <v>0</v>
      </c>
      <c r="T704" s="214">
        <f>S704*H704</f>
        <v>0</v>
      </c>
      <c r="AR704" s="16" t="s">
        <v>197</v>
      </c>
      <c r="AT704" s="16" t="s">
        <v>263</v>
      </c>
      <c r="AU704" s="16" t="s">
        <v>83</v>
      </c>
      <c r="AY704" s="16" t="s">
        <v>139</v>
      </c>
      <c r="BE704" s="215">
        <f>IF(N704="základní",J704,0)</f>
        <v>0</v>
      </c>
      <c r="BF704" s="215">
        <f>IF(N704="snížená",J704,0)</f>
        <v>0</v>
      </c>
      <c r="BG704" s="215">
        <f>IF(N704="zákl. přenesená",J704,0)</f>
        <v>0</v>
      </c>
      <c r="BH704" s="215">
        <f>IF(N704="sníž. přenesená",J704,0)</f>
        <v>0</v>
      </c>
      <c r="BI704" s="215">
        <f>IF(N704="nulová",J704,0)</f>
        <v>0</v>
      </c>
      <c r="BJ704" s="16" t="s">
        <v>81</v>
      </c>
      <c r="BK704" s="215">
        <f>ROUND(I704*H704,2)</f>
        <v>0</v>
      </c>
      <c r="BL704" s="16" t="s">
        <v>146</v>
      </c>
      <c r="BM704" s="16" t="s">
        <v>909</v>
      </c>
    </row>
    <row r="705" s="11" customFormat="1">
      <c r="B705" s="216"/>
      <c r="C705" s="217"/>
      <c r="D705" s="218" t="s">
        <v>148</v>
      </c>
      <c r="E705" s="219" t="s">
        <v>1</v>
      </c>
      <c r="F705" s="220" t="s">
        <v>910</v>
      </c>
      <c r="G705" s="217"/>
      <c r="H705" s="219" t="s">
        <v>1</v>
      </c>
      <c r="I705" s="221"/>
      <c r="J705" s="217"/>
      <c r="K705" s="217"/>
      <c r="L705" s="222"/>
      <c r="M705" s="223"/>
      <c r="N705" s="224"/>
      <c r="O705" s="224"/>
      <c r="P705" s="224"/>
      <c r="Q705" s="224"/>
      <c r="R705" s="224"/>
      <c r="S705" s="224"/>
      <c r="T705" s="225"/>
      <c r="AT705" s="226" t="s">
        <v>148</v>
      </c>
      <c r="AU705" s="226" t="s">
        <v>83</v>
      </c>
      <c r="AV705" s="11" t="s">
        <v>81</v>
      </c>
      <c r="AW705" s="11" t="s">
        <v>34</v>
      </c>
      <c r="AX705" s="11" t="s">
        <v>73</v>
      </c>
      <c r="AY705" s="226" t="s">
        <v>139</v>
      </c>
    </row>
    <row r="706" s="12" customFormat="1">
      <c r="B706" s="227"/>
      <c r="C706" s="228"/>
      <c r="D706" s="218" t="s">
        <v>148</v>
      </c>
      <c r="E706" s="229" t="s">
        <v>1</v>
      </c>
      <c r="F706" s="230" t="s">
        <v>911</v>
      </c>
      <c r="G706" s="228"/>
      <c r="H706" s="231">
        <v>27.300000000000001</v>
      </c>
      <c r="I706" s="232"/>
      <c r="J706" s="228"/>
      <c r="K706" s="228"/>
      <c r="L706" s="233"/>
      <c r="M706" s="234"/>
      <c r="N706" s="235"/>
      <c r="O706" s="235"/>
      <c r="P706" s="235"/>
      <c r="Q706" s="235"/>
      <c r="R706" s="235"/>
      <c r="S706" s="235"/>
      <c r="T706" s="236"/>
      <c r="AT706" s="237" t="s">
        <v>148</v>
      </c>
      <c r="AU706" s="237" t="s">
        <v>83</v>
      </c>
      <c r="AV706" s="12" t="s">
        <v>83</v>
      </c>
      <c r="AW706" s="12" t="s">
        <v>34</v>
      </c>
      <c r="AX706" s="12" t="s">
        <v>73</v>
      </c>
      <c r="AY706" s="237" t="s">
        <v>139</v>
      </c>
    </row>
    <row r="707" s="11" customFormat="1">
      <c r="B707" s="216"/>
      <c r="C707" s="217"/>
      <c r="D707" s="218" t="s">
        <v>148</v>
      </c>
      <c r="E707" s="219" t="s">
        <v>1</v>
      </c>
      <c r="F707" s="220" t="s">
        <v>912</v>
      </c>
      <c r="G707" s="217"/>
      <c r="H707" s="219" t="s">
        <v>1</v>
      </c>
      <c r="I707" s="221"/>
      <c r="J707" s="217"/>
      <c r="K707" s="217"/>
      <c r="L707" s="222"/>
      <c r="M707" s="223"/>
      <c r="N707" s="224"/>
      <c r="O707" s="224"/>
      <c r="P707" s="224"/>
      <c r="Q707" s="224"/>
      <c r="R707" s="224"/>
      <c r="S707" s="224"/>
      <c r="T707" s="225"/>
      <c r="AT707" s="226" t="s">
        <v>148</v>
      </c>
      <c r="AU707" s="226" t="s">
        <v>83</v>
      </c>
      <c r="AV707" s="11" t="s">
        <v>81</v>
      </c>
      <c r="AW707" s="11" t="s">
        <v>34</v>
      </c>
      <c r="AX707" s="11" t="s">
        <v>73</v>
      </c>
      <c r="AY707" s="226" t="s">
        <v>139</v>
      </c>
    </row>
    <row r="708" s="12" customFormat="1">
      <c r="B708" s="227"/>
      <c r="C708" s="228"/>
      <c r="D708" s="218" t="s">
        <v>148</v>
      </c>
      <c r="E708" s="229" t="s">
        <v>1</v>
      </c>
      <c r="F708" s="230" t="s">
        <v>913</v>
      </c>
      <c r="G708" s="228"/>
      <c r="H708" s="231">
        <v>24.149999999999999</v>
      </c>
      <c r="I708" s="232"/>
      <c r="J708" s="228"/>
      <c r="K708" s="228"/>
      <c r="L708" s="233"/>
      <c r="M708" s="234"/>
      <c r="N708" s="235"/>
      <c r="O708" s="235"/>
      <c r="P708" s="235"/>
      <c r="Q708" s="235"/>
      <c r="R708" s="235"/>
      <c r="S708" s="235"/>
      <c r="T708" s="236"/>
      <c r="AT708" s="237" t="s">
        <v>148</v>
      </c>
      <c r="AU708" s="237" t="s">
        <v>83</v>
      </c>
      <c r="AV708" s="12" t="s">
        <v>83</v>
      </c>
      <c r="AW708" s="12" t="s">
        <v>34</v>
      </c>
      <c r="AX708" s="12" t="s">
        <v>73</v>
      </c>
      <c r="AY708" s="237" t="s">
        <v>139</v>
      </c>
    </row>
    <row r="709" s="12" customFormat="1">
      <c r="B709" s="227"/>
      <c r="C709" s="228"/>
      <c r="D709" s="218" t="s">
        <v>148</v>
      </c>
      <c r="E709" s="229" t="s">
        <v>1</v>
      </c>
      <c r="F709" s="230" t="s">
        <v>914</v>
      </c>
      <c r="G709" s="228"/>
      <c r="H709" s="231">
        <v>0.55000000000000004</v>
      </c>
      <c r="I709" s="232"/>
      <c r="J709" s="228"/>
      <c r="K709" s="228"/>
      <c r="L709" s="233"/>
      <c r="M709" s="234"/>
      <c r="N709" s="235"/>
      <c r="O709" s="235"/>
      <c r="P709" s="235"/>
      <c r="Q709" s="235"/>
      <c r="R709" s="235"/>
      <c r="S709" s="235"/>
      <c r="T709" s="236"/>
      <c r="AT709" s="237" t="s">
        <v>148</v>
      </c>
      <c r="AU709" s="237" t="s">
        <v>83</v>
      </c>
      <c r="AV709" s="12" t="s">
        <v>83</v>
      </c>
      <c r="AW709" s="12" t="s">
        <v>34</v>
      </c>
      <c r="AX709" s="12" t="s">
        <v>73</v>
      </c>
      <c r="AY709" s="237" t="s">
        <v>139</v>
      </c>
    </row>
    <row r="710" s="13" customFormat="1">
      <c r="B710" s="238"/>
      <c r="C710" s="239"/>
      <c r="D710" s="218" t="s">
        <v>148</v>
      </c>
      <c r="E710" s="240" t="s">
        <v>1</v>
      </c>
      <c r="F710" s="241" t="s">
        <v>167</v>
      </c>
      <c r="G710" s="239"/>
      <c r="H710" s="242">
        <v>52</v>
      </c>
      <c r="I710" s="243"/>
      <c r="J710" s="239"/>
      <c r="K710" s="239"/>
      <c r="L710" s="244"/>
      <c r="M710" s="245"/>
      <c r="N710" s="246"/>
      <c r="O710" s="246"/>
      <c r="P710" s="246"/>
      <c r="Q710" s="246"/>
      <c r="R710" s="246"/>
      <c r="S710" s="246"/>
      <c r="T710" s="247"/>
      <c r="AT710" s="248" t="s">
        <v>148</v>
      </c>
      <c r="AU710" s="248" t="s">
        <v>83</v>
      </c>
      <c r="AV710" s="13" t="s">
        <v>146</v>
      </c>
      <c r="AW710" s="13" t="s">
        <v>34</v>
      </c>
      <c r="AX710" s="13" t="s">
        <v>81</v>
      </c>
      <c r="AY710" s="248" t="s">
        <v>139</v>
      </c>
    </row>
    <row r="711" s="1" customFormat="1" ht="16.5" customHeight="1">
      <c r="B711" s="37"/>
      <c r="C711" s="204" t="s">
        <v>915</v>
      </c>
      <c r="D711" s="204" t="s">
        <v>141</v>
      </c>
      <c r="E711" s="205" t="s">
        <v>916</v>
      </c>
      <c r="F711" s="206" t="s">
        <v>917</v>
      </c>
      <c r="G711" s="207" t="s">
        <v>144</v>
      </c>
      <c r="H711" s="208">
        <v>1.8</v>
      </c>
      <c r="I711" s="209"/>
      <c r="J711" s="210">
        <f>ROUND(I711*H711,2)</f>
        <v>0</v>
      </c>
      <c r="K711" s="206" t="s">
        <v>145</v>
      </c>
      <c r="L711" s="42"/>
      <c r="M711" s="211" t="s">
        <v>1</v>
      </c>
      <c r="N711" s="212" t="s">
        <v>44</v>
      </c>
      <c r="O711" s="78"/>
      <c r="P711" s="213">
        <f>O711*H711</f>
        <v>0</v>
      </c>
      <c r="Q711" s="213">
        <v>2.2563399999999998</v>
      </c>
      <c r="R711" s="213">
        <f>Q711*H711</f>
        <v>4.0614119999999998</v>
      </c>
      <c r="S711" s="213">
        <v>0</v>
      </c>
      <c r="T711" s="214">
        <f>S711*H711</f>
        <v>0</v>
      </c>
      <c r="AR711" s="16" t="s">
        <v>146</v>
      </c>
      <c r="AT711" s="16" t="s">
        <v>141</v>
      </c>
      <c r="AU711" s="16" t="s">
        <v>83</v>
      </c>
      <c r="AY711" s="16" t="s">
        <v>139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16" t="s">
        <v>81</v>
      </c>
      <c r="BK711" s="215">
        <f>ROUND(I711*H711,2)</f>
        <v>0</v>
      </c>
      <c r="BL711" s="16" t="s">
        <v>146</v>
      </c>
      <c r="BM711" s="16" t="s">
        <v>918</v>
      </c>
    </row>
    <row r="712" s="11" customFormat="1">
      <c r="B712" s="216"/>
      <c r="C712" s="217"/>
      <c r="D712" s="218" t="s">
        <v>148</v>
      </c>
      <c r="E712" s="219" t="s">
        <v>1</v>
      </c>
      <c r="F712" s="220" t="s">
        <v>919</v>
      </c>
      <c r="G712" s="217"/>
      <c r="H712" s="219" t="s">
        <v>1</v>
      </c>
      <c r="I712" s="221"/>
      <c r="J712" s="217"/>
      <c r="K712" s="217"/>
      <c r="L712" s="222"/>
      <c r="M712" s="223"/>
      <c r="N712" s="224"/>
      <c r="O712" s="224"/>
      <c r="P712" s="224"/>
      <c r="Q712" s="224"/>
      <c r="R712" s="224"/>
      <c r="S712" s="224"/>
      <c r="T712" s="225"/>
      <c r="AT712" s="226" t="s">
        <v>148</v>
      </c>
      <c r="AU712" s="226" t="s">
        <v>83</v>
      </c>
      <c r="AV712" s="11" t="s">
        <v>81</v>
      </c>
      <c r="AW712" s="11" t="s">
        <v>34</v>
      </c>
      <c r="AX712" s="11" t="s">
        <v>73</v>
      </c>
      <c r="AY712" s="226" t="s">
        <v>139</v>
      </c>
    </row>
    <row r="713" s="12" customFormat="1">
      <c r="B713" s="227"/>
      <c r="C713" s="228"/>
      <c r="D713" s="218" t="s">
        <v>148</v>
      </c>
      <c r="E713" s="229" t="s">
        <v>1</v>
      </c>
      <c r="F713" s="230" t="s">
        <v>920</v>
      </c>
      <c r="G713" s="228"/>
      <c r="H713" s="231">
        <v>1.536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AT713" s="237" t="s">
        <v>148</v>
      </c>
      <c r="AU713" s="237" t="s">
        <v>83</v>
      </c>
      <c r="AV713" s="12" t="s">
        <v>83</v>
      </c>
      <c r="AW713" s="12" t="s">
        <v>34</v>
      </c>
      <c r="AX713" s="12" t="s">
        <v>73</v>
      </c>
      <c r="AY713" s="237" t="s">
        <v>139</v>
      </c>
    </row>
    <row r="714" s="12" customFormat="1">
      <c r="B714" s="227"/>
      <c r="C714" s="228"/>
      <c r="D714" s="218" t="s">
        <v>148</v>
      </c>
      <c r="E714" s="229" t="s">
        <v>1</v>
      </c>
      <c r="F714" s="230" t="s">
        <v>921</v>
      </c>
      <c r="G714" s="228"/>
      <c r="H714" s="231">
        <v>0.14999999999999999</v>
      </c>
      <c r="I714" s="232"/>
      <c r="J714" s="228"/>
      <c r="K714" s="228"/>
      <c r="L714" s="233"/>
      <c r="M714" s="234"/>
      <c r="N714" s="235"/>
      <c r="O714" s="235"/>
      <c r="P714" s="235"/>
      <c r="Q714" s="235"/>
      <c r="R714" s="235"/>
      <c r="S714" s="235"/>
      <c r="T714" s="236"/>
      <c r="AT714" s="237" t="s">
        <v>148</v>
      </c>
      <c r="AU714" s="237" t="s">
        <v>83</v>
      </c>
      <c r="AV714" s="12" t="s">
        <v>83</v>
      </c>
      <c r="AW714" s="12" t="s">
        <v>34</v>
      </c>
      <c r="AX714" s="12" t="s">
        <v>73</v>
      </c>
      <c r="AY714" s="237" t="s">
        <v>139</v>
      </c>
    </row>
    <row r="715" s="11" customFormat="1">
      <c r="B715" s="216"/>
      <c r="C715" s="217"/>
      <c r="D715" s="218" t="s">
        <v>148</v>
      </c>
      <c r="E715" s="219" t="s">
        <v>1</v>
      </c>
      <c r="F715" s="220" t="s">
        <v>922</v>
      </c>
      <c r="G715" s="217"/>
      <c r="H715" s="219" t="s">
        <v>1</v>
      </c>
      <c r="I715" s="221"/>
      <c r="J715" s="217"/>
      <c r="K715" s="217"/>
      <c r="L715" s="222"/>
      <c r="M715" s="223"/>
      <c r="N715" s="224"/>
      <c r="O715" s="224"/>
      <c r="P715" s="224"/>
      <c r="Q715" s="224"/>
      <c r="R715" s="224"/>
      <c r="S715" s="224"/>
      <c r="T715" s="225"/>
      <c r="AT715" s="226" t="s">
        <v>148</v>
      </c>
      <c r="AU715" s="226" t="s">
        <v>83</v>
      </c>
      <c r="AV715" s="11" t="s">
        <v>81</v>
      </c>
      <c r="AW715" s="11" t="s">
        <v>34</v>
      </c>
      <c r="AX715" s="11" t="s">
        <v>73</v>
      </c>
      <c r="AY715" s="226" t="s">
        <v>139</v>
      </c>
    </row>
    <row r="716" s="12" customFormat="1">
      <c r="B716" s="227"/>
      <c r="C716" s="228"/>
      <c r="D716" s="218" t="s">
        <v>148</v>
      </c>
      <c r="E716" s="229" t="s">
        <v>1</v>
      </c>
      <c r="F716" s="230" t="s">
        <v>923</v>
      </c>
      <c r="G716" s="228"/>
      <c r="H716" s="231">
        <v>0.114</v>
      </c>
      <c r="I716" s="232"/>
      <c r="J716" s="228"/>
      <c r="K716" s="228"/>
      <c r="L716" s="233"/>
      <c r="M716" s="234"/>
      <c r="N716" s="235"/>
      <c r="O716" s="235"/>
      <c r="P716" s="235"/>
      <c r="Q716" s="235"/>
      <c r="R716" s="235"/>
      <c r="S716" s="235"/>
      <c r="T716" s="236"/>
      <c r="AT716" s="237" t="s">
        <v>148</v>
      </c>
      <c r="AU716" s="237" t="s">
        <v>83</v>
      </c>
      <c r="AV716" s="12" t="s">
        <v>83</v>
      </c>
      <c r="AW716" s="12" t="s">
        <v>34</v>
      </c>
      <c r="AX716" s="12" t="s">
        <v>73</v>
      </c>
      <c r="AY716" s="237" t="s">
        <v>139</v>
      </c>
    </row>
    <row r="717" s="13" customFormat="1">
      <c r="B717" s="238"/>
      <c r="C717" s="239"/>
      <c r="D717" s="218" t="s">
        <v>148</v>
      </c>
      <c r="E717" s="240" t="s">
        <v>1</v>
      </c>
      <c r="F717" s="241" t="s">
        <v>167</v>
      </c>
      <c r="G717" s="239"/>
      <c r="H717" s="242">
        <v>1.8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AT717" s="248" t="s">
        <v>148</v>
      </c>
      <c r="AU717" s="248" t="s">
        <v>83</v>
      </c>
      <c r="AV717" s="13" t="s">
        <v>146</v>
      </c>
      <c r="AW717" s="13" t="s">
        <v>34</v>
      </c>
      <c r="AX717" s="13" t="s">
        <v>81</v>
      </c>
      <c r="AY717" s="248" t="s">
        <v>139</v>
      </c>
    </row>
    <row r="718" s="1" customFormat="1" ht="16.5" customHeight="1">
      <c r="B718" s="37"/>
      <c r="C718" s="204" t="s">
        <v>924</v>
      </c>
      <c r="D718" s="204" t="s">
        <v>141</v>
      </c>
      <c r="E718" s="205" t="s">
        <v>925</v>
      </c>
      <c r="F718" s="206" t="s">
        <v>926</v>
      </c>
      <c r="G718" s="207" t="s">
        <v>144</v>
      </c>
      <c r="H718" s="208">
        <v>0.80000000000000004</v>
      </c>
      <c r="I718" s="209"/>
      <c r="J718" s="210">
        <f>ROUND(I718*H718,2)</f>
        <v>0</v>
      </c>
      <c r="K718" s="206" t="s">
        <v>145</v>
      </c>
      <c r="L718" s="42"/>
      <c r="M718" s="211" t="s">
        <v>1</v>
      </c>
      <c r="N718" s="212" t="s">
        <v>44</v>
      </c>
      <c r="O718" s="78"/>
      <c r="P718" s="213">
        <f>O718*H718</f>
        <v>0</v>
      </c>
      <c r="Q718" s="213">
        <v>2.45329</v>
      </c>
      <c r="R718" s="213">
        <f>Q718*H718</f>
        <v>1.9626320000000002</v>
      </c>
      <c r="S718" s="213">
        <v>0</v>
      </c>
      <c r="T718" s="214">
        <f>S718*H718</f>
        <v>0</v>
      </c>
      <c r="AR718" s="16" t="s">
        <v>146</v>
      </c>
      <c r="AT718" s="16" t="s">
        <v>141</v>
      </c>
      <c r="AU718" s="16" t="s">
        <v>83</v>
      </c>
      <c r="AY718" s="16" t="s">
        <v>139</v>
      </c>
      <c r="BE718" s="215">
        <f>IF(N718="základní",J718,0)</f>
        <v>0</v>
      </c>
      <c r="BF718" s="215">
        <f>IF(N718="snížená",J718,0)</f>
        <v>0</v>
      </c>
      <c r="BG718" s="215">
        <f>IF(N718="zákl. přenesená",J718,0)</f>
        <v>0</v>
      </c>
      <c r="BH718" s="215">
        <f>IF(N718="sníž. přenesená",J718,0)</f>
        <v>0</v>
      </c>
      <c r="BI718" s="215">
        <f>IF(N718="nulová",J718,0)</f>
        <v>0</v>
      </c>
      <c r="BJ718" s="16" t="s">
        <v>81</v>
      </c>
      <c r="BK718" s="215">
        <f>ROUND(I718*H718,2)</f>
        <v>0</v>
      </c>
      <c r="BL718" s="16" t="s">
        <v>146</v>
      </c>
      <c r="BM718" s="16" t="s">
        <v>927</v>
      </c>
    </row>
    <row r="719" s="11" customFormat="1">
      <c r="B719" s="216"/>
      <c r="C719" s="217"/>
      <c r="D719" s="218" t="s">
        <v>148</v>
      </c>
      <c r="E719" s="219" t="s">
        <v>1</v>
      </c>
      <c r="F719" s="220" t="s">
        <v>928</v>
      </c>
      <c r="G719" s="217"/>
      <c r="H719" s="219" t="s">
        <v>1</v>
      </c>
      <c r="I719" s="221"/>
      <c r="J719" s="217"/>
      <c r="K719" s="217"/>
      <c r="L719" s="222"/>
      <c r="M719" s="223"/>
      <c r="N719" s="224"/>
      <c r="O719" s="224"/>
      <c r="P719" s="224"/>
      <c r="Q719" s="224"/>
      <c r="R719" s="224"/>
      <c r="S719" s="224"/>
      <c r="T719" s="225"/>
      <c r="AT719" s="226" t="s">
        <v>148</v>
      </c>
      <c r="AU719" s="226" t="s">
        <v>83</v>
      </c>
      <c r="AV719" s="11" t="s">
        <v>81</v>
      </c>
      <c r="AW719" s="11" t="s">
        <v>34</v>
      </c>
      <c r="AX719" s="11" t="s">
        <v>73</v>
      </c>
      <c r="AY719" s="226" t="s">
        <v>139</v>
      </c>
    </row>
    <row r="720" s="12" customFormat="1">
      <c r="B720" s="227"/>
      <c r="C720" s="228"/>
      <c r="D720" s="218" t="s">
        <v>148</v>
      </c>
      <c r="E720" s="229" t="s">
        <v>1</v>
      </c>
      <c r="F720" s="230" t="s">
        <v>929</v>
      </c>
      <c r="G720" s="228"/>
      <c r="H720" s="231">
        <v>0.315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AT720" s="237" t="s">
        <v>148</v>
      </c>
      <c r="AU720" s="237" t="s">
        <v>83</v>
      </c>
      <c r="AV720" s="12" t="s">
        <v>83</v>
      </c>
      <c r="AW720" s="12" t="s">
        <v>34</v>
      </c>
      <c r="AX720" s="12" t="s">
        <v>73</v>
      </c>
      <c r="AY720" s="237" t="s">
        <v>139</v>
      </c>
    </row>
    <row r="721" s="12" customFormat="1">
      <c r="B721" s="227"/>
      <c r="C721" s="228"/>
      <c r="D721" s="218" t="s">
        <v>148</v>
      </c>
      <c r="E721" s="229" t="s">
        <v>1</v>
      </c>
      <c r="F721" s="230" t="s">
        <v>930</v>
      </c>
      <c r="G721" s="228"/>
      <c r="H721" s="231">
        <v>0.44900000000000001</v>
      </c>
      <c r="I721" s="232"/>
      <c r="J721" s="228"/>
      <c r="K721" s="228"/>
      <c r="L721" s="233"/>
      <c r="M721" s="234"/>
      <c r="N721" s="235"/>
      <c r="O721" s="235"/>
      <c r="P721" s="235"/>
      <c r="Q721" s="235"/>
      <c r="R721" s="235"/>
      <c r="S721" s="235"/>
      <c r="T721" s="236"/>
      <c r="AT721" s="237" t="s">
        <v>148</v>
      </c>
      <c r="AU721" s="237" t="s">
        <v>83</v>
      </c>
      <c r="AV721" s="12" t="s">
        <v>83</v>
      </c>
      <c r="AW721" s="12" t="s">
        <v>34</v>
      </c>
      <c r="AX721" s="12" t="s">
        <v>73</v>
      </c>
      <c r="AY721" s="237" t="s">
        <v>139</v>
      </c>
    </row>
    <row r="722" s="12" customFormat="1">
      <c r="B722" s="227"/>
      <c r="C722" s="228"/>
      <c r="D722" s="218" t="s">
        <v>148</v>
      </c>
      <c r="E722" s="229" t="s">
        <v>1</v>
      </c>
      <c r="F722" s="230" t="s">
        <v>931</v>
      </c>
      <c r="G722" s="228"/>
      <c r="H722" s="231">
        <v>0.035999999999999997</v>
      </c>
      <c r="I722" s="232"/>
      <c r="J722" s="228"/>
      <c r="K722" s="228"/>
      <c r="L722" s="233"/>
      <c r="M722" s="234"/>
      <c r="N722" s="235"/>
      <c r="O722" s="235"/>
      <c r="P722" s="235"/>
      <c r="Q722" s="235"/>
      <c r="R722" s="235"/>
      <c r="S722" s="235"/>
      <c r="T722" s="236"/>
      <c r="AT722" s="237" t="s">
        <v>148</v>
      </c>
      <c r="AU722" s="237" t="s">
        <v>83</v>
      </c>
      <c r="AV722" s="12" t="s">
        <v>83</v>
      </c>
      <c r="AW722" s="12" t="s">
        <v>34</v>
      </c>
      <c r="AX722" s="12" t="s">
        <v>73</v>
      </c>
      <c r="AY722" s="237" t="s">
        <v>139</v>
      </c>
    </row>
    <row r="723" s="13" customFormat="1">
      <c r="B723" s="238"/>
      <c r="C723" s="239"/>
      <c r="D723" s="218" t="s">
        <v>148</v>
      </c>
      <c r="E723" s="240" t="s">
        <v>1</v>
      </c>
      <c r="F723" s="241" t="s">
        <v>167</v>
      </c>
      <c r="G723" s="239"/>
      <c r="H723" s="242">
        <v>0.80000000000000004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AT723" s="248" t="s">
        <v>148</v>
      </c>
      <c r="AU723" s="248" t="s">
        <v>83</v>
      </c>
      <c r="AV723" s="13" t="s">
        <v>146</v>
      </c>
      <c r="AW723" s="13" t="s">
        <v>34</v>
      </c>
      <c r="AX723" s="13" t="s">
        <v>81</v>
      </c>
      <c r="AY723" s="248" t="s">
        <v>139</v>
      </c>
    </row>
    <row r="724" s="1" customFormat="1" ht="16.5" customHeight="1">
      <c r="B724" s="37"/>
      <c r="C724" s="204" t="s">
        <v>932</v>
      </c>
      <c r="D724" s="204" t="s">
        <v>141</v>
      </c>
      <c r="E724" s="205" t="s">
        <v>933</v>
      </c>
      <c r="F724" s="206" t="s">
        <v>934</v>
      </c>
      <c r="G724" s="207" t="s">
        <v>322</v>
      </c>
      <c r="H724" s="208">
        <v>2</v>
      </c>
      <c r="I724" s="209"/>
      <c r="J724" s="210">
        <f>ROUND(I724*H724,2)</f>
        <v>0</v>
      </c>
      <c r="K724" s="206" t="s">
        <v>145</v>
      </c>
      <c r="L724" s="42"/>
      <c r="M724" s="211" t="s">
        <v>1</v>
      </c>
      <c r="N724" s="212" t="s">
        <v>44</v>
      </c>
      <c r="O724" s="78"/>
      <c r="P724" s="213">
        <f>O724*H724</f>
        <v>0</v>
      </c>
      <c r="Q724" s="213">
        <v>0</v>
      </c>
      <c r="R724" s="213">
        <f>Q724*H724</f>
        <v>0</v>
      </c>
      <c r="S724" s="213">
        <v>0</v>
      </c>
      <c r="T724" s="214">
        <f>S724*H724</f>
        <v>0</v>
      </c>
      <c r="AR724" s="16" t="s">
        <v>146</v>
      </c>
      <c r="AT724" s="16" t="s">
        <v>141</v>
      </c>
      <c r="AU724" s="16" t="s">
        <v>83</v>
      </c>
      <c r="AY724" s="16" t="s">
        <v>139</v>
      </c>
      <c r="BE724" s="215">
        <f>IF(N724="základní",J724,0)</f>
        <v>0</v>
      </c>
      <c r="BF724" s="215">
        <f>IF(N724="snížená",J724,0)</f>
        <v>0</v>
      </c>
      <c r="BG724" s="215">
        <f>IF(N724="zákl. přenesená",J724,0)</f>
        <v>0</v>
      </c>
      <c r="BH724" s="215">
        <f>IF(N724="sníž. přenesená",J724,0)</f>
        <v>0</v>
      </c>
      <c r="BI724" s="215">
        <f>IF(N724="nulová",J724,0)</f>
        <v>0</v>
      </c>
      <c r="BJ724" s="16" t="s">
        <v>81</v>
      </c>
      <c r="BK724" s="215">
        <f>ROUND(I724*H724,2)</f>
        <v>0</v>
      </c>
      <c r="BL724" s="16" t="s">
        <v>146</v>
      </c>
      <c r="BM724" s="16" t="s">
        <v>935</v>
      </c>
    </row>
    <row r="725" s="11" customFormat="1">
      <c r="B725" s="216"/>
      <c r="C725" s="217"/>
      <c r="D725" s="218" t="s">
        <v>148</v>
      </c>
      <c r="E725" s="219" t="s">
        <v>1</v>
      </c>
      <c r="F725" s="220" t="s">
        <v>936</v>
      </c>
      <c r="G725" s="217"/>
      <c r="H725" s="219" t="s">
        <v>1</v>
      </c>
      <c r="I725" s="221"/>
      <c r="J725" s="217"/>
      <c r="K725" s="217"/>
      <c r="L725" s="222"/>
      <c r="M725" s="223"/>
      <c r="N725" s="224"/>
      <c r="O725" s="224"/>
      <c r="P725" s="224"/>
      <c r="Q725" s="224"/>
      <c r="R725" s="224"/>
      <c r="S725" s="224"/>
      <c r="T725" s="225"/>
      <c r="AT725" s="226" t="s">
        <v>148</v>
      </c>
      <c r="AU725" s="226" t="s">
        <v>83</v>
      </c>
      <c r="AV725" s="11" t="s">
        <v>81</v>
      </c>
      <c r="AW725" s="11" t="s">
        <v>34</v>
      </c>
      <c r="AX725" s="11" t="s">
        <v>73</v>
      </c>
      <c r="AY725" s="226" t="s">
        <v>139</v>
      </c>
    </row>
    <row r="726" s="12" customFormat="1">
      <c r="B726" s="227"/>
      <c r="C726" s="228"/>
      <c r="D726" s="218" t="s">
        <v>148</v>
      </c>
      <c r="E726" s="229" t="s">
        <v>1</v>
      </c>
      <c r="F726" s="230" t="s">
        <v>81</v>
      </c>
      <c r="G726" s="228"/>
      <c r="H726" s="231">
        <v>1</v>
      </c>
      <c r="I726" s="232"/>
      <c r="J726" s="228"/>
      <c r="K726" s="228"/>
      <c r="L726" s="233"/>
      <c r="M726" s="234"/>
      <c r="N726" s="235"/>
      <c r="O726" s="235"/>
      <c r="P726" s="235"/>
      <c r="Q726" s="235"/>
      <c r="R726" s="235"/>
      <c r="S726" s="235"/>
      <c r="T726" s="236"/>
      <c r="AT726" s="237" t="s">
        <v>148</v>
      </c>
      <c r="AU726" s="237" t="s">
        <v>83</v>
      </c>
      <c r="AV726" s="12" t="s">
        <v>83</v>
      </c>
      <c r="AW726" s="12" t="s">
        <v>34</v>
      </c>
      <c r="AX726" s="12" t="s">
        <v>73</v>
      </c>
      <c r="AY726" s="237" t="s">
        <v>139</v>
      </c>
    </row>
    <row r="727" s="14" customFormat="1">
      <c r="B727" s="259"/>
      <c r="C727" s="260"/>
      <c r="D727" s="218" t="s">
        <v>148</v>
      </c>
      <c r="E727" s="261" t="s">
        <v>1</v>
      </c>
      <c r="F727" s="262" t="s">
        <v>612</v>
      </c>
      <c r="G727" s="260"/>
      <c r="H727" s="263">
        <v>1</v>
      </c>
      <c r="I727" s="264"/>
      <c r="J727" s="260"/>
      <c r="K727" s="260"/>
      <c r="L727" s="265"/>
      <c r="M727" s="266"/>
      <c r="N727" s="267"/>
      <c r="O727" s="267"/>
      <c r="P727" s="267"/>
      <c r="Q727" s="267"/>
      <c r="R727" s="267"/>
      <c r="S727" s="267"/>
      <c r="T727" s="268"/>
      <c r="AT727" s="269" t="s">
        <v>148</v>
      </c>
      <c r="AU727" s="269" t="s">
        <v>83</v>
      </c>
      <c r="AV727" s="14" t="s">
        <v>156</v>
      </c>
      <c r="AW727" s="14" t="s">
        <v>34</v>
      </c>
      <c r="AX727" s="14" t="s">
        <v>73</v>
      </c>
      <c r="AY727" s="269" t="s">
        <v>139</v>
      </c>
    </row>
    <row r="728" s="11" customFormat="1">
      <c r="B728" s="216"/>
      <c r="C728" s="217"/>
      <c r="D728" s="218" t="s">
        <v>148</v>
      </c>
      <c r="E728" s="219" t="s">
        <v>1</v>
      </c>
      <c r="F728" s="220" t="s">
        <v>937</v>
      </c>
      <c r="G728" s="217"/>
      <c r="H728" s="219" t="s">
        <v>1</v>
      </c>
      <c r="I728" s="221"/>
      <c r="J728" s="217"/>
      <c r="K728" s="217"/>
      <c r="L728" s="222"/>
      <c r="M728" s="223"/>
      <c r="N728" s="224"/>
      <c r="O728" s="224"/>
      <c r="P728" s="224"/>
      <c r="Q728" s="224"/>
      <c r="R728" s="224"/>
      <c r="S728" s="224"/>
      <c r="T728" s="225"/>
      <c r="AT728" s="226" t="s">
        <v>148</v>
      </c>
      <c r="AU728" s="226" t="s">
        <v>83</v>
      </c>
      <c r="AV728" s="11" t="s">
        <v>81</v>
      </c>
      <c r="AW728" s="11" t="s">
        <v>34</v>
      </c>
      <c r="AX728" s="11" t="s">
        <v>73</v>
      </c>
      <c r="AY728" s="226" t="s">
        <v>139</v>
      </c>
    </row>
    <row r="729" s="12" customFormat="1">
      <c r="B729" s="227"/>
      <c r="C729" s="228"/>
      <c r="D729" s="218" t="s">
        <v>148</v>
      </c>
      <c r="E729" s="229" t="s">
        <v>1</v>
      </c>
      <c r="F729" s="230" t="s">
        <v>81</v>
      </c>
      <c r="G729" s="228"/>
      <c r="H729" s="231">
        <v>1</v>
      </c>
      <c r="I729" s="232"/>
      <c r="J729" s="228"/>
      <c r="K729" s="228"/>
      <c r="L729" s="233"/>
      <c r="M729" s="234"/>
      <c r="N729" s="235"/>
      <c r="O729" s="235"/>
      <c r="P729" s="235"/>
      <c r="Q729" s="235"/>
      <c r="R729" s="235"/>
      <c r="S729" s="235"/>
      <c r="T729" s="236"/>
      <c r="AT729" s="237" t="s">
        <v>148</v>
      </c>
      <c r="AU729" s="237" t="s">
        <v>83</v>
      </c>
      <c r="AV729" s="12" t="s">
        <v>83</v>
      </c>
      <c r="AW729" s="12" t="s">
        <v>34</v>
      </c>
      <c r="AX729" s="12" t="s">
        <v>73</v>
      </c>
      <c r="AY729" s="237" t="s">
        <v>139</v>
      </c>
    </row>
    <row r="730" s="14" customFormat="1">
      <c r="B730" s="259"/>
      <c r="C730" s="260"/>
      <c r="D730" s="218" t="s">
        <v>148</v>
      </c>
      <c r="E730" s="261" t="s">
        <v>1</v>
      </c>
      <c r="F730" s="262" t="s">
        <v>621</v>
      </c>
      <c r="G730" s="260"/>
      <c r="H730" s="263">
        <v>1</v>
      </c>
      <c r="I730" s="264"/>
      <c r="J730" s="260"/>
      <c r="K730" s="260"/>
      <c r="L730" s="265"/>
      <c r="M730" s="266"/>
      <c r="N730" s="267"/>
      <c r="O730" s="267"/>
      <c r="P730" s="267"/>
      <c r="Q730" s="267"/>
      <c r="R730" s="267"/>
      <c r="S730" s="267"/>
      <c r="T730" s="268"/>
      <c r="AT730" s="269" t="s">
        <v>148</v>
      </c>
      <c r="AU730" s="269" t="s">
        <v>83</v>
      </c>
      <c r="AV730" s="14" t="s">
        <v>156</v>
      </c>
      <c r="AW730" s="14" t="s">
        <v>34</v>
      </c>
      <c r="AX730" s="14" t="s">
        <v>73</v>
      </c>
      <c r="AY730" s="269" t="s">
        <v>139</v>
      </c>
    </row>
    <row r="731" s="13" customFormat="1">
      <c r="B731" s="238"/>
      <c r="C731" s="239"/>
      <c r="D731" s="218" t="s">
        <v>148</v>
      </c>
      <c r="E731" s="240" t="s">
        <v>1</v>
      </c>
      <c r="F731" s="241" t="s">
        <v>167</v>
      </c>
      <c r="G731" s="239"/>
      <c r="H731" s="242">
        <v>2</v>
      </c>
      <c r="I731" s="243"/>
      <c r="J731" s="239"/>
      <c r="K731" s="239"/>
      <c r="L731" s="244"/>
      <c r="M731" s="245"/>
      <c r="N731" s="246"/>
      <c r="O731" s="246"/>
      <c r="P731" s="246"/>
      <c r="Q731" s="246"/>
      <c r="R731" s="246"/>
      <c r="S731" s="246"/>
      <c r="T731" s="247"/>
      <c r="AT731" s="248" t="s">
        <v>148</v>
      </c>
      <c r="AU731" s="248" t="s">
        <v>83</v>
      </c>
      <c r="AV731" s="13" t="s">
        <v>146</v>
      </c>
      <c r="AW731" s="13" t="s">
        <v>34</v>
      </c>
      <c r="AX731" s="13" t="s">
        <v>81</v>
      </c>
      <c r="AY731" s="248" t="s">
        <v>139</v>
      </c>
    </row>
    <row r="732" s="1" customFormat="1" ht="16.5" customHeight="1">
      <c r="B732" s="37"/>
      <c r="C732" s="249" t="s">
        <v>938</v>
      </c>
      <c r="D732" s="249" t="s">
        <v>263</v>
      </c>
      <c r="E732" s="250" t="s">
        <v>939</v>
      </c>
      <c r="F732" s="251" t="s">
        <v>940</v>
      </c>
      <c r="G732" s="252" t="s">
        <v>322</v>
      </c>
      <c r="H732" s="253">
        <v>1</v>
      </c>
      <c r="I732" s="254"/>
      <c r="J732" s="255">
        <f>ROUND(I732*H732,2)</f>
        <v>0</v>
      </c>
      <c r="K732" s="251" t="s">
        <v>1</v>
      </c>
      <c r="L732" s="256"/>
      <c r="M732" s="257" t="s">
        <v>1</v>
      </c>
      <c r="N732" s="258" t="s">
        <v>44</v>
      </c>
      <c r="O732" s="78"/>
      <c r="P732" s="213">
        <f>O732*H732</f>
        <v>0</v>
      </c>
      <c r="Q732" s="213">
        <v>0.012</v>
      </c>
      <c r="R732" s="213">
        <f>Q732*H732</f>
        <v>0.012</v>
      </c>
      <c r="S732" s="213">
        <v>0</v>
      </c>
      <c r="T732" s="214">
        <f>S732*H732</f>
        <v>0</v>
      </c>
      <c r="AR732" s="16" t="s">
        <v>197</v>
      </c>
      <c r="AT732" s="16" t="s">
        <v>263</v>
      </c>
      <c r="AU732" s="16" t="s">
        <v>83</v>
      </c>
      <c r="AY732" s="16" t="s">
        <v>139</v>
      </c>
      <c r="BE732" s="215">
        <f>IF(N732="základní",J732,0)</f>
        <v>0</v>
      </c>
      <c r="BF732" s="215">
        <f>IF(N732="snížená",J732,0)</f>
        <v>0</v>
      </c>
      <c r="BG732" s="215">
        <f>IF(N732="zákl. přenesená",J732,0)</f>
        <v>0</v>
      </c>
      <c r="BH732" s="215">
        <f>IF(N732="sníž. přenesená",J732,0)</f>
        <v>0</v>
      </c>
      <c r="BI732" s="215">
        <f>IF(N732="nulová",J732,0)</f>
        <v>0</v>
      </c>
      <c r="BJ732" s="16" t="s">
        <v>81</v>
      </c>
      <c r="BK732" s="215">
        <f>ROUND(I732*H732,2)</f>
        <v>0</v>
      </c>
      <c r="BL732" s="16" t="s">
        <v>146</v>
      </c>
      <c r="BM732" s="16" t="s">
        <v>941</v>
      </c>
    </row>
    <row r="733" s="11" customFormat="1">
      <c r="B733" s="216"/>
      <c r="C733" s="217"/>
      <c r="D733" s="218" t="s">
        <v>148</v>
      </c>
      <c r="E733" s="219" t="s">
        <v>1</v>
      </c>
      <c r="F733" s="220" t="s">
        <v>942</v>
      </c>
      <c r="G733" s="217"/>
      <c r="H733" s="219" t="s">
        <v>1</v>
      </c>
      <c r="I733" s="221"/>
      <c r="J733" s="217"/>
      <c r="K733" s="217"/>
      <c r="L733" s="222"/>
      <c r="M733" s="223"/>
      <c r="N733" s="224"/>
      <c r="O733" s="224"/>
      <c r="P733" s="224"/>
      <c r="Q733" s="224"/>
      <c r="R733" s="224"/>
      <c r="S733" s="224"/>
      <c r="T733" s="225"/>
      <c r="AT733" s="226" t="s">
        <v>148</v>
      </c>
      <c r="AU733" s="226" t="s">
        <v>83</v>
      </c>
      <c r="AV733" s="11" t="s">
        <v>81</v>
      </c>
      <c r="AW733" s="11" t="s">
        <v>34</v>
      </c>
      <c r="AX733" s="11" t="s">
        <v>73</v>
      </c>
      <c r="AY733" s="226" t="s">
        <v>139</v>
      </c>
    </row>
    <row r="734" s="12" customFormat="1">
      <c r="B734" s="227"/>
      <c r="C734" s="228"/>
      <c r="D734" s="218" t="s">
        <v>148</v>
      </c>
      <c r="E734" s="229" t="s">
        <v>1</v>
      </c>
      <c r="F734" s="230" t="s">
        <v>81</v>
      </c>
      <c r="G734" s="228"/>
      <c r="H734" s="231">
        <v>1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AT734" s="237" t="s">
        <v>148</v>
      </c>
      <c r="AU734" s="237" t="s">
        <v>83</v>
      </c>
      <c r="AV734" s="12" t="s">
        <v>83</v>
      </c>
      <c r="AW734" s="12" t="s">
        <v>34</v>
      </c>
      <c r="AX734" s="12" t="s">
        <v>81</v>
      </c>
      <c r="AY734" s="237" t="s">
        <v>139</v>
      </c>
    </row>
    <row r="735" s="1" customFormat="1" ht="16.5" customHeight="1">
      <c r="B735" s="37"/>
      <c r="C735" s="249" t="s">
        <v>943</v>
      </c>
      <c r="D735" s="249" t="s">
        <v>263</v>
      </c>
      <c r="E735" s="250" t="s">
        <v>944</v>
      </c>
      <c r="F735" s="251" t="s">
        <v>945</v>
      </c>
      <c r="G735" s="252" t="s">
        <v>322</v>
      </c>
      <c r="H735" s="253">
        <v>1</v>
      </c>
      <c r="I735" s="254"/>
      <c r="J735" s="255">
        <f>ROUND(I735*H735,2)</f>
        <v>0</v>
      </c>
      <c r="K735" s="251" t="s">
        <v>1</v>
      </c>
      <c r="L735" s="256"/>
      <c r="M735" s="257" t="s">
        <v>1</v>
      </c>
      <c r="N735" s="258" t="s">
        <v>44</v>
      </c>
      <c r="O735" s="78"/>
      <c r="P735" s="213">
        <f>O735*H735</f>
        <v>0</v>
      </c>
      <c r="Q735" s="213">
        <v>0.012</v>
      </c>
      <c r="R735" s="213">
        <f>Q735*H735</f>
        <v>0.012</v>
      </c>
      <c r="S735" s="213">
        <v>0</v>
      </c>
      <c r="T735" s="214">
        <f>S735*H735</f>
        <v>0</v>
      </c>
      <c r="AR735" s="16" t="s">
        <v>197</v>
      </c>
      <c r="AT735" s="16" t="s">
        <v>263</v>
      </c>
      <c r="AU735" s="16" t="s">
        <v>83</v>
      </c>
      <c r="AY735" s="16" t="s">
        <v>139</v>
      </c>
      <c r="BE735" s="215">
        <f>IF(N735="základní",J735,0)</f>
        <v>0</v>
      </c>
      <c r="BF735" s="215">
        <f>IF(N735="snížená",J735,0)</f>
        <v>0</v>
      </c>
      <c r="BG735" s="215">
        <f>IF(N735="zákl. přenesená",J735,0)</f>
        <v>0</v>
      </c>
      <c r="BH735" s="215">
        <f>IF(N735="sníž. přenesená",J735,0)</f>
        <v>0</v>
      </c>
      <c r="BI735" s="215">
        <f>IF(N735="nulová",J735,0)</f>
        <v>0</v>
      </c>
      <c r="BJ735" s="16" t="s">
        <v>81</v>
      </c>
      <c r="BK735" s="215">
        <f>ROUND(I735*H735,2)</f>
        <v>0</v>
      </c>
      <c r="BL735" s="16" t="s">
        <v>146</v>
      </c>
      <c r="BM735" s="16" t="s">
        <v>946</v>
      </c>
    </row>
    <row r="736" s="11" customFormat="1">
      <c r="B736" s="216"/>
      <c r="C736" s="217"/>
      <c r="D736" s="218" t="s">
        <v>148</v>
      </c>
      <c r="E736" s="219" t="s">
        <v>1</v>
      </c>
      <c r="F736" s="220" t="s">
        <v>947</v>
      </c>
      <c r="G736" s="217"/>
      <c r="H736" s="219" t="s">
        <v>1</v>
      </c>
      <c r="I736" s="221"/>
      <c r="J736" s="217"/>
      <c r="K736" s="217"/>
      <c r="L736" s="222"/>
      <c r="M736" s="223"/>
      <c r="N736" s="224"/>
      <c r="O736" s="224"/>
      <c r="P736" s="224"/>
      <c r="Q736" s="224"/>
      <c r="R736" s="224"/>
      <c r="S736" s="224"/>
      <c r="T736" s="225"/>
      <c r="AT736" s="226" t="s">
        <v>148</v>
      </c>
      <c r="AU736" s="226" t="s">
        <v>83</v>
      </c>
      <c r="AV736" s="11" t="s">
        <v>81</v>
      </c>
      <c r="AW736" s="11" t="s">
        <v>34</v>
      </c>
      <c r="AX736" s="11" t="s">
        <v>73</v>
      </c>
      <c r="AY736" s="226" t="s">
        <v>139</v>
      </c>
    </row>
    <row r="737" s="12" customFormat="1">
      <c r="B737" s="227"/>
      <c r="C737" s="228"/>
      <c r="D737" s="218" t="s">
        <v>148</v>
      </c>
      <c r="E737" s="229" t="s">
        <v>1</v>
      </c>
      <c r="F737" s="230" t="s">
        <v>81</v>
      </c>
      <c r="G737" s="228"/>
      <c r="H737" s="231">
        <v>1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AT737" s="237" t="s">
        <v>148</v>
      </c>
      <c r="AU737" s="237" t="s">
        <v>83</v>
      </c>
      <c r="AV737" s="12" t="s">
        <v>83</v>
      </c>
      <c r="AW737" s="12" t="s">
        <v>34</v>
      </c>
      <c r="AX737" s="12" t="s">
        <v>81</v>
      </c>
      <c r="AY737" s="237" t="s">
        <v>139</v>
      </c>
    </row>
    <row r="738" s="1" customFormat="1" ht="22.5" customHeight="1">
      <c r="B738" s="37"/>
      <c r="C738" s="204" t="s">
        <v>948</v>
      </c>
      <c r="D738" s="204" t="s">
        <v>141</v>
      </c>
      <c r="E738" s="205" t="s">
        <v>949</v>
      </c>
      <c r="F738" s="206" t="s">
        <v>950</v>
      </c>
      <c r="G738" s="207" t="s">
        <v>186</v>
      </c>
      <c r="H738" s="208">
        <v>1</v>
      </c>
      <c r="I738" s="209"/>
      <c r="J738" s="210">
        <f>ROUND(I738*H738,2)</f>
        <v>0</v>
      </c>
      <c r="K738" s="206" t="s">
        <v>1</v>
      </c>
      <c r="L738" s="42"/>
      <c r="M738" s="211" t="s">
        <v>1</v>
      </c>
      <c r="N738" s="212" t="s">
        <v>44</v>
      </c>
      <c r="O738" s="78"/>
      <c r="P738" s="213">
        <f>O738*H738</f>
        <v>0</v>
      </c>
      <c r="Q738" s="213">
        <v>0.029999999999999999</v>
      </c>
      <c r="R738" s="213">
        <f>Q738*H738</f>
        <v>0.029999999999999999</v>
      </c>
      <c r="S738" s="213">
        <v>0</v>
      </c>
      <c r="T738" s="214">
        <f>S738*H738</f>
        <v>0</v>
      </c>
      <c r="AR738" s="16" t="s">
        <v>146</v>
      </c>
      <c r="AT738" s="16" t="s">
        <v>141</v>
      </c>
      <c r="AU738" s="16" t="s">
        <v>83</v>
      </c>
      <c r="AY738" s="16" t="s">
        <v>139</v>
      </c>
      <c r="BE738" s="215">
        <f>IF(N738="základní",J738,0)</f>
        <v>0</v>
      </c>
      <c r="BF738" s="215">
        <f>IF(N738="snížená",J738,0)</f>
        <v>0</v>
      </c>
      <c r="BG738" s="215">
        <f>IF(N738="zákl. přenesená",J738,0)</f>
        <v>0</v>
      </c>
      <c r="BH738" s="215">
        <f>IF(N738="sníž. přenesená",J738,0)</f>
        <v>0</v>
      </c>
      <c r="BI738" s="215">
        <f>IF(N738="nulová",J738,0)</f>
        <v>0</v>
      </c>
      <c r="BJ738" s="16" t="s">
        <v>81</v>
      </c>
      <c r="BK738" s="215">
        <f>ROUND(I738*H738,2)</f>
        <v>0</v>
      </c>
      <c r="BL738" s="16" t="s">
        <v>146</v>
      </c>
      <c r="BM738" s="16" t="s">
        <v>951</v>
      </c>
    </row>
    <row r="739" s="1" customFormat="1" ht="22.5" customHeight="1">
      <c r="B739" s="37"/>
      <c r="C739" s="204" t="s">
        <v>952</v>
      </c>
      <c r="D739" s="204" t="s">
        <v>141</v>
      </c>
      <c r="E739" s="205" t="s">
        <v>953</v>
      </c>
      <c r="F739" s="206" t="s">
        <v>954</v>
      </c>
      <c r="G739" s="207" t="s">
        <v>186</v>
      </c>
      <c r="H739" s="208">
        <v>1</v>
      </c>
      <c r="I739" s="209"/>
      <c r="J739" s="210">
        <f>ROUND(I739*H739,2)</f>
        <v>0</v>
      </c>
      <c r="K739" s="206" t="s">
        <v>1</v>
      </c>
      <c r="L739" s="42"/>
      <c r="M739" s="211" t="s">
        <v>1</v>
      </c>
      <c r="N739" s="212" t="s">
        <v>44</v>
      </c>
      <c r="O739" s="78"/>
      <c r="P739" s="213">
        <f>O739*H739</f>
        <v>0</v>
      </c>
      <c r="Q739" s="213">
        <v>0.033000000000000002</v>
      </c>
      <c r="R739" s="213">
        <f>Q739*H739</f>
        <v>0.033000000000000002</v>
      </c>
      <c r="S739" s="213">
        <v>0</v>
      </c>
      <c r="T739" s="214">
        <f>S739*H739</f>
        <v>0</v>
      </c>
      <c r="AR739" s="16" t="s">
        <v>146</v>
      </c>
      <c r="AT739" s="16" t="s">
        <v>141</v>
      </c>
      <c r="AU739" s="16" t="s">
        <v>83</v>
      </c>
      <c r="AY739" s="16" t="s">
        <v>139</v>
      </c>
      <c r="BE739" s="215">
        <f>IF(N739="základní",J739,0)</f>
        <v>0</v>
      </c>
      <c r="BF739" s="215">
        <f>IF(N739="snížená",J739,0)</f>
        <v>0</v>
      </c>
      <c r="BG739" s="215">
        <f>IF(N739="zákl. přenesená",J739,0)</f>
        <v>0</v>
      </c>
      <c r="BH739" s="215">
        <f>IF(N739="sníž. přenesená",J739,0)</f>
        <v>0</v>
      </c>
      <c r="BI739" s="215">
        <f>IF(N739="nulová",J739,0)</f>
        <v>0</v>
      </c>
      <c r="BJ739" s="16" t="s">
        <v>81</v>
      </c>
      <c r="BK739" s="215">
        <f>ROUND(I739*H739,2)</f>
        <v>0</v>
      </c>
      <c r="BL739" s="16" t="s">
        <v>146</v>
      </c>
      <c r="BM739" s="16" t="s">
        <v>955</v>
      </c>
    </row>
    <row r="740" s="1" customFormat="1" ht="16.5" customHeight="1">
      <c r="B740" s="37"/>
      <c r="C740" s="204" t="s">
        <v>956</v>
      </c>
      <c r="D740" s="204" t="s">
        <v>141</v>
      </c>
      <c r="E740" s="205" t="s">
        <v>957</v>
      </c>
      <c r="F740" s="206" t="s">
        <v>958</v>
      </c>
      <c r="G740" s="207" t="s">
        <v>200</v>
      </c>
      <c r="H740" s="208">
        <v>35</v>
      </c>
      <c r="I740" s="209"/>
      <c r="J740" s="210">
        <f>ROUND(I740*H740,2)</f>
        <v>0</v>
      </c>
      <c r="K740" s="206" t="s">
        <v>1</v>
      </c>
      <c r="L740" s="42"/>
      <c r="M740" s="211" t="s">
        <v>1</v>
      </c>
      <c r="N740" s="212" t="s">
        <v>44</v>
      </c>
      <c r="O740" s="78"/>
      <c r="P740" s="213">
        <f>O740*H740</f>
        <v>0</v>
      </c>
      <c r="Q740" s="213">
        <v>0.00024000000000000001</v>
      </c>
      <c r="R740" s="213">
        <f>Q740*H740</f>
        <v>0.0083999999999999995</v>
      </c>
      <c r="S740" s="213">
        <v>0</v>
      </c>
      <c r="T740" s="214">
        <f>S740*H740</f>
        <v>0</v>
      </c>
      <c r="AR740" s="16" t="s">
        <v>146</v>
      </c>
      <c r="AT740" s="16" t="s">
        <v>141</v>
      </c>
      <c r="AU740" s="16" t="s">
        <v>83</v>
      </c>
      <c r="AY740" s="16" t="s">
        <v>139</v>
      </c>
      <c r="BE740" s="215">
        <f>IF(N740="základní",J740,0)</f>
        <v>0</v>
      </c>
      <c r="BF740" s="215">
        <f>IF(N740="snížená",J740,0)</f>
        <v>0</v>
      </c>
      <c r="BG740" s="215">
        <f>IF(N740="zákl. přenesená",J740,0)</f>
        <v>0</v>
      </c>
      <c r="BH740" s="215">
        <f>IF(N740="sníž. přenesená",J740,0)</f>
        <v>0</v>
      </c>
      <c r="BI740" s="215">
        <f>IF(N740="nulová",J740,0)</f>
        <v>0</v>
      </c>
      <c r="BJ740" s="16" t="s">
        <v>81</v>
      </c>
      <c r="BK740" s="215">
        <f>ROUND(I740*H740,2)</f>
        <v>0</v>
      </c>
      <c r="BL740" s="16" t="s">
        <v>146</v>
      </c>
      <c r="BM740" s="16" t="s">
        <v>959</v>
      </c>
    </row>
    <row r="741" s="11" customFormat="1">
      <c r="B741" s="216"/>
      <c r="C741" s="217"/>
      <c r="D741" s="218" t="s">
        <v>148</v>
      </c>
      <c r="E741" s="219" t="s">
        <v>1</v>
      </c>
      <c r="F741" s="220" t="s">
        <v>960</v>
      </c>
      <c r="G741" s="217"/>
      <c r="H741" s="219" t="s">
        <v>1</v>
      </c>
      <c r="I741" s="221"/>
      <c r="J741" s="217"/>
      <c r="K741" s="217"/>
      <c r="L741" s="222"/>
      <c r="M741" s="223"/>
      <c r="N741" s="224"/>
      <c r="O741" s="224"/>
      <c r="P741" s="224"/>
      <c r="Q741" s="224"/>
      <c r="R741" s="224"/>
      <c r="S741" s="224"/>
      <c r="T741" s="225"/>
      <c r="AT741" s="226" t="s">
        <v>148</v>
      </c>
      <c r="AU741" s="226" t="s">
        <v>83</v>
      </c>
      <c r="AV741" s="11" t="s">
        <v>81</v>
      </c>
      <c r="AW741" s="11" t="s">
        <v>34</v>
      </c>
      <c r="AX741" s="11" t="s">
        <v>73</v>
      </c>
      <c r="AY741" s="226" t="s">
        <v>139</v>
      </c>
    </row>
    <row r="742" s="11" customFormat="1">
      <c r="B742" s="216"/>
      <c r="C742" s="217"/>
      <c r="D742" s="218" t="s">
        <v>148</v>
      </c>
      <c r="E742" s="219" t="s">
        <v>1</v>
      </c>
      <c r="F742" s="220" t="s">
        <v>826</v>
      </c>
      <c r="G742" s="217"/>
      <c r="H742" s="219" t="s">
        <v>1</v>
      </c>
      <c r="I742" s="221"/>
      <c r="J742" s="217"/>
      <c r="K742" s="217"/>
      <c r="L742" s="222"/>
      <c r="M742" s="223"/>
      <c r="N742" s="224"/>
      <c r="O742" s="224"/>
      <c r="P742" s="224"/>
      <c r="Q742" s="224"/>
      <c r="R742" s="224"/>
      <c r="S742" s="224"/>
      <c r="T742" s="225"/>
      <c r="AT742" s="226" t="s">
        <v>148</v>
      </c>
      <c r="AU742" s="226" t="s">
        <v>83</v>
      </c>
      <c r="AV742" s="11" t="s">
        <v>81</v>
      </c>
      <c r="AW742" s="11" t="s">
        <v>34</v>
      </c>
      <c r="AX742" s="11" t="s">
        <v>73</v>
      </c>
      <c r="AY742" s="226" t="s">
        <v>139</v>
      </c>
    </row>
    <row r="743" s="12" customFormat="1">
      <c r="B743" s="227"/>
      <c r="C743" s="228"/>
      <c r="D743" s="218" t="s">
        <v>148</v>
      </c>
      <c r="E743" s="229" t="s">
        <v>1</v>
      </c>
      <c r="F743" s="230" t="s">
        <v>961</v>
      </c>
      <c r="G743" s="228"/>
      <c r="H743" s="231">
        <v>7</v>
      </c>
      <c r="I743" s="232"/>
      <c r="J743" s="228"/>
      <c r="K743" s="228"/>
      <c r="L743" s="233"/>
      <c r="M743" s="234"/>
      <c r="N743" s="235"/>
      <c r="O743" s="235"/>
      <c r="P743" s="235"/>
      <c r="Q743" s="235"/>
      <c r="R743" s="235"/>
      <c r="S743" s="235"/>
      <c r="T743" s="236"/>
      <c r="AT743" s="237" t="s">
        <v>148</v>
      </c>
      <c r="AU743" s="237" t="s">
        <v>83</v>
      </c>
      <c r="AV743" s="12" t="s">
        <v>83</v>
      </c>
      <c r="AW743" s="12" t="s">
        <v>34</v>
      </c>
      <c r="AX743" s="12" t="s">
        <v>73</v>
      </c>
      <c r="AY743" s="237" t="s">
        <v>139</v>
      </c>
    </row>
    <row r="744" s="12" customFormat="1">
      <c r="B744" s="227"/>
      <c r="C744" s="228"/>
      <c r="D744" s="218" t="s">
        <v>148</v>
      </c>
      <c r="E744" s="229" t="s">
        <v>1</v>
      </c>
      <c r="F744" s="230" t="s">
        <v>846</v>
      </c>
      <c r="G744" s="228"/>
      <c r="H744" s="231">
        <v>0.71999999999999997</v>
      </c>
      <c r="I744" s="232"/>
      <c r="J744" s="228"/>
      <c r="K744" s="228"/>
      <c r="L744" s="233"/>
      <c r="M744" s="234"/>
      <c r="N744" s="235"/>
      <c r="O744" s="235"/>
      <c r="P744" s="235"/>
      <c r="Q744" s="235"/>
      <c r="R744" s="235"/>
      <c r="S744" s="235"/>
      <c r="T744" s="236"/>
      <c r="AT744" s="237" t="s">
        <v>148</v>
      </c>
      <c r="AU744" s="237" t="s">
        <v>83</v>
      </c>
      <c r="AV744" s="12" t="s">
        <v>83</v>
      </c>
      <c r="AW744" s="12" t="s">
        <v>34</v>
      </c>
      <c r="AX744" s="12" t="s">
        <v>73</v>
      </c>
      <c r="AY744" s="237" t="s">
        <v>139</v>
      </c>
    </row>
    <row r="745" s="11" customFormat="1">
      <c r="B745" s="216"/>
      <c r="C745" s="217"/>
      <c r="D745" s="218" t="s">
        <v>148</v>
      </c>
      <c r="E745" s="219" t="s">
        <v>1</v>
      </c>
      <c r="F745" s="220" t="s">
        <v>832</v>
      </c>
      <c r="G745" s="217"/>
      <c r="H745" s="219" t="s">
        <v>1</v>
      </c>
      <c r="I745" s="221"/>
      <c r="J745" s="217"/>
      <c r="K745" s="217"/>
      <c r="L745" s="222"/>
      <c r="M745" s="223"/>
      <c r="N745" s="224"/>
      <c r="O745" s="224"/>
      <c r="P745" s="224"/>
      <c r="Q745" s="224"/>
      <c r="R745" s="224"/>
      <c r="S745" s="224"/>
      <c r="T745" s="225"/>
      <c r="AT745" s="226" t="s">
        <v>148</v>
      </c>
      <c r="AU745" s="226" t="s">
        <v>83</v>
      </c>
      <c r="AV745" s="11" t="s">
        <v>81</v>
      </c>
      <c r="AW745" s="11" t="s">
        <v>34</v>
      </c>
      <c r="AX745" s="11" t="s">
        <v>73</v>
      </c>
      <c r="AY745" s="226" t="s">
        <v>139</v>
      </c>
    </row>
    <row r="746" s="12" customFormat="1">
      <c r="B746" s="227"/>
      <c r="C746" s="228"/>
      <c r="D746" s="218" t="s">
        <v>148</v>
      </c>
      <c r="E746" s="229" t="s">
        <v>1</v>
      </c>
      <c r="F746" s="230" t="s">
        <v>962</v>
      </c>
      <c r="G746" s="228"/>
      <c r="H746" s="231">
        <v>25.629999999999999</v>
      </c>
      <c r="I746" s="232"/>
      <c r="J746" s="228"/>
      <c r="K746" s="228"/>
      <c r="L746" s="233"/>
      <c r="M746" s="234"/>
      <c r="N746" s="235"/>
      <c r="O746" s="235"/>
      <c r="P746" s="235"/>
      <c r="Q746" s="235"/>
      <c r="R746" s="235"/>
      <c r="S746" s="235"/>
      <c r="T746" s="236"/>
      <c r="AT746" s="237" t="s">
        <v>148</v>
      </c>
      <c r="AU746" s="237" t="s">
        <v>83</v>
      </c>
      <c r="AV746" s="12" t="s">
        <v>83</v>
      </c>
      <c r="AW746" s="12" t="s">
        <v>34</v>
      </c>
      <c r="AX746" s="12" t="s">
        <v>73</v>
      </c>
      <c r="AY746" s="237" t="s">
        <v>139</v>
      </c>
    </row>
    <row r="747" s="12" customFormat="1">
      <c r="B747" s="227"/>
      <c r="C747" s="228"/>
      <c r="D747" s="218" t="s">
        <v>148</v>
      </c>
      <c r="E747" s="229" t="s">
        <v>1</v>
      </c>
      <c r="F747" s="230" t="s">
        <v>963</v>
      </c>
      <c r="G747" s="228"/>
      <c r="H747" s="231">
        <v>1.1200000000000001</v>
      </c>
      <c r="I747" s="232"/>
      <c r="J747" s="228"/>
      <c r="K747" s="228"/>
      <c r="L747" s="233"/>
      <c r="M747" s="234"/>
      <c r="N747" s="235"/>
      <c r="O747" s="235"/>
      <c r="P747" s="235"/>
      <c r="Q747" s="235"/>
      <c r="R747" s="235"/>
      <c r="S747" s="235"/>
      <c r="T747" s="236"/>
      <c r="AT747" s="237" t="s">
        <v>148</v>
      </c>
      <c r="AU747" s="237" t="s">
        <v>83</v>
      </c>
      <c r="AV747" s="12" t="s">
        <v>83</v>
      </c>
      <c r="AW747" s="12" t="s">
        <v>34</v>
      </c>
      <c r="AX747" s="12" t="s">
        <v>73</v>
      </c>
      <c r="AY747" s="237" t="s">
        <v>139</v>
      </c>
    </row>
    <row r="748" s="12" customFormat="1">
      <c r="B748" s="227"/>
      <c r="C748" s="228"/>
      <c r="D748" s="218" t="s">
        <v>148</v>
      </c>
      <c r="E748" s="229" t="s">
        <v>1</v>
      </c>
      <c r="F748" s="230" t="s">
        <v>964</v>
      </c>
      <c r="G748" s="228"/>
      <c r="H748" s="231">
        <v>0.53000000000000003</v>
      </c>
      <c r="I748" s="232"/>
      <c r="J748" s="228"/>
      <c r="K748" s="228"/>
      <c r="L748" s="233"/>
      <c r="M748" s="234"/>
      <c r="N748" s="235"/>
      <c r="O748" s="235"/>
      <c r="P748" s="235"/>
      <c r="Q748" s="235"/>
      <c r="R748" s="235"/>
      <c r="S748" s="235"/>
      <c r="T748" s="236"/>
      <c r="AT748" s="237" t="s">
        <v>148</v>
      </c>
      <c r="AU748" s="237" t="s">
        <v>83</v>
      </c>
      <c r="AV748" s="12" t="s">
        <v>83</v>
      </c>
      <c r="AW748" s="12" t="s">
        <v>34</v>
      </c>
      <c r="AX748" s="12" t="s">
        <v>73</v>
      </c>
      <c r="AY748" s="237" t="s">
        <v>139</v>
      </c>
    </row>
    <row r="749" s="13" customFormat="1">
      <c r="B749" s="238"/>
      <c r="C749" s="239"/>
      <c r="D749" s="218" t="s">
        <v>148</v>
      </c>
      <c r="E749" s="240" t="s">
        <v>1</v>
      </c>
      <c r="F749" s="241" t="s">
        <v>167</v>
      </c>
      <c r="G749" s="239"/>
      <c r="H749" s="242">
        <v>35</v>
      </c>
      <c r="I749" s="243"/>
      <c r="J749" s="239"/>
      <c r="K749" s="239"/>
      <c r="L749" s="244"/>
      <c r="M749" s="245"/>
      <c r="N749" s="246"/>
      <c r="O749" s="246"/>
      <c r="P749" s="246"/>
      <c r="Q749" s="246"/>
      <c r="R749" s="246"/>
      <c r="S749" s="246"/>
      <c r="T749" s="247"/>
      <c r="AT749" s="248" t="s">
        <v>148</v>
      </c>
      <c r="AU749" s="248" t="s">
        <v>83</v>
      </c>
      <c r="AV749" s="13" t="s">
        <v>146</v>
      </c>
      <c r="AW749" s="13" t="s">
        <v>34</v>
      </c>
      <c r="AX749" s="13" t="s">
        <v>81</v>
      </c>
      <c r="AY749" s="248" t="s">
        <v>139</v>
      </c>
    </row>
    <row r="750" s="1" customFormat="1" ht="16.5" customHeight="1">
      <c r="B750" s="37"/>
      <c r="C750" s="204" t="s">
        <v>965</v>
      </c>
      <c r="D750" s="204" t="s">
        <v>141</v>
      </c>
      <c r="E750" s="205" t="s">
        <v>966</v>
      </c>
      <c r="F750" s="206" t="s">
        <v>967</v>
      </c>
      <c r="G750" s="207" t="s">
        <v>200</v>
      </c>
      <c r="H750" s="208">
        <v>38</v>
      </c>
      <c r="I750" s="209"/>
      <c r="J750" s="210">
        <f>ROUND(I750*H750,2)</f>
        <v>0</v>
      </c>
      <c r="K750" s="206" t="s">
        <v>1</v>
      </c>
      <c r="L750" s="42"/>
      <c r="M750" s="211" t="s">
        <v>1</v>
      </c>
      <c r="N750" s="212" t="s">
        <v>44</v>
      </c>
      <c r="O750" s="78"/>
      <c r="P750" s="213">
        <f>O750*H750</f>
        <v>0</v>
      </c>
      <c r="Q750" s="213">
        <v>0.0025000000000000001</v>
      </c>
      <c r="R750" s="213">
        <f>Q750*H750</f>
        <v>0.095000000000000001</v>
      </c>
      <c r="S750" s="213">
        <v>0</v>
      </c>
      <c r="T750" s="214">
        <f>S750*H750</f>
        <v>0</v>
      </c>
      <c r="AR750" s="16" t="s">
        <v>146</v>
      </c>
      <c r="AT750" s="16" t="s">
        <v>141</v>
      </c>
      <c r="AU750" s="16" t="s">
        <v>83</v>
      </c>
      <c r="AY750" s="16" t="s">
        <v>139</v>
      </c>
      <c r="BE750" s="215">
        <f>IF(N750="základní",J750,0)</f>
        <v>0</v>
      </c>
      <c r="BF750" s="215">
        <f>IF(N750="snížená",J750,0)</f>
        <v>0</v>
      </c>
      <c r="BG750" s="215">
        <f>IF(N750="zákl. přenesená",J750,0)</f>
        <v>0</v>
      </c>
      <c r="BH750" s="215">
        <f>IF(N750="sníž. přenesená",J750,0)</f>
        <v>0</v>
      </c>
      <c r="BI750" s="215">
        <f>IF(N750="nulová",J750,0)</f>
        <v>0</v>
      </c>
      <c r="BJ750" s="16" t="s">
        <v>81</v>
      </c>
      <c r="BK750" s="215">
        <f>ROUND(I750*H750,2)</f>
        <v>0</v>
      </c>
      <c r="BL750" s="16" t="s">
        <v>146</v>
      </c>
      <c r="BM750" s="16" t="s">
        <v>968</v>
      </c>
    </row>
    <row r="751" s="11" customFormat="1">
      <c r="B751" s="216"/>
      <c r="C751" s="217"/>
      <c r="D751" s="218" t="s">
        <v>148</v>
      </c>
      <c r="E751" s="219" t="s">
        <v>1</v>
      </c>
      <c r="F751" s="220" t="s">
        <v>969</v>
      </c>
      <c r="G751" s="217"/>
      <c r="H751" s="219" t="s">
        <v>1</v>
      </c>
      <c r="I751" s="221"/>
      <c r="J751" s="217"/>
      <c r="K751" s="217"/>
      <c r="L751" s="222"/>
      <c r="M751" s="223"/>
      <c r="N751" s="224"/>
      <c r="O751" s="224"/>
      <c r="P751" s="224"/>
      <c r="Q751" s="224"/>
      <c r="R751" s="224"/>
      <c r="S751" s="224"/>
      <c r="T751" s="225"/>
      <c r="AT751" s="226" t="s">
        <v>148</v>
      </c>
      <c r="AU751" s="226" t="s">
        <v>83</v>
      </c>
      <c r="AV751" s="11" t="s">
        <v>81</v>
      </c>
      <c r="AW751" s="11" t="s">
        <v>34</v>
      </c>
      <c r="AX751" s="11" t="s">
        <v>73</v>
      </c>
      <c r="AY751" s="226" t="s">
        <v>139</v>
      </c>
    </row>
    <row r="752" s="11" customFormat="1">
      <c r="B752" s="216"/>
      <c r="C752" s="217"/>
      <c r="D752" s="218" t="s">
        <v>148</v>
      </c>
      <c r="E752" s="219" t="s">
        <v>1</v>
      </c>
      <c r="F752" s="220" t="s">
        <v>826</v>
      </c>
      <c r="G752" s="217"/>
      <c r="H752" s="219" t="s">
        <v>1</v>
      </c>
      <c r="I752" s="221"/>
      <c r="J752" s="217"/>
      <c r="K752" s="217"/>
      <c r="L752" s="222"/>
      <c r="M752" s="223"/>
      <c r="N752" s="224"/>
      <c r="O752" s="224"/>
      <c r="P752" s="224"/>
      <c r="Q752" s="224"/>
      <c r="R752" s="224"/>
      <c r="S752" s="224"/>
      <c r="T752" s="225"/>
      <c r="AT752" s="226" t="s">
        <v>148</v>
      </c>
      <c r="AU752" s="226" t="s">
        <v>83</v>
      </c>
      <c r="AV752" s="11" t="s">
        <v>81</v>
      </c>
      <c r="AW752" s="11" t="s">
        <v>34</v>
      </c>
      <c r="AX752" s="11" t="s">
        <v>73</v>
      </c>
      <c r="AY752" s="226" t="s">
        <v>139</v>
      </c>
    </row>
    <row r="753" s="12" customFormat="1">
      <c r="B753" s="227"/>
      <c r="C753" s="228"/>
      <c r="D753" s="218" t="s">
        <v>148</v>
      </c>
      <c r="E753" s="229" t="s">
        <v>1</v>
      </c>
      <c r="F753" s="230" t="s">
        <v>970</v>
      </c>
      <c r="G753" s="228"/>
      <c r="H753" s="231">
        <v>10.215</v>
      </c>
      <c r="I753" s="232"/>
      <c r="J753" s="228"/>
      <c r="K753" s="228"/>
      <c r="L753" s="233"/>
      <c r="M753" s="234"/>
      <c r="N753" s="235"/>
      <c r="O753" s="235"/>
      <c r="P753" s="235"/>
      <c r="Q753" s="235"/>
      <c r="R753" s="235"/>
      <c r="S753" s="235"/>
      <c r="T753" s="236"/>
      <c r="AT753" s="237" t="s">
        <v>148</v>
      </c>
      <c r="AU753" s="237" t="s">
        <v>83</v>
      </c>
      <c r="AV753" s="12" t="s">
        <v>83</v>
      </c>
      <c r="AW753" s="12" t="s">
        <v>34</v>
      </c>
      <c r="AX753" s="12" t="s">
        <v>73</v>
      </c>
      <c r="AY753" s="237" t="s">
        <v>139</v>
      </c>
    </row>
    <row r="754" s="11" customFormat="1">
      <c r="B754" s="216"/>
      <c r="C754" s="217"/>
      <c r="D754" s="218" t="s">
        <v>148</v>
      </c>
      <c r="E754" s="219" t="s">
        <v>1</v>
      </c>
      <c r="F754" s="220" t="s">
        <v>832</v>
      </c>
      <c r="G754" s="217"/>
      <c r="H754" s="219" t="s">
        <v>1</v>
      </c>
      <c r="I754" s="221"/>
      <c r="J754" s="217"/>
      <c r="K754" s="217"/>
      <c r="L754" s="222"/>
      <c r="M754" s="223"/>
      <c r="N754" s="224"/>
      <c r="O754" s="224"/>
      <c r="P754" s="224"/>
      <c r="Q754" s="224"/>
      <c r="R754" s="224"/>
      <c r="S754" s="224"/>
      <c r="T754" s="225"/>
      <c r="AT754" s="226" t="s">
        <v>148</v>
      </c>
      <c r="AU754" s="226" t="s">
        <v>83</v>
      </c>
      <c r="AV754" s="11" t="s">
        <v>81</v>
      </c>
      <c r="AW754" s="11" t="s">
        <v>34</v>
      </c>
      <c r="AX754" s="11" t="s">
        <v>73</v>
      </c>
      <c r="AY754" s="226" t="s">
        <v>139</v>
      </c>
    </row>
    <row r="755" s="12" customFormat="1">
      <c r="B755" s="227"/>
      <c r="C755" s="228"/>
      <c r="D755" s="218" t="s">
        <v>148</v>
      </c>
      <c r="E755" s="229" t="s">
        <v>1</v>
      </c>
      <c r="F755" s="230" t="s">
        <v>971</v>
      </c>
      <c r="G755" s="228"/>
      <c r="H755" s="231">
        <v>25.780999999999999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AT755" s="237" t="s">
        <v>148</v>
      </c>
      <c r="AU755" s="237" t="s">
        <v>83</v>
      </c>
      <c r="AV755" s="12" t="s">
        <v>83</v>
      </c>
      <c r="AW755" s="12" t="s">
        <v>34</v>
      </c>
      <c r="AX755" s="12" t="s">
        <v>73</v>
      </c>
      <c r="AY755" s="237" t="s">
        <v>139</v>
      </c>
    </row>
    <row r="756" s="12" customFormat="1">
      <c r="B756" s="227"/>
      <c r="C756" s="228"/>
      <c r="D756" s="218" t="s">
        <v>148</v>
      </c>
      <c r="E756" s="229" t="s">
        <v>1</v>
      </c>
      <c r="F756" s="230" t="s">
        <v>963</v>
      </c>
      <c r="G756" s="228"/>
      <c r="H756" s="231">
        <v>1.1200000000000001</v>
      </c>
      <c r="I756" s="232"/>
      <c r="J756" s="228"/>
      <c r="K756" s="228"/>
      <c r="L756" s="233"/>
      <c r="M756" s="234"/>
      <c r="N756" s="235"/>
      <c r="O756" s="235"/>
      <c r="P756" s="235"/>
      <c r="Q756" s="235"/>
      <c r="R756" s="235"/>
      <c r="S756" s="235"/>
      <c r="T756" s="236"/>
      <c r="AT756" s="237" t="s">
        <v>148</v>
      </c>
      <c r="AU756" s="237" t="s">
        <v>83</v>
      </c>
      <c r="AV756" s="12" t="s">
        <v>83</v>
      </c>
      <c r="AW756" s="12" t="s">
        <v>34</v>
      </c>
      <c r="AX756" s="12" t="s">
        <v>73</v>
      </c>
      <c r="AY756" s="237" t="s">
        <v>139</v>
      </c>
    </row>
    <row r="757" s="12" customFormat="1">
      <c r="B757" s="227"/>
      <c r="C757" s="228"/>
      <c r="D757" s="218" t="s">
        <v>148</v>
      </c>
      <c r="E757" s="229" t="s">
        <v>1</v>
      </c>
      <c r="F757" s="230" t="s">
        <v>972</v>
      </c>
      <c r="G757" s="228"/>
      <c r="H757" s="231">
        <v>0.88400000000000001</v>
      </c>
      <c r="I757" s="232"/>
      <c r="J757" s="228"/>
      <c r="K757" s="228"/>
      <c r="L757" s="233"/>
      <c r="M757" s="234"/>
      <c r="N757" s="235"/>
      <c r="O757" s="235"/>
      <c r="P757" s="235"/>
      <c r="Q757" s="235"/>
      <c r="R757" s="235"/>
      <c r="S757" s="235"/>
      <c r="T757" s="236"/>
      <c r="AT757" s="237" t="s">
        <v>148</v>
      </c>
      <c r="AU757" s="237" t="s">
        <v>83</v>
      </c>
      <c r="AV757" s="12" t="s">
        <v>83</v>
      </c>
      <c r="AW757" s="12" t="s">
        <v>34</v>
      </c>
      <c r="AX757" s="12" t="s">
        <v>73</v>
      </c>
      <c r="AY757" s="237" t="s">
        <v>139</v>
      </c>
    </row>
    <row r="758" s="13" customFormat="1">
      <c r="B758" s="238"/>
      <c r="C758" s="239"/>
      <c r="D758" s="218" t="s">
        <v>148</v>
      </c>
      <c r="E758" s="240" t="s">
        <v>1</v>
      </c>
      <c r="F758" s="241" t="s">
        <v>167</v>
      </c>
      <c r="G758" s="239"/>
      <c r="H758" s="242">
        <v>38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AT758" s="248" t="s">
        <v>148</v>
      </c>
      <c r="AU758" s="248" t="s">
        <v>83</v>
      </c>
      <c r="AV758" s="13" t="s">
        <v>146</v>
      </c>
      <c r="AW758" s="13" t="s">
        <v>34</v>
      </c>
      <c r="AX758" s="13" t="s">
        <v>81</v>
      </c>
      <c r="AY758" s="248" t="s">
        <v>139</v>
      </c>
    </row>
    <row r="759" s="10" customFormat="1" ht="22.8" customHeight="1">
      <c r="B759" s="188"/>
      <c r="C759" s="189"/>
      <c r="D759" s="190" t="s">
        <v>72</v>
      </c>
      <c r="E759" s="202" t="s">
        <v>973</v>
      </c>
      <c r="F759" s="202" t="s">
        <v>974</v>
      </c>
      <c r="G759" s="189"/>
      <c r="H759" s="189"/>
      <c r="I759" s="192"/>
      <c r="J759" s="203">
        <f>BK759</f>
        <v>0</v>
      </c>
      <c r="K759" s="189"/>
      <c r="L759" s="194"/>
      <c r="M759" s="195"/>
      <c r="N759" s="196"/>
      <c r="O759" s="196"/>
      <c r="P759" s="197">
        <f>SUM(P760:P856)</f>
        <v>0</v>
      </c>
      <c r="Q759" s="196"/>
      <c r="R759" s="197">
        <f>SUM(R760:R856)</f>
        <v>7.390856689999997</v>
      </c>
      <c r="S759" s="196"/>
      <c r="T759" s="198">
        <f>SUM(T760:T856)</f>
        <v>3.2141999999999999</v>
      </c>
      <c r="AR759" s="199" t="s">
        <v>81</v>
      </c>
      <c r="AT759" s="200" t="s">
        <v>72</v>
      </c>
      <c r="AU759" s="200" t="s">
        <v>81</v>
      </c>
      <c r="AY759" s="199" t="s">
        <v>139</v>
      </c>
      <c r="BK759" s="201">
        <f>SUM(BK760:BK856)</f>
        <v>0</v>
      </c>
    </row>
    <row r="760" s="1" customFormat="1" ht="16.5" customHeight="1">
      <c r="B760" s="37"/>
      <c r="C760" s="204" t="s">
        <v>975</v>
      </c>
      <c r="D760" s="204" t="s">
        <v>141</v>
      </c>
      <c r="E760" s="205" t="s">
        <v>976</v>
      </c>
      <c r="F760" s="206" t="s">
        <v>977</v>
      </c>
      <c r="G760" s="207" t="s">
        <v>276</v>
      </c>
      <c r="H760" s="208">
        <v>100</v>
      </c>
      <c r="I760" s="209"/>
      <c r="J760" s="210">
        <f>ROUND(I760*H760,2)</f>
        <v>0</v>
      </c>
      <c r="K760" s="206" t="s">
        <v>145</v>
      </c>
      <c r="L760" s="42"/>
      <c r="M760" s="211" t="s">
        <v>1</v>
      </c>
      <c r="N760" s="212" t="s">
        <v>44</v>
      </c>
      <c r="O760" s="78"/>
      <c r="P760" s="213">
        <f>O760*H760</f>
        <v>0</v>
      </c>
      <c r="Q760" s="213">
        <v>5.0000000000000002E-05</v>
      </c>
      <c r="R760" s="213">
        <f>Q760*H760</f>
        <v>0.0050000000000000001</v>
      </c>
      <c r="S760" s="213">
        <v>0</v>
      </c>
      <c r="T760" s="214">
        <f>S760*H760</f>
        <v>0</v>
      </c>
      <c r="AR760" s="16" t="s">
        <v>146</v>
      </c>
      <c r="AT760" s="16" t="s">
        <v>141</v>
      </c>
      <c r="AU760" s="16" t="s">
        <v>83</v>
      </c>
      <c r="AY760" s="16" t="s">
        <v>139</v>
      </c>
      <c r="BE760" s="215">
        <f>IF(N760="základní",J760,0)</f>
        <v>0</v>
      </c>
      <c r="BF760" s="215">
        <f>IF(N760="snížená",J760,0)</f>
        <v>0</v>
      </c>
      <c r="BG760" s="215">
        <f>IF(N760="zákl. přenesená",J760,0)</f>
        <v>0</v>
      </c>
      <c r="BH760" s="215">
        <f>IF(N760="sníž. přenesená",J760,0)</f>
        <v>0</v>
      </c>
      <c r="BI760" s="215">
        <f>IF(N760="nulová",J760,0)</f>
        <v>0</v>
      </c>
      <c r="BJ760" s="16" t="s">
        <v>81</v>
      </c>
      <c r="BK760" s="215">
        <f>ROUND(I760*H760,2)</f>
        <v>0</v>
      </c>
      <c r="BL760" s="16" t="s">
        <v>146</v>
      </c>
      <c r="BM760" s="16" t="s">
        <v>978</v>
      </c>
    </row>
    <row r="761" s="11" customFormat="1">
      <c r="B761" s="216"/>
      <c r="C761" s="217"/>
      <c r="D761" s="218" t="s">
        <v>148</v>
      </c>
      <c r="E761" s="219" t="s">
        <v>1</v>
      </c>
      <c r="F761" s="220" t="s">
        <v>979</v>
      </c>
      <c r="G761" s="217"/>
      <c r="H761" s="219" t="s">
        <v>1</v>
      </c>
      <c r="I761" s="221"/>
      <c r="J761" s="217"/>
      <c r="K761" s="217"/>
      <c r="L761" s="222"/>
      <c r="M761" s="223"/>
      <c r="N761" s="224"/>
      <c r="O761" s="224"/>
      <c r="P761" s="224"/>
      <c r="Q761" s="224"/>
      <c r="R761" s="224"/>
      <c r="S761" s="224"/>
      <c r="T761" s="225"/>
      <c r="AT761" s="226" t="s">
        <v>148</v>
      </c>
      <c r="AU761" s="226" t="s">
        <v>83</v>
      </c>
      <c r="AV761" s="11" t="s">
        <v>81</v>
      </c>
      <c r="AW761" s="11" t="s">
        <v>34</v>
      </c>
      <c r="AX761" s="11" t="s">
        <v>73</v>
      </c>
      <c r="AY761" s="226" t="s">
        <v>139</v>
      </c>
    </row>
    <row r="762" s="11" customFormat="1">
      <c r="B762" s="216"/>
      <c r="C762" s="217"/>
      <c r="D762" s="218" t="s">
        <v>148</v>
      </c>
      <c r="E762" s="219" t="s">
        <v>1</v>
      </c>
      <c r="F762" s="220" t="s">
        <v>980</v>
      </c>
      <c r="G762" s="217"/>
      <c r="H762" s="219" t="s">
        <v>1</v>
      </c>
      <c r="I762" s="221"/>
      <c r="J762" s="217"/>
      <c r="K762" s="217"/>
      <c r="L762" s="222"/>
      <c r="M762" s="223"/>
      <c r="N762" s="224"/>
      <c r="O762" s="224"/>
      <c r="P762" s="224"/>
      <c r="Q762" s="224"/>
      <c r="R762" s="224"/>
      <c r="S762" s="224"/>
      <c r="T762" s="225"/>
      <c r="AT762" s="226" t="s">
        <v>148</v>
      </c>
      <c r="AU762" s="226" t="s">
        <v>83</v>
      </c>
      <c r="AV762" s="11" t="s">
        <v>81</v>
      </c>
      <c r="AW762" s="11" t="s">
        <v>34</v>
      </c>
      <c r="AX762" s="11" t="s">
        <v>73</v>
      </c>
      <c r="AY762" s="226" t="s">
        <v>139</v>
      </c>
    </row>
    <row r="763" s="11" customFormat="1">
      <c r="B763" s="216"/>
      <c r="C763" s="217"/>
      <c r="D763" s="218" t="s">
        <v>148</v>
      </c>
      <c r="E763" s="219" t="s">
        <v>1</v>
      </c>
      <c r="F763" s="220" t="s">
        <v>981</v>
      </c>
      <c r="G763" s="217"/>
      <c r="H763" s="219" t="s">
        <v>1</v>
      </c>
      <c r="I763" s="221"/>
      <c r="J763" s="217"/>
      <c r="K763" s="217"/>
      <c r="L763" s="222"/>
      <c r="M763" s="223"/>
      <c r="N763" s="224"/>
      <c r="O763" s="224"/>
      <c r="P763" s="224"/>
      <c r="Q763" s="224"/>
      <c r="R763" s="224"/>
      <c r="S763" s="224"/>
      <c r="T763" s="225"/>
      <c r="AT763" s="226" t="s">
        <v>148</v>
      </c>
      <c r="AU763" s="226" t="s">
        <v>83</v>
      </c>
      <c r="AV763" s="11" t="s">
        <v>81</v>
      </c>
      <c r="AW763" s="11" t="s">
        <v>34</v>
      </c>
      <c r="AX763" s="11" t="s">
        <v>73</v>
      </c>
      <c r="AY763" s="226" t="s">
        <v>139</v>
      </c>
    </row>
    <row r="764" s="12" customFormat="1">
      <c r="B764" s="227"/>
      <c r="C764" s="228"/>
      <c r="D764" s="218" t="s">
        <v>148</v>
      </c>
      <c r="E764" s="229" t="s">
        <v>1</v>
      </c>
      <c r="F764" s="230" t="s">
        <v>982</v>
      </c>
      <c r="G764" s="228"/>
      <c r="H764" s="231">
        <v>100</v>
      </c>
      <c r="I764" s="232"/>
      <c r="J764" s="228"/>
      <c r="K764" s="228"/>
      <c r="L764" s="233"/>
      <c r="M764" s="234"/>
      <c r="N764" s="235"/>
      <c r="O764" s="235"/>
      <c r="P764" s="235"/>
      <c r="Q764" s="235"/>
      <c r="R764" s="235"/>
      <c r="S764" s="235"/>
      <c r="T764" s="236"/>
      <c r="AT764" s="237" t="s">
        <v>148</v>
      </c>
      <c r="AU764" s="237" t="s">
        <v>83</v>
      </c>
      <c r="AV764" s="12" t="s">
        <v>83</v>
      </c>
      <c r="AW764" s="12" t="s">
        <v>34</v>
      </c>
      <c r="AX764" s="12" t="s">
        <v>81</v>
      </c>
      <c r="AY764" s="237" t="s">
        <v>139</v>
      </c>
    </row>
    <row r="765" s="1" customFormat="1" ht="16.5" customHeight="1">
      <c r="B765" s="37"/>
      <c r="C765" s="249" t="s">
        <v>983</v>
      </c>
      <c r="D765" s="249" t="s">
        <v>263</v>
      </c>
      <c r="E765" s="250" t="s">
        <v>984</v>
      </c>
      <c r="F765" s="251" t="s">
        <v>985</v>
      </c>
      <c r="G765" s="252" t="s">
        <v>276</v>
      </c>
      <c r="H765" s="253">
        <v>100</v>
      </c>
      <c r="I765" s="254"/>
      <c r="J765" s="255">
        <f>ROUND(I765*H765,2)</f>
        <v>0</v>
      </c>
      <c r="K765" s="251" t="s">
        <v>1</v>
      </c>
      <c r="L765" s="256"/>
      <c r="M765" s="257" t="s">
        <v>1</v>
      </c>
      <c r="N765" s="258" t="s">
        <v>44</v>
      </c>
      <c r="O765" s="78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AR765" s="16" t="s">
        <v>197</v>
      </c>
      <c r="AT765" s="16" t="s">
        <v>263</v>
      </c>
      <c r="AU765" s="16" t="s">
        <v>83</v>
      </c>
      <c r="AY765" s="16" t="s">
        <v>139</v>
      </c>
      <c r="BE765" s="215">
        <f>IF(N765="základní",J765,0)</f>
        <v>0</v>
      </c>
      <c r="BF765" s="215">
        <f>IF(N765="snížená",J765,0)</f>
        <v>0</v>
      </c>
      <c r="BG765" s="215">
        <f>IF(N765="zákl. přenesená",J765,0)</f>
        <v>0</v>
      </c>
      <c r="BH765" s="215">
        <f>IF(N765="sníž. přenesená",J765,0)</f>
        <v>0</v>
      </c>
      <c r="BI765" s="215">
        <f>IF(N765="nulová",J765,0)</f>
        <v>0</v>
      </c>
      <c r="BJ765" s="16" t="s">
        <v>81</v>
      </c>
      <c r="BK765" s="215">
        <f>ROUND(I765*H765,2)</f>
        <v>0</v>
      </c>
      <c r="BL765" s="16" t="s">
        <v>146</v>
      </c>
      <c r="BM765" s="16" t="s">
        <v>986</v>
      </c>
    </row>
    <row r="766" s="1" customFormat="1" ht="16.5" customHeight="1">
      <c r="B766" s="37"/>
      <c r="C766" s="204" t="s">
        <v>987</v>
      </c>
      <c r="D766" s="204" t="s">
        <v>141</v>
      </c>
      <c r="E766" s="205" t="s">
        <v>988</v>
      </c>
      <c r="F766" s="206" t="s">
        <v>989</v>
      </c>
      <c r="G766" s="207" t="s">
        <v>200</v>
      </c>
      <c r="H766" s="208">
        <v>2.3999999999999999</v>
      </c>
      <c r="I766" s="209"/>
      <c r="J766" s="210">
        <f>ROUND(I766*H766,2)</f>
        <v>0</v>
      </c>
      <c r="K766" s="206" t="s">
        <v>1</v>
      </c>
      <c r="L766" s="42"/>
      <c r="M766" s="211" t="s">
        <v>1</v>
      </c>
      <c r="N766" s="212" t="s">
        <v>44</v>
      </c>
      <c r="O766" s="78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AR766" s="16" t="s">
        <v>146</v>
      </c>
      <c r="AT766" s="16" t="s">
        <v>141</v>
      </c>
      <c r="AU766" s="16" t="s">
        <v>83</v>
      </c>
      <c r="AY766" s="16" t="s">
        <v>139</v>
      </c>
      <c r="BE766" s="215">
        <f>IF(N766="základní",J766,0)</f>
        <v>0</v>
      </c>
      <c r="BF766" s="215">
        <f>IF(N766="snížená",J766,0)</f>
        <v>0</v>
      </c>
      <c r="BG766" s="215">
        <f>IF(N766="zákl. přenesená",J766,0)</f>
        <v>0</v>
      </c>
      <c r="BH766" s="215">
        <f>IF(N766="sníž. přenesená",J766,0)</f>
        <v>0</v>
      </c>
      <c r="BI766" s="215">
        <f>IF(N766="nulová",J766,0)</f>
        <v>0</v>
      </c>
      <c r="BJ766" s="16" t="s">
        <v>81</v>
      </c>
      <c r="BK766" s="215">
        <f>ROUND(I766*H766,2)</f>
        <v>0</v>
      </c>
      <c r="BL766" s="16" t="s">
        <v>146</v>
      </c>
      <c r="BM766" s="16" t="s">
        <v>990</v>
      </c>
    </row>
    <row r="767" s="11" customFormat="1">
      <c r="B767" s="216"/>
      <c r="C767" s="217"/>
      <c r="D767" s="218" t="s">
        <v>148</v>
      </c>
      <c r="E767" s="219" t="s">
        <v>1</v>
      </c>
      <c r="F767" s="220" t="s">
        <v>991</v>
      </c>
      <c r="G767" s="217"/>
      <c r="H767" s="219" t="s">
        <v>1</v>
      </c>
      <c r="I767" s="221"/>
      <c r="J767" s="217"/>
      <c r="K767" s="217"/>
      <c r="L767" s="222"/>
      <c r="M767" s="223"/>
      <c r="N767" s="224"/>
      <c r="O767" s="224"/>
      <c r="P767" s="224"/>
      <c r="Q767" s="224"/>
      <c r="R767" s="224"/>
      <c r="S767" s="224"/>
      <c r="T767" s="225"/>
      <c r="AT767" s="226" t="s">
        <v>148</v>
      </c>
      <c r="AU767" s="226" t="s">
        <v>83</v>
      </c>
      <c r="AV767" s="11" t="s">
        <v>81</v>
      </c>
      <c r="AW767" s="11" t="s">
        <v>34</v>
      </c>
      <c r="AX767" s="11" t="s">
        <v>73</v>
      </c>
      <c r="AY767" s="226" t="s">
        <v>139</v>
      </c>
    </row>
    <row r="768" s="12" customFormat="1">
      <c r="B768" s="227"/>
      <c r="C768" s="228"/>
      <c r="D768" s="218" t="s">
        <v>148</v>
      </c>
      <c r="E768" s="229" t="s">
        <v>1</v>
      </c>
      <c r="F768" s="230" t="s">
        <v>992</v>
      </c>
      <c r="G768" s="228"/>
      <c r="H768" s="231">
        <v>2.3999999999999999</v>
      </c>
      <c r="I768" s="232"/>
      <c r="J768" s="228"/>
      <c r="K768" s="228"/>
      <c r="L768" s="233"/>
      <c r="M768" s="234"/>
      <c r="N768" s="235"/>
      <c r="O768" s="235"/>
      <c r="P768" s="235"/>
      <c r="Q768" s="235"/>
      <c r="R768" s="235"/>
      <c r="S768" s="235"/>
      <c r="T768" s="236"/>
      <c r="AT768" s="237" t="s">
        <v>148</v>
      </c>
      <c r="AU768" s="237" t="s">
        <v>83</v>
      </c>
      <c r="AV768" s="12" t="s">
        <v>83</v>
      </c>
      <c r="AW768" s="12" t="s">
        <v>34</v>
      </c>
      <c r="AX768" s="12" t="s">
        <v>81</v>
      </c>
      <c r="AY768" s="237" t="s">
        <v>139</v>
      </c>
    </row>
    <row r="769" s="1" customFormat="1" ht="16.5" customHeight="1">
      <c r="B769" s="37"/>
      <c r="C769" s="204" t="s">
        <v>993</v>
      </c>
      <c r="D769" s="204" t="s">
        <v>141</v>
      </c>
      <c r="E769" s="205" t="s">
        <v>994</v>
      </c>
      <c r="F769" s="206" t="s">
        <v>995</v>
      </c>
      <c r="G769" s="207" t="s">
        <v>186</v>
      </c>
      <c r="H769" s="208">
        <v>10</v>
      </c>
      <c r="I769" s="209"/>
      <c r="J769" s="210">
        <f>ROUND(I769*H769,2)</f>
        <v>0</v>
      </c>
      <c r="K769" s="206" t="s">
        <v>145</v>
      </c>
      <c r="L769" s="42"/>
      <c r="M769" s="211" t="s">
        <v>1</v>
      </c>
      <c r="N769" s="212" t="s">
        <v>44</v>
      </c>
      <c r="O769" s="78"/>
      <c r="P769" s="213">
        <f>O769*H769</f>
        <v>0</v>
      </c>
      <c r="Q769" s="213">
        <v>3.0000000000000001E-05</v>
      </c>
      <c r="R769" s="213">
        <f>Q769*H769</f>
        <v>0.00030000000000000003</v>
      </c>
      <c r="S769" s="213">
        <v>0</v>
      </c>
      <c r="T769" s="214">
        <f>S769*H769</f>
        <v>0</v>
      </c>
      <c r="AR769" s="16" t="s">
        <v>146</v>
      </c>
      <c r="AT769" s="16" t="s">
        <v>141</v>
      </c>
      <c r="AU769" s="16" t="s">
        <v>83</v>
      </c>
      <c r="AY769" s="16" t="s">
        <v>139</v>
      </c>
      <c r="BE769" s="215">
        <f>IF(N769="základní",J769,0)</f>
        <v>0</v>
      </c>
      <c r="BF769" s="215">
        <f>IF(N769="snížená",J769,0)</f>
        <v>0</v>
      </c>
      <c r="BG769" s="215">
        <f>IF(N769="zákl. přenesená",J769,0)</f>
        <v>0</v>
      </c>
      <c r="BH769" s="215">
        <f>IF(N769="sníž. přenesená",J769,0)</f>
        <v>0</v>
      </c>
      <c r="BI769" s="215">
        <f>IF(N769="nulová",J769,0)</f>
        <v>0</v>
      </c>
      <c r="BJ769" s="16" t="s">
        <v>81</v>
      </c>
      <c r="BK769" s="215">
        <f>ROUND(I769*H769,2)</f>
        <v>0</v>
      </c>
      <c r="BL769" s="16" t="s">
        <v>146</v>
      </c>
      <c r="BM769" s="16" t="s">
        <v>996</v>
      </c>
    </row>
    <row r="770" s="11" customFormat="1">
      <c r="B770" s="216"/>
      <c r="C770" s="217"/>
      <c r="D770" s="218" t="s">
        <v>148</v>
      </c>
      <c r="E770" s="219" t="s">
        <v>1</v>
      </c>
      <c r="F770" s="220" t="s">
        <v>997</v>
      </c>
      <c r="G770" s="217"/>
      <c r="H770" s="219" t="s">
        <v>1</v>
      </c>
      <c r="I770" s="221"/>
      <c r="J770" s="217"/>
      <c r="K770" s="217"/>
      <c r="L770" s="222"/>
      <c r="M770" s="223"/>
      <c r="N770" s="224"/>
      <c r="O770" s="224"/>
      <c r="P770" s="224"/>
      <c r="Q770" s="224"/>
      <c r="R770" s="224"/>
      <c r="S770" s="224"/>
      <c r="T770" s="225"/>
      <c r="AT770" s="226" t="s">
        <v>148</v>
      </c>
      <c r="AU770" s="226" t="s">
        <v>83</v>
      </c>
      <c r="AV770" s="11" t="s">
        <v>81</v>
      </c>
      <c r="AW770" s="11" t="s">
        <v>34</v>
      </c>
      <c r="AX770" s="11" t="s">
        <v>73</v>
      </c>
      <c r="AY770" s="226" t="s">
        <v>139</v>
      </c>
    </row>
    <row r="771" s="12" customFormat="1">
      <c r="B771" s="227"/>
      <c r="C771" s="228"/>
      <c r="D771" s="218" t="s">
        <v>148</v>
      </c>
      <c r="E771" s="229" t="s">
        <v>1</v>
      </c>
      <c r="F771" s="230" t="s">
        <v>998</v>
      </c>
      <c r="G771" s="228"/>
      <c r="H771" s="231">
        <v>10</v>
      </c>
      <c r="I771" s="232"/>
      <c r="J771" s="228"/>
      <c r="K771" s="228"/>
      <c r="L771" s="233"/>
      <c r="M771" s="234"/>
      <c r="N771" s="235"/>
      <c r="O771" s="235"/>
      <c r="P771" s="235"/>
      <c r="Q771" s="235"/>
      <c r="R771" s="235"/>
      <c r="S771" s="235"/>
      <c r="T771" s="236"/>
      <c r="AT771" s="237" t="s">
        <v>148</v>
      </c>
      <c r="AU771" s="237" t="s">
        <v>83</v>
      </c>
      <c r="AV771" s="12" t="s">
        <v>83</v>
      </c>
      <c r="AW771" s="12" t="s">
        <v>34</v>
      </c>
      <c r="AX771" s="12" t="s">
        <v>81</v>
      </c>
      <c r="AY771" s="237" t="s">
        <v>139</v>
      </c>
    </row>
    <row r="772" s="1" customFormat="1" ht="16.5" customHeight="1">
      <c r="B772" s="37"/>
      <c r="C772" s="204" t="s">
        <v>999</v>
      </c>
      <c r="D772" s="204" t="s">
        <v>141</v>
      </c>
      <c r="E772" s="205" t="s">
        <v>1000</v>
      </c>
      <c r="F772" s="206" t="s">
        <v>1001</v>
      </c>
      <c r="G772" s="207" t="s">
        <v>144</v>
      </c>
      <c r="H772" s="208">
        <v>0.60799999999999998</v>
      </c>
      <c r="I772" s="209"/>
      <c r="J772" s="210">
        <f>ROUND(I772*H772,2)</f>
        <v>0</v>
      </c>
      <c r="K772" s="206" t="s">
        <v>145</v>
      </c>
      <c r="L772" s="42"/>
      <c r="M772" s="211" t="s">
        <v>1</v>
      </c>
      <c r="N772" s="212" t="s">
        <v>44</v>
      </c>
      <c r="O772" s="78"/>
      <c r="P772" s="213">
        <f>O772*H772</f>
        <v>0</v>
      </c>
      <c r="Q772" s="213">
        <v>0</v>
      </c>
      <c r="R772" s="213">
        <f>Q772*H772</f>
        <v>0</v>
      </c>
      <c r="S772" s="213">
        <v>2.3999999999999999</v>
      </c>
      <c r="T772" s="214">
        <f>S772*H772</f>
        <v>1.4591999999999998</v>
      </c>
      <c r="AR772" s="16" t="s">
        <v>146</v>
      </c>
      <c r="AT772" s="16" t="s">
        <v>141</v>
      </c>
      <c r="AU772" s="16" t="s">
        <v>83</v>
      </c>
      <c r="AY772" s="16" t="s">
        <v>139</v>
      </c>
      <c r="BE772" s="215">
        <f>IF(N772="základní",J772,0)</f>
        <v>0</v>
      </c>
      <c r="BF772" s="215">
        <f>IF(N772="snížená",J772,0)</f>
        <v>0</v>
      </c>
      <c r="BG772" s="215">
        <f>IF(N772="zákl. přenesená",J772,0)</f>
        <v>0</v>
      </c>
      <c r="BH772" s="215">
        <f>IF(N772="sníž. přenesená",J772,0)</f>
        <v>0</v>
      </c>
      <c r="BI772" s="215">
        <f>IF(N772="nulová",J772,0)</f>
        <v>0</v>
      </c>
      <c r="BJ772" s="16" t="s">
        <v>81</v>
      </c>
      <c r="BK772" s="215">
        <f>ROUND(I772*H772,2)</f>
        <v>0</v>
      </c>
      <c r="BL772" s="16" t="s">
        <v>146</v>
      </c>
      <c r="BM772" s="16" t="s">
        <v>1002</v>
      </c>
    </row>
    <row r="773" s="11" customFormat="1">
      <c r="B773" s="216"/>
      <c r="C773" s="217"/>
      <c r="D773" s="218" t="s">
        <v>148</v>
      </c>
      <c r="E773" s="219" t="s">
        <v>1</v>
      </c>
      <c r="F773" s="220" t="s">
        <v>1003</v>
      </c>
      <c r="G773" s="217"/>
      <c r="H773" s="219" t="s">
        <v>1</v>
      </c>
      <c r="I773" s="221"/>
      <c r="J773" s="217"/>
      <c r="K773" s="217"/>
      <c r="L773" s="222"/>
      <c r="M773" s="223"/>
      <c r="N773" s="224"/>
      <c r="O773" s="224"/>
      <c r="P773" s="224"/>
      <c r="Q773" s="224"/>
      <c r="R773" s="224"/>
      <c r="S773" s="224"/>
      <c r="T773" s="225"/>
      <c r="AT773" s="226" t="s">
        <v>148</v>
      </c>
      <c r="AU773" s="226" t="s">
        <v>83</v>
      </c>
      <c r="AV773" s="11" t="s">
        <v>81</v>
      </c>
      <c r="AW773" s="11" t="s">
        <v>34</v>
      </c>
      <c r="AX773" s="11" t="s">
        <v>73</v>
      </c>
      <c r="AY773" s="226" t="s">
        <v>139</v>
      </c>
    </row>
    <row r="774" s="12" customFormat="1">
      <c r="B774" s="227"/>
      <c r="C774" s="228"/>
      <c r="D774" s="218" t="s">
        <v>148</v>
      </c>
      <c r="E774" s="229" t="s">
        <v>1</v>
      </c>
      <c r="F774" s="230" t="s">
        <v>1004</v>
      </c>
      <c r="G774" s="228"/>
      <c r="H774" s="231">
        <v>0.60799999999999998</v>
      </c>
      <c r="I774" s="232"/>
      <c r="J774" s="228"/>
      <c r="K774" s="228"/>
      <c r="L774" s="233"/>
      <c r="M774" s="234"/>
      <c r="N774" s="235"/>
      <c r="O774" s="235"/>
      <c r="P774" s="235"/>
      <c r="Q774" s="235"/>
      <c r="R774" s="235"/>
      <c r="S774" s="235"/>
      <c r="T774" s="236"/>
      <c r="AT774" s="237" t="s">
        <v>148</v>
      </c>
      <c r="AU774" s="237" t="s">
        <v>83</v>
      </c>
      <c r="AV774" s="12" t="s">
        <v>83</v>
      </c>
      <c r="AW774" s="12" t="s">
        <v>34</v>
      </c>
      <c r="AX774" s="12" t="s">
        <v>81</v>
      </c>
      <c r="AY774" s="237" t="s">
        <v>139</v>
      </c>
    </row>
    <row r="775" s="1" customFormat="1" ht="16.5" customHeight="1">
      <c r="B775" s="37"/>
      <c r="C775" s="204" t="s">
        <v>1005</v>
      </c>
      <c r="D775" s="204" t="s">
        <v>141</v>
      </c>
      <c r="E775" s="205" t="s">
        <v>1006</v>
      </c>
      <c r="F775" s="206" t="s">
        <v>1007</v>
      </c>
      <c r="G775" s="207" t="s">
        <v>200</v>
      </c>
      <c r="H775" s="208">
        <v>12</v>
      </c>
      <c r="I775" s="209"/>
      <c r="J775" s="210">
        <f>ROUND(I775*H775,2)</f>
        <v>0</v>
      </c>
      <c r="K775" s="206" t="s">
        <v>145</v>
      </c>
      <c r="L775" s="42"/>
      <c r="M775" s="211" t="s">
        <v>1</v>
      </c>
      <c r="N775" s="212" t="s">
        <v>44</v>
      </c>
      <c r="O775" s="78"/>
      <c r="P775" s="213">
        <f>O775*H775</f>
        <v>0</v>
      </c>
      <c r="Q775" s="213">
        <v>0.00012999999999999999</v>
      </c>
      <c r="R775" s="213">
        <f>Q775*H775</f>
        <v>0.0015599999999999998</v>
      </c>
      <c r="S775" s="213">
        <v>0</v>
      </c>
      <c r="T775" s="214">
        <f>S775*H775</f>
        <v>0</v>
      </c>
      <c r="AR775" s="16" t="s">
        <v>146</v>
      </c>
      <c r="AT775" s="16" t="s">
        <v>141</v>
      </c>
      <c r="AU775" s="16" t="s">
        <v>83</v>
      </c>
      <c r="AY775" s="16" t="s">
        <v>139</v>
      </c>
      <c r="BE775" s="215">
        <f>IF(N775="základní",J775,0)</f>
        <v>0</v>
      </c>
      <c r="BF775" s="215">
        <f>IF(N775="snížená",J775,0)</f>
        <v>0</v>
      </c>
      <c r="BG775" s="215">
        <f>IF(N775="zákl. přenesená",J775,0)</f>
        <v>0</v>
      </c>
      <c r="BH775" s="215">
        <f>IF(N775="sníž. přenesená",J775,0)</f>
        <v>0</v>
      </c>
      <c r="BI775" s="215">
        <f>IF(N775="nulová",J775,0)</f>
        <v>0</v>
      </c>
      <c r="BJ775" s="16" t="s">
        <v>81</v>
      </c>
      <c r="BK775" s="215">
        <f>ROUND(I775*H775,2)</f>
        <v>0</v>
      </c>
      <c r="BL775" s="16" t="s">
        <v>146</v>
      </c>
      <c r="BM775" s="16" t="s">
        <v>1008</v>
      </c>
    </row>
    <row r="776" s="1" customFormat="1" ht="16.5" customHeight="1">
      <c r="B776" s="37"/>
      <c r="C776" s="204" t="s">
        <v>1009</v>
      </c>
      <c r="D776" s="204" t="s">
        <v>141</v>
      </c>
      <c r="E776" s="205" t="s">
        <v>1010</v>
      </c>
      <c r="F776" s="206" t="s">
        <v>1011</v>
      </c>
      <c r="G776" s="207" t="s">
        <v>144</v>
      </c>
      <c r="H776" s="208">
        <v>2</v>
      </c>
      <c r="I776" s="209"/>
      <c r="J776" s="210">
        <f>ROUND(I776*H776,2)</f>
        <v>0</v>
      </c>
      <c r="K776" s="206" t="s">
        <v>145</v>
      </c>
      <c r="L776" s="42"/>
      <c r="M776" s="211" t="s">
        <v>1</v>
      </c>
      <c r="N776" s="212" t="s">
        <v>44</v>
      </c>
      <c r="O776" s="78"/>
      <c r="P776" s="213">
        <f>O776*H776</f>
        <v>0</v>
      </c>
      <c r="Q776" s="213">
        <v>2.45329</v>
      </c>
      <c r="R776" s="213">
        <f>Q776*H776</f>
        <v>4.9065799999999999</v>
      </c>
      <c r="S776" s="213">
        <v>0</v>
      </c>
      <c r="T776" s="214">
        <f>S776*H776</f>
        <v>0</v>
      </c>
      <c r="AR776" s="16" t="s">
        <v>146</v>
      </c>
      <c r="AT776" s="16" t="s">
        <v>141</v>
      </c>
      <c r="AU776" s="16" t="s">
        <v>83</v>
      </c>
      <c r="AY776" s="16" t="s">
        <v>139</v>
      </c>
      <c r="BE776" s="215">
        <f>IF(N776="základní",J776,0)</f>
        <v>0</v>
      </c>
      <c r="BF776" s="215">
        <f>IF(N776="snížená",J776,0)</f>
        <v>0</v>
      </c>
      <c r="BG776" s="215">
        <f>IF(N776="zákl. přenesená",J776,0)</f>
        <v>0</v>
      </c>
      <c r="BH776" s="215">
        <f>IF(N776="sníž. přenesená",J776,0)</f>
        <v>0</v>
      </c>
      <c r="BI776" s="215">
        <f>IF(N776="nulová",J776,0)</f>
        <v>0</v>
      </c>
      <c r="BJ776" s="16" t="s">
        <v>81</v>
      </c>
      <c r="BK776" s="215">
        <f>ROUND(I776*H776,2)</f>
        <v>0</v>
      </c>
      <c r="BL776" s="16" t="s">
        <v>146</v>
      </c>
      <c r="BM776" s="16" t="s">
        <v>1012</v>
      </c>
    </row>
    <row r="777" s="11" customFormat="1">
      <c r="B777" s="216"/>
      <c r="C777" s="217"/>
      <c r="D777" s="218" t="s">
        <v>148</v>
      </c>
      <c r="E777" s="219" t="s">
        <v>1</v>
      </c>
      <c r="F777" s="220" t="s">
        <v>1013</v>
      </c>
      <c r="G777" s="217"/>
      <c r="H777" s="219" t="s">
        <v>1</v>
      </c>
      <c r="I777" s="221"/>
      <c r="J777" s="217"/>
      <c r="K777" s="217"/>
      <c r="L777" s="222"/>
      <c r="M777" s="223"/>
      <c r="N777" s="224"/>
      <c r="O777" s="224"/>
      <c r="P777" s="224"/>
      <c r="Q777" s="224"/>
      <c r="R777" s="224"/>
      <c r="S777" s="224"/>
      <c r="T777" s="225"/>
      <c r="AT777" s="226" t="s">
        <v>148</v>
      </c>
      <c r="AU777" s="226" t="s">
        <v>83</v>
      </c>
      <c r="AV777" s="11" t="s">
        <v>81</v>
      </c>
      <c r="AW777" s="11" t="s">
        <v>34</v>
      </c>
      <c r="AX777" s="11" t="s">
        <v>73</v>
      </c>
      <c r="AY777" s="226" t="s">
        <v>139</v>
      </c>
    </row>
    <row r="778" s="12" customFormat="1">
      <c r="B778" s="227"/>
      <c r="C778" s="228"/>
      <c r="D778" s="218" t="s">
        <v>148</v>
      </c>
      <c r="E778" s="229" t="s">
        <v>1</v>
      </c>
      <c r="F778" s="230" t="s">
        <v>1014</v>
      </c>
      <c r="G778" s="228"/>
      <c r="H778" s="231">
        <v>1.5</v>
      </c>
      <c r="I778" s="232"/>
      <c r="J778" s="228"/>
      <c r="K778" s="228"/>
      <c r="L778" s="233"/>
      <c r="M778" s="234"/>
      <c r="N778" s="235"/>
      <c r="O778" s="235"/>
      <c r="P778" s="235"/>
      <c r="Q778" s="235"/>
      <c r="R778" s="235"/>
      <c r="S778" s="235"/>
      <c r="T778" s="236"/>
      <c r="AT778" s="237" t="s">
        <v>148</v>
      </c>
      <c r="AU778" s="237" t="s">
        <v>83</v>
      </c>
      <c r="AV778" s="12" t="s">
        <v>83</v>
      </c>
      <c r="AW778" s="12" t="s">
        <v>34</v>
      </c>
      <c r="AX778" s="12" t="s">
        <v>73</v>
      </c>
      <c r="AY778" s="237" t="s">
        <v>139</v>
      </c>
    </row>
    <row r="779" s="11" customFormat="1">
      <c r="B779" s="216"/>
      <c r="C779" s="217"/>
      <c r="D779" s="218" t="s">
        <v>148</v>
      </c>
      <c r="E779" s="219" t="s">
        <v>1</v>
      </c>
      <c r="F779" s="220" t="s">
        <v>1015</v>
      </c>
      <c r="G779" s="217"/>
      <c r="H779" s="219" t="s">
        <v>1</v>
      </c>
      <c r="I779" s="221"/>
      <c r="J779" s="217"/>
      <c r="K779" s="217"/>
      <c r="L779" s="222"/>
      <c r="M779" s="223"/>
      <c r="N779" s="224"/>
      <c r="O779" s="224"/>
      <c r="P779" s="224"/>
      <c r="Q779" s="224"/>
      <c r="R779" s="224"/>
      <c r="S779" s="224"/>
      <c r="T779" s="225"/>
      <c r="AT779" s="226" t="s">
        <v>148</v>
      </c>
      <c r="AU779" s="226" t="s">
        <v>83</v>
      </c>
      <c r="AV779" s="11" t="s">
        <v>81</v>
      </c>
      <c r="AW779" s="11" t="s">
        <v>34</v>
      </c>
      <c r="AX779" s="11" t="s">
        <v>73</v>
      </c>
      <c r="AY779" s="226" t="s">
        <v>139</v>
      </c>
    </row>
    <row r="780" s="12" customFormat="1">
      <c r="B780" s="227"/>
      <c r="C780" s="228"/>
      <c r="D780" s="218" t="s">
        <v>148</v>
      </c>
      <c r="E780" s="229" t="s">
        <v>1</v>
      </c>
      <c r="F780" s="230" t="s">
        <v>1016</v>
      </c>
      <c r="G780" s="228"/>
      <c r="H780" s="231">
        <v>0.40000000000000002</v>
      </c>
      <c r="I780" s="232"/>
      <c r="J780" s="228"/>
      <c r="K780" s="228"/>
      <c r="L780" s="233"/>
      <c r="M780" s="234"/>
      <c r="N780" s="235"/>
      <c r="O780" s="235"/>
      <c r="P780" s="235"/>
      <c r="Q780" s="235"/>
      <c r="R780" s="235"/>
      <c r="S780" s="235"/>
      <c r="T780" s="236"/>
      <c r="AT780" s="237" t="s">
        <v>148</v>
      </c>
      <c r="AU780" s="237" t="s">
        <v>83</v>
      </c>
      <c r="AV780" s="12" t="s">
        <v>83</v>
      </c>
      <c r="AW780" s="12" t="s">
        <v>34</v>
      </c>
      <c r="AX780" s="12" t="s">
        <v>73</v>
      </c>
      <c r="AY780" s="237" t="s">
        <v>139</v>
      </c>
    </row>
    <row r="781" s="12" customFormat="1">
      <c r="B781" s="227"/>
      <c r="C781" s="228"/>
      <c r="D781" s="218" t="s">
        <v>148</v>
      </c>
      <c r="E781" s="229" t="s">
        <v>1</v>
      </c>
      <c r="F781" s="230" t="s">
        <v>1017</v>
      </c>
      <c r="G781" s="228"/>
      <c r="H781" s="231">
        <v>0.10000000000000001</v>
      </c>
      <c r="I781" s="232"/>
      <c r="J781" s="228"/>
      <c r="K781" s="228"/>
      <c r="L781" s="233"/>
      <c r="M781" s="234"/>
      <c r="N781" s="235"/>
      <c r="O781" s="235"/>
      <c r="P781" s="235"/>
      <c r="Q781" s="235"/>
      <c r="R781" s="235"/>
      <c r="S781" s="235"/>
      <c r="T781" s="236"/>
      <c r="AT781" s="237" t="s">
        <v>148</v>
      </c>
      <c r="AU781" s="237" t="s">
        <v>83</v>
      </c>
      <c r="AV781" s="12" t="s">
        <v>83</v>
      </c>
      <c r="AW781" s="12" t="s">
        <v>34</v>
      </c>
      <c r="AX781" s="12" t="s">
        <v>73</v>
      </c>
      <c r="AY781" s="237" t="s">
        <v>139</v>
      </c>
    </row>
    <row r="782" s="13" customFormat="1">
      <c r="B782" s="238"/>
      <c r="C782" s="239"/>
      <c r="D782" s="218" t="s">
        <v>148</v>
      </c>
      <c r="E782" s="240" t="s">
        <v>1</v>
      </c>
      <c r="F782" s="241" t="s">
        <v>167</v>
      </c>
      <c r="G782" s="239"/>
      <c r="H782" s="242">
        <v>2</v>
      </c>
      <c r="I782" s="243"/>
      <c r="J782" s="239"/>
      <c r="K782" s="239"/>
      <c r="L782" s="244"/>
      <c r="M782" s="245"/>
      <c r="N782" s="246"/>
      <c r="O782" s="246"/>
      <c r="P782" s="246"/>
      <c r="Q782" s="246"/>
      <c r="R782" s="246"/>
      <c r="S782" s="246"/>
      <c r="T782" s="247"/>
      <c r="AT782" s="248" t="s">
        <v>148</v>
      </c>
      <c r="AU782" s="248" t="s">
        <v>83</v>
      </c>
      <c r="AV782" s="13" t="s">
        <v>146</v>
      </c>
      <c r="AW782" s="13" t="s">
        <v>34</v>
      </c>
      <c r="AX782" s="13" t="s">
        <v>81</v>
      </c>
      <c r="AY782" s="248" t="s">
        <v>139</v>
      </c>
    </row>
    <row r="783" s="1" customFormat="1" ht="16.5" customHeight="1">
      <c r="B783" s="37"/>
      <c r="C783" s="204" t="s">
        <v>1018</v>
      </c>
      <c r="D783" s="204" t="s">
        <v>141</v>
      </c>
      <c r="E783" s="205" t="s">
        <v>1019</v>
      </c>
      <c r="F783" s="206" t="s">
        <v>1020</v>
      </c>
      <c r="G783" s="207" t="s">
        <v>200</v>
      </c>
      <c r="H783" s="208">
        <v>16</v>
      </c>
      <c r="I783" s="209"/>
      <c r="J783" s="210">
        <f>ROUND(I783*H783,2)</f>
        <v>0</v>
      </c>
      <c r="K783" s="206" t="s">
        <v>145</v>
      </c>
      <c r="L783" s="42"/>
      <c r="M783" s="211" t="s">
        <v>1</v>
      </c>
      <c r="N783" s="212" t="s">
        <v>44</v>
      </c>
      <c r="O783" s="78"/>
      <c r="P783" s="213">
        <f>O783*H783</f>
        <v>0</v>
      </c>
      <c r="Q783" s="213">
        <v>0.0027499999999999998</v>
      </c>
      <c r="R783" s="213">
        <f>Q783*H783</f>
        <v>0.043999999999999997</v>
      </c>
      <c r="S783" s="213">
        <v>0</v>
      </c>
      <c r="T783" s="214">
        <f>S783*H783</f>
        <v>0</v>
      </c>
      <c r="AR783" s="16" t="s">
        <v>146</v>
      </c>
      <c r="AT783" s="16" t="s">
        <v>141</v>
      </c>
      <c r="AU783" s="16" t="s">
        <v>83</v>
      </c>
      <c r="AY783" s="16" t="s">
        <v>139</v>
      </c>
      <c r="BE783" s="215">
        <f>IF(N783="základní",J783,0)</f>
        <v>0</v>
      </c>
      <c r="BF783" s="215">
        <f>IF(N783="snížená",J783,0)</f>
        <v>0</v>
      </c>
      <c r="BG783" s="215">
        <f>IF(N783="zákl. přenesená",J783,0)</f>
        <v>0</v>
      </c>
      <c r="BH783" s="215">
        <f>IF(N783="sníž. přenesená",J783,0)</f>
        <v>0</v>
      </c>
      <c r="BI783" s="215">
        <f>IF(N783="nulová",J783,0)</f>
        <v>0</v>
      </c>
      <c r="BJ783" s="16" t="s">
        <v>81</v>
      </c>
      <c r="BK783" s="215">
        <f>ROUND(I783*H783,2)</f>
        <v>0</v>
      </c>
      <c r="BL783" s="16" t="s">
        <v>146</v>
      </c>
      <c r="BM783" s="16" t="s">
        <v>1021</v>
      </c>
    </row>
    <row r="784" s="11" customFormat="1">
      <c r="B784" s="216"/>
      <c r="C784" s="217"/>
      <c r="D784" s="218" t="s">
        <v>148</v>
      </c>
      <c r="E784" s="219" t="s">
        <v>1</v>
      </c>
      <c r="F784" s="220" t="s">
        <v>1013</v>
      </c>
      <c r="G784" s="217"/>
      <c r="H784" s="219" t="s">
        <v>1</v>
      </c>
      <c r="I784" s="221"/>
      <c r="J784" s="217"/>
      <c r="K784" s="217"/>
      <c r="L784" s="222"/>
      <c r="M784" s="223"/>
      <c r="N784" s="224"/>
      <c r="O784" s="224"/>
      <c r="P784" s="224"/>
      <c r="Q784" s="224"/>
      <c r="R784" s="224"/>
      <c r="S784" s="224"/>
      <c r="T784" s="225"/>
      <c r="AT784" s="226" t="s">
        <v>148</v>
      </c>
      <c r="AU784" s="226" t="s">
        <v>83</v>
      </c>
      <c r="AV784" s="11" t="s">
        <v>81</v>
      </c>
      <c r="AW784" s="11" t="s">
        <v>34</v>
      </c>
      <c r="AX784" s="11" t="s">
        <v>73</v>
      </c>
      <c r="AY784" s="226" t="s">
        <v>139</v>
      </c>
    </row>
    <row r="785" s="12" customFormat="1">
      <c r="B785" s="227"/>
      <c r="C785" s="228"/>
      <c r="D785" s="218" t="s">
        <v>148</v>
      </c>
      <c r="E785" s="229" t="s">
        <v>1</v>
      </c>
      <c r="F785" s="230" t="s">
        <v>1022</v>
      </c>
      <c r="G785" s="228"/>
      <c r="H785" s="231">
        <v>12</v>
      </c>
      <c r="I785" s="232"/>
      <c r="J785" s="228"/>
      <c r="K785" s="228"/>
      <c r="L785" s="233"/>
      <c r="M785" s="234"/>
      <c r="N785" s="235"/>
      <c r="O785" s="235"/>
      <c r="P785" s="235"/>
      <c r="Q785" s="235"/>
      <c r="R785" s="235"/>
      <c r="S785" s="235"/>
      <c r="T785" s="236"/>
      <c r="AT785" s="237" t="s">
        <v>148</v>
      </c>
      <c r="AU785" s="237" t="s">
        <v>83</v>
      </c>
      <c r="AV785" s="12" t="s">
        <v>83</v>
      </c>
      <c r="AW785" s="12" t="s">
        <v>34</v>
      </c>
      <c r="AX785" s="12" t="s">
        <v>73</v>
      </c>
      <c r="AY785" s="237" t="s">
        <v>139</v>
      </c>
    </row>
    <row r="786" s="11" customFormat="1">
      <c r="B786" s="216"/>
      <c r="C786" s="217"/>
      <c r="D786" s="218" t="s">
        <v>148</v>
      </c>
      <c r="E786" s="219" t="s">
        <v>1</v>
      </c>
      <c r="F786" s="220" t="s">
        <v>1015</v>
      </c>
      <c r="G786" s="217"/>
      <c r="H786" s="219" t="s">
        <v>1</v>
      </c>
      <c r="I786" s="221"/>
      <c r="J786" s="217"/>
      <c r="K786" s="217"/>
      <c r="L786" s="222"/>
      <c r="M786" s="223"/>
      <c r="N786" s="224"/>
      <c r="O786" s="224"/>
      <c r="P786" s="224"/>
      <c r="Q786" s="224"/>
      <c r="R786" s="224"/>
      <c r="S786" s="224"/>
      <c r="T786" s="225"/>
      <c r="AT786" s="226" t="s">
        <v>148</v>
      </c>
      <c r="AU786" s="226" t="s">
        <v>83</v>
      </c>
      <c r="AV786" s="11" t="s">
        <v>81</v>
      </c>
      <c r="AW786" s="11" t="s">
        <v>34</v>
      </c>
      <c r="AX786" s="11" t="s">
        <v>73</v>
      </c>
      <c r="AY786" s="226" t="s">
        <v>139</v>
      </c>
    </row>
    <row r="787" s="12" customFormat="1">
      <c r="B787" s="227"/>
      <c r="C787" s="228"/>
      <c r="D787" s="218" t="s">
        <v>148</v>
      </c>
      <c r="E787" s="229" t="s">
        <v>1</v>
      </c>
      <c r="F787" s="230" t="s">
        <v>1023</v>
      </c>
      <c r="G787" s="228"/>
      <c r="H787" s="231">
        <v>4</v>
      </c>
      <c r="I787" s="232"/>
      <c r="J787" s="228"/>
      <c r="K787" s="228"/>
      <c r="L787" s="233"/>
      <c r="M787" s="234"/>
      <c r="N787" s="235"/>
      <c r="O787" s="235"/>
      <c r="P787" s="235"/>
      <c r="Q787" s="235"/>
      <c r="R787" s="235"/>
      <c r="S787" s="235"/>
      <c r="T787" s="236"/>
      <c r="AT787" s="237" t="s">
        <v>148</v>
      </c>
      <c r="AU787" s="237" t="s">
        <v>83</v>
      </c>
      <c r="AV787" s="12" t="s">
        <v>83</v>
      </c>
      <c r="AW787" s="12" t="s">
        <v>34</v>
      </c>
      <c r="AX787" s="12" t="s">
        <v>73</v>
      </c>
      <c r="AY787" s="237" t="s">
        <v>139</v>
      </c>
    </row>
    <row r="788" s="13" customFormat="1">
      <c r="B788" s="238"/>
      <c r="C788" s="239"/>
      <c r="D788" s="218" t="s">
        <v>148</v>
      </c>
      <c r="E788" s="240" t="s">
        <v>1</v>
      </c>
      <c r="F788" s="241" t="s">
        <v>167</v>
      </c>
      <c r="G788" s="239"/>
      <c r="H788" s="242">
        <v>16</v>
      </c>
      <c r="I788" s="243"/>
      <c r="J788" s="239"/>
      <c r="K788" s="239"/>
      <c r="L788" s="244"/>
      <c r="M788" s="245"/>
      <c r="N788" s="246"/>
      <c r="O788" s="246"/>
      <c r="P788" s="246"/>
      <c r="Q788" s="246"/>
      <c r="R788" s="246"/>
      <c r="S788" s="246"/>
      <c r="T788" s="247"/>
      <c r="AT788" s="248" t="s">
        <v>148</v>
      </c>
      <c r="AU788" s="248" t="s">
        <v>83</v>
      </c>
      <c r="AV788" s="13" t="s">
        <v>146</v>
      </c>
      <c r="AW788" s="13" t="s">
        <v>34</v>
      </c>
      <c r="AX788" s="13" t="s">
        <v>81</v>
      </c>
      <c r="AY788" s="248" t="s">
        <v>139</v>
      </c>
    </row>
    <row r="789" s="1" customFormat="1" ht="16.5" customHeight="1">
      <c r="B789" s="37"/>
      <c r="C789" s="204" t="s">
        <v>1024</v>
      </c>
      <c r="D789" s="204" t="s">
        <v>141</v>
      </c>
      <c r="E789" s="205" t="s">
        <v>1025</v>
      </c>
      <c r="F789" s="206" t="s">
        <v>1026</v>
      </c>
      <c r="G789" s="207" t="s">
        <v>200</v>
      </c>
      <c r="H789" s="208">
        <v>16</v>
      </c>
      <c r="I789" s="209"/>
      <c r="J789" s="210">
        <f>ROUND(I789*H789,2)</f>
        <v>0</v>
      </c>
      <c r="K789" s="206" t="s">
        <v>145</v>
      </c>
      <c r="L789" s="42"/>
      <c r="M789" s="211" t="s">
        <v>1</v>
      </c>
      <c r="N789" s="212" t="s">
        <v>44</v>
      </c>
      <c r="O789" s="78"/>
      <c r="P789" s="213">
        <f>O789*H789</f>
        <v>0</v>
      </c>
      <c r="Q789" s="213">
        <v>0</v>
      </c>
      <c r="R789" s="213">
        <f>Q789*H789</f>
        <v>0</v>
      </c>
      <c r="S789" s="213">
        <v>0</v>
      </c>
      <c r="T789" s="214">
        <f>S789*H789</f>
        <v>0</v>
      </c>
      <c r="AR789" s="16" t="s">
        <v>146</v>
      </c>
      <c r="AT789" s="16" t="s">
        <v>141</v>
      </c>
      <c r="AU789" s="16" t="s">
        <v>83</v>
      </c>
      <c r="AY789" s="16" t="s">
        <v>139</v>
      </c>
      <c r="BE789" s="215">
        <f>IF(N789="základní",J789,0)</f>
        <v>0</v>
      </c>
      <c r="BF789" s="215">
        <f>IF(N789="snížená",J789,0)</f>
        <v>0</v>
      </c>
      <c r="BG789" s="215">
        <f>IF(N789="zákl. přenesená",J789,0)</f>
        <v>0</v>
      </c>
      <c r="BH789" s="215">
        <f>IF(N789="sníž. přenesená",J789,0)</f>
        <v>0</v>
      </c>
      <c r="BI789" s="215">
        <f>IF(N789="nulová",J789,0)</f>
        <v>0</v>
      </c>
      <c r="BJ789" s="16" t="s">
        <v>81</v>
      </c>
      <c r="BK789" s="215">
        <f>ROUND(I789*H789,2)</f>
        <v>0</v>
      </c>
      <c r="BL789" s="16" t="s">
        <v>146</v>
      </c>
      <c r="BM789" s="16" t="s">
        <v>1027</v>
      </c>
    </row>
    <row r="790" s="1" customFormat="1" ht="16.5" customHeight="1">
      <c r="B790" s="37"/>
      <c r="C790" s="204" t="s">
        <v>1028</v>
      </c>
      <c r="D790" s="204" t="s">
        <v>141</v>
      </c>
      <c r="E790" s="205" t="s">
        <v>1029</v>
      </c>
      <c r="F790" s="206" t="s">
        <v>1030</v>
      </c>
      <c r="G790" s="207" t="s">
        <v>144</v>
      </c>
      <c r="H790" s="208">
        <v>0.5</v>
      </c>
      <c r="I790" s="209"/>
      <c r="J790" s="210">
        <f>ROUND(I790*H790,2)</f>
        <v>0</v>
      </c>
      <c r="K790" s="206" t="s">
        <v>1</v>
      </c>
      <c r="L790" s="42"/>
      <c r="M790" s="211" t="s">
        <v>1</v>
      </c>
      <c r="N790" s="212" t="s">
        <v>44</v>
      </c>
      <c r="O790" s="78"/>
      <c r="P790" s="213">
        <f>O790*H790</f>
        <v>0</v>
      </c>
      <c r="Q790" s="213">
        <v>2.45343</v>
      </c>
      <c r="R790" s="213">
        <f>Q790*H790</f>
        <v>1.226715</v>
      </c>
      <c r="S790" s="213">
        <v>0</v>
      </c>
      <c r="T790" s="214">
        <f>S790*H790</f>
        <v>0</v>
      </c>
      <c r="AR790" s="16" t="s">
        <v>146</v>
      </c>
      <c r="AT790" s="16" t="s">
        <v>141</v>
      </c>
      <c r="AU790" s="16" t="s">
        <v>83</v>
      </c>
      <c r="AY790" s="16" t="s">
        <v>139</v>
      </c>
      <c r="BE790" s="215">
        <f>IF(N790="základní",J790,0)</f>
        <v>0</v>
      </c>
      <c r="BF790" s="215">
        <f>IF(N790="snížená",J790,0)</f>
        <v>0</v>
      </c>
      <c r="BG790" s="215">
        <f>IF(N790="zákl. přenesená",J790,0)</f>
        <v>0</v>
      </c>
      <c r="BH790" s="215">
        <f>IF(N790="sníž. přenesená",J790,0)</f>
        <v>0</v>
      </c>
      <c r="BI790" s="215">
        <f>IF(N790="nulová",J790,0)</f>
        <v>0</v>
      </c>
      <c r="BJ790" s="16" t="s">
        <v>81</v>
      </c>
      <c r="BK790" s="215">
        <f>ROUND(I790*H790,2)</f>
        <v>0</v>
      </c>
      <c r="BL790" s="16" t="s">
        <v>146</v>
      </c>
      <c r="BM790" s="16" t="s">
        <v>1031</v>
      </c>
    </row>
    <row r="791" s="11" customFormat="1">
      <c r="B791" s="216"/>
      <c r="C791" s="217"/>
      <c r="D791" s="218" t="s">
        <v>148</v>
      </c>
      <c r="E791" s="219" t="s">
        <v>1</v>
      </c>
      <c r="F791" s="220" t="s">
        <v>1032</v>
      </c>
      <c r="G791" s="217"/>
      <c r="H791" s="219" t="s">
        <v>1</v>
      </c>
      <c r="I791" s="221"/>
      <c r="J791" s="217"/>
      <c r="K791" s="217"/>
      <c r="L791" s="222"/>
      <c r="M791" s="223"/>
      <c r="N791" s="224"/>
      <c r="O791" s="224"/>
      <c r="P791" s="224"/>
      <c r="Q791" s="224"/>
      <c r="R791" s="224"/>
      <c r="S791" s="224"/>
      <c r="T791" s="225"/>
      <c r="AT791" s="226" t="s">
        <v>148</v>
      </c>
      <c r="AU791" s="226" t="s">
        <v>83</v>
      </c>
      <c r="AV791" s="11" t="s">
        <v>81</v>
      </c>
      <c r="AW791" s="11" t="s">
        <v>34</v>
      </c>
      <c r="AX791" s="11" t="s">
        <v>73</v>
      </c>
      <c r="AY791" s="226" t="s">
        <v>139</v>
      </c>
    </row>
    <row r="792" s="12" customFormat="1">
      <c r="B792" s="227"/>
      <c r="C792" s="228"/>
      <c r="D792" s="218" t="s">
        <v>148</v>
      </c>
      <c r="E792" s="229" t="s">
        <v>1</v>
      </c>
      <c r="F792" s="230" t="s">
        <v>1033</v>
      </c>
      <c r="G792" s="228"/>
      <c r="H792" s="231">
        <v>0.5</v>
      </c>
      <c r="I792" s="232"/>
      <c r="J792" s="228"/>
      <c r="K792" s="228"/>
      <c r="L792" s="233"/>
      <c r="M792" s="234"/>
      <c r="N792" s="235"/>
      <c r="O792" s="235"/>
      <c r="P792" s="235"/>
      <c r="Q792" s="235"/>
      <c r="R792" s="235"/>
      <c r="S792" s="235"/>
      <c r="T792" s="236"/>
      <c r="AT792" s="237" t="s">
        <v>148</v>
      </c>
      <c r="AU792" s="237" t="s">
        <v>83</v>
      </c>
      <c r="AV792" s="12" t="s">
        <v>83</v>
      </c>
      <c r="AW792" s="12" t="s">
        <v>34</v>
      </c>
      <c r="AX792" s="12" t="s">
        <v>81</v>
      </c>
      <c r="AY792" s="237" t="s">
        <v>139</v>
      </c>
    </row>
    <row r="793" s="1" customFormat="1" ht="16.5" customHeight="1">
      <c r="B793" s="37"/>
      <c r="C793" s="204" t="s">
        <v>1034</v>
      </c>
      <c r="D793" s="204" t="s">
        <v>141</v>
      </c>
      <c r="E793" s="205" t="s">
        <v>1035</v>
      </c>
      <c r="F793" s="206" t="s">
        <v>1036</v>
      </c>
      <c r="G793" s="207" t="s">
        <v>200</v>
      </c>
      <c r="H793" s="208">
        <v>2.3999999999999999</v>
      </c>
      <c r="I793" s="209"/>
      <c r="J793" s="210">
        <f>ROUND(I793*H793,2)</f>
        <v>0</v>
      </c>
      <c r="K793" s="206" t="s">
        <v>145</v>
      </c>
      <c r="L793" s="42"/>
      <c r="M793" s="211" t="s">
        <v>1</v>
      </c>
      <c r="N793" s="212" t="s">
        <v>44</v>
      </c>
      <c r="O793" s="78"/>
      <c r="P793" s="213">
        <f>O793*H793</f>
        <v>0</v>
      </c>
      <c r="Q793" s="213">
        <v>0.0053299999999999997</v>
      </c>
      <c r="R793" s="213">
        <f>Q793*H793</f>
        <v>0.012792</v>
      </c>
      <c r="S793" s="213">
        <v>0</v>
      </c>
      <c r="T793" s="214">
        <f>S793*H793</f>
        <v>0</v>
      </c>
      <c r="AR793" s="16" t="s">
        <v>146</v>
      </c>
      <c r="AT793" s="16" t="s">
        <v>141</v>
      </c>
      <c r="AU793" s="16" t="s">
        <v>83</v>
      </c>
      <c r="AY793" s="16" t="s">
        <v>139</v>
      </c>
      <c r="BE793" s="215">
        <f>IF(N793="základní",J793,0)</f>
        <v>0</v>
      </c>
      <c r="BF793" s="215">
        <f>IF(N793="snížená",J793,0)</f>
        <v>0</v>
      </c>
      <c r="BG793" s="215">
        <f>IF(N793="zákl. přenesená",J793,0)</f>
        <v>0</v>
      </c>
      <c r="BH793" s="215">
        <f>IF(N793="sníž. přenesená",J793,0)</f>
        <v>0</v>
      </c>
      <c r="BI793" s="215">
        <f>IF(N793="nulová",J793,0)</f>
        <v>0</v>
      </c>
      <c r="BJ793" s="16" t="s">
        <v>81</v>
      </c>
      <c r="BK793" s="215">
        <f>ROUND(I793*H793,2)</f>
        <v>0</v>
      </c>
      <c r="BL793" s="16" t="s">
        <v>146</v>
      </c>
      <c r="BM793" s="16" t="s">
        <v>1037</v>
      </c>
    </row>
    <row r="794" s="12" customFormat="1">
      <c r="B794" s="227"/>
      <c r="C794" s="228"/>
      <c r="D794" s="218" t="s">
        <v>148</v>
      </c>
      <c r="E794" s="229" t="s">
        <v>1</v>
      </c>
      <c r="F794" s="230" t="s">
        <v>1038</v>
      </c>
      <c r="G794" s="228"/>
      <c r="H794" s="231">
        <v>2.3999999999999999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AT794" s="237" t="s">
        <v>148</v>
      </c>
      <c r="AU794" s="237" t="s">
        <v>83</v>
      </c>
      <c r="AV794" s="12" t="s">
        <v>83</v>
      </c>
      <c r="AW794" s="12" t="s">
        <v>34</v>
      </c>
      <c r="AX794" s="12" t="s">
        <v>81</v>
      </c>
      <c r="AY794" s="237" t="s">
        <v>139</v>
      </c>
    </row>
    <row r="795" s="1" customFormat="1" ht="16.5" customHeight="1">
      <c r="B795" s="37"/>
      <c r="C795" s="204" t="s">
        <v>1039</v>
      </c>
      <c r="D795" s="204" t="s">
        <v>141</v>
      </c>
      <c r="E795" s="205" t="s">
        <v>1040</v>
      </c>
      <c r="F795" s="206" t="s">
        <v>1041</v>
      </c>
      <c r="G795" s="207" t="s">
        <v>200</v>
      </c>
      <c r="H795" s="208">
        <v>2.3999999999999999</v>
      </c>
      <c r="I795" s="209"/>
      <c r="J795" s="210">
        <f>ROUND(I795*H795,2)</f>
        <v>0</v>
      </c>
      <c r="K795" s="206" t="s">
        <v>145</v>
      </c>
      <c r="L795" s="42"/>
      <c r="M795" s="211" t="s">
        <v>1</v>
      </c>
      <c r="N795" s="212" t="s">
        <v>44</v>
      </c>
      <c r="O795" s="78"/>
      <c r="P795" s="213">
        <f>O795*H795</f>
        <v>0</v>
      </c>
      <c r="Q795" s="213">
        <v>0</v>
      </c>
      <c r="R795" s="213">
        <f>Q795*H795</f>
        <v>0</v>
      </c>
      <c r="S795" s="213">
        <v>0</v>
      </c>
      <c r="T795" s="214">
        <f>S795*H795</f>
        <v>0</v>
      </c>
      <c r="AR795" s="16" t="s">
        <v>146</v>
      </c>
      <c r="AT795" s="16" t="s">
        <v>141</v>
      </c>
      <c r="AU795" s="16" t="s">
        <v>83</v>
      </c>
      <c r="AY795" s="16" t="s">
        <v>139</v>
      </c>
      <c r="BE795" s="215">
        <f>IF(N795="základní",J795,0)</f>
        <v>0</v>
      </c>
      <c r="BF795" s="215">
        <f>IF(N795="snížená",J795,0)</f>
        <v>0</v>
      </c>
      <c r="BG795" s="215">
        <f>IF(N795="zákl. přenesená",J795,0)</f>
        <v>0</v>
      </c>
      <c r="BH795" s="215">
        <f>IF(N795="sníž. přenesená",J795,0)</f>
        <v>0</v>
      </c>
      <c r="BI795" s="215">
        <f>IF(N795="nulová",J795,0)</f>
        <v>0</v>
      </c>
      <c r="BJ795" s="16" t="s">
        <v>81</v>
      </c>
      <c r="BK795" s="215">
        <f>ROUND(I795*H795,2)</f>
        <v>0</v>
      </c>
      <c r="BL795" s="16" t="s">
        <v>146</v>
      </c>
      <c r="BM795" s="16" t="s">
        <v>1042</v>
      </c>
    </row>
    <row r="796" s="1" customFormat="1" ht="16.5" customHeight="1">
      <c r="B796" s="37"/>
      <c r="C796" s="204" t="s">
        <v>1043</v>
      </c>
      <c r="D796" s="204" t="s">
        <v>141</v>
      </c>
      <c r="E796" s="205" t="s">
        <v>1044</v>
      </c>
      <c r="F796" s="206" t="s">
        <v>1045</v>
      </c>
      <c r="G796" s="207" t="s">
        <v>200</v>
      </c>
      <c r="H796" s="208">
        <v>2.3999999999999999</v>
      </c>
      <c r="I796" s="209"/>
      <c r="J796" s="210">
        <f>ROUND(I796*H796,2)</f>
        <v>0</v>
      </c>
      <c r="K796" s="206" t="s">
        <v>145</v>
      </c>
      <c r="L796" s="42"/>
      <c r="M796" s="211" t="s">
        <v>1</v>
      </c>
      <c r="N796" s="212" t="s">
        <v>44</v>
      </c>
      <c r="O796" s="78"/>
      <c r="P796" s="213">
        <f>O796*H796</f>
        <v>0</v>
      </c>
      <c r="Q796" s="213">
        <v>0.00080999999999999996</v>
      </c>
      <c r="R796" s="213">
        <f>Q796*H796</f>
        <v>0.0019439999999999998</v>
      </c>
      <c r="S796" s="213">
        <v>0</v>
      </c>
      <c r="T796" s="214">
        <f>S796*H796</f>
        <v>0</v>
      </c>
      <c r="AR796" s="16" t="s">
        <v>146</v>
      </c>
      <c r="AT796" s="16" t="s">
        <v>141</v>
      </c>
      <c r="AU796" s="16" t="s">
        <v>83</v>
      </c>
      <c r="AY796" s="16" t="s">
        <v>139</v>
      </c>
      <c r="BE796" s="215">
        <f>IF(N796="základní",J796,0)</f>
        <v>0</v>
      </c>
      <c r="BF796" s="215">
        <f>IF(N796="snížená",J796,0)</f>
        <v>0</v>
      </c>
      <c r="BG796" s="215">
        <f>IF(N796="zákl. přenesená",J796,0)</f>
        <v>0</v>
      </c>
      <c r="BH796" s="215">
        <f>IF(N796="sníž. přenesená",J796,0)</f>
        <v>0</v>
      </c>
      <c r="BI796" s="215">
        <f>IF(N796="nulová",J796,0)</f>
        <v>0</v>
      </c>
      <c r="BJ796" s="16" t="s">
        <v>81</v>
      </c>
      <c r="BK796" s="215">
        <f>ROUND(I796*H796,2)</f>
        <v>0</v>
      </c>
      <c r="BL796" s="16" t="s">
        <v>146</v>
      </c>
      <c r="BM796" s="16" t="s">
        <v>1046</v>
      </c>
    </row>
    <row r="797" s="1" customFormat="1" ht="16.5" customHeight="1">
      <c r="B797" s="37"/>
      <c r="C797" s="204" t="s">
        <v>1047</v>
      </c>
      <c r="D797" s="204" t="s">
        <v>141</v>
      </c>
      <c r="E797" s="205" t="s">
        <v>1048</v>
      </c>
      <c r="F797" s="206" t="s">
        <v>1049</v>
      </c>
      <c r="G797" s="207" t="s">
        <v>200</v>
      </c>
      <c r="H797" s="208">
        <v>2.3999999999999999</v>
      </c>
      <c r="I797" s="209"/>
      <c r="J797" s="210">
        <f>ROUND(I797*H797,2)</f>
        <v>0</v>
      </c>
      <c r="K797" s="206" t="s">
        <v>145</v>
      </c>
      <c r="L797" s="42"/>
      <c r="M797" s="211" t="s">
        <v>1</v>
      </c>
      <c r="N797" s="212" t="s">
        <v>44</v>
      </c>
      <c r="O797" s="78"/>
      <c r="P797" s="213">
        <f>O797*H797</f>
        <v>0</v>
      </c>
      <c r="Q797" s="213">
        <v>0</v>
      </c>
      <c r="R797" s="213">
        <f>Q797*H797</f>
        <v>0</v>
      </c>
      <c r="S797" s="213">
        <v>0</v>
      </c>
      <c r="T797" s="214">
        <f>S797*H797</f>
        <v>0</v>
      </c>
      <c r="AR797" s="16" t="s">
        <v>146</v>
      </c>
      <c r="AT797" s="16" t="s">
        <v>141</v>
      </c>
      <c r="AU797" s="16" t="s">
        <v>83</v>
      </c>
      <c r="AY797" s="16" t="s">
        <v>139</v>
      </c>
      <c r="BE797" s="215">
        <f>IF(N797="základní",J797,0)</f>
        <v>0</v>
      </c>
      <c r="BF797" s="215">
        <f>IF(N797="snížená",J797,0)</f>
        <v>0</v>
      </c>
      <c r="BG797" s="215">
        <f>IF(N797="zákl. přenesená",J797,0)</f>
        <v>0</v>
      </c>
      <c r="BH797" s="215">
        <f>IF(N797="sníž. přenesená",J797,0)</f>
        <v>0</v>
      </c>
      <c r="BI797" s="215">
        <f>IF(N797="nulová",J797,0)</f>
        <v>0</v>
      </c>
      <c r="BJ797" s="16" t="s">
        <v>81</v>
      </c>
      <c r="BK797" s="215">
        <f>ROUND(I797*H797,2)</f>
        <v>0</v>
      </c>
      <c r="BL797" s="16" t="s">
        <v>146</v>
      </c>
      <c r="BM797" s="16" t="s">
        <v>1050</v>
      </c>
    </row>
    <row r="798" s="1" customFormat="1" ht="16.5" customHeight="1">
      <c r="B798" s="37"/>
      <c r="C798" s="204" t="s">
        <v>1051</v>
      </c>
      <c r="D798" s="204" t="s">
        <v>141</v>
      </c>
      <c r="E798" s="205" t="s">
        <v>1052</v>
      </c>
      <c r="F798" s="206" t="s">
        <v>1053</v>
      </c>
      <c r="G798" s="207" t="s">
        <v>186</v>
      </c>
      <c r="H798" s="208">
        <v>12.6</v>
      </c>
      <c r="I798" s="209"/>
      <c r="J798" s="210">
        <f>ROUND(I798*H798,2)</f>
        <v>0</v>
      </c>
      <c r="K798" s="206" t="s">
        <v>145</v>
      </c>
      <c r="L798" s="42"/>
      <c r="M798" s="211" t="s">
        <v>1</v>
      </c>
      <c r="N798" s="212" t="s">
        <v>44</v>
      </c>
      <c r="O798" s="78"/>
      <c r="P798" s="213">
        <f>O798*H798</f>
        <v>0</v>
      </c>
      <c r="Q798" s="213">
        <v>0.00032000000000000003</v>
      </c>
      <c r="R798" s="213">
        <f>Q798*H798</f>
        <v>0.004032</v>
      </c>
      <c r="S798" s="213">
        <v>0</v>
      </c>
      <c r="T798" s="214">
        <f>S798*H798</f>
        <v>0</v>
      </c>
      <c r="AR798" s="16" t="s">
        <v>146</v>
      </c>
      <c r="AT798" s="16" t="s">
        <v>141</v>
      </c>
      <c r="AU798" s="16" t="s">
        <v>83</v>
      </c>
      <c r="AY798" s="16" t="s">
        <v>139</v>
      </c>
      <c r="BE798" s="215">
        <f>IF(N798="základní",J798,0)</f>
        <v>0</v>
      </c>
      <c r="BF798" s="215">
        <f>IF(N798="snížená",J798,0)</f>
        <v>0</v>
      </c>
      <c r="BG798" s="215">
        <f>IF(N798="zákl. přenesená",J798,0)</f>
        <v>0</v>
      </c>
      <c r="BH798" s="215">
        <f>IF(N798="sníž. přenesená",J798,0)</f>
        <v>0</v>
      </c>
      <c r="BI798" s="215">
        <f>IF(N798="nulová",J798,0)</f>
        <v>0</v>
      </c>
      <c r="BJ798" s="16" t="s">
        <v>81</v>
      </c>
      <c r="BK798" s="215">
        <f>ROUND(I798*H798,2)</f>
        <v>0</v>
      </c>
      <c r="BL798" s="16" t="s">
        <v>146</v>
      </c>
      <c r="BM798" s="16" t="s">
        <v>1054</v>
      </c>
    </row>
    <row r="799" s="11" customFormat="1">
      <c r="B799" s="216"/>
      <c r="C799" s="217"/>
      <c r="D799" s="218" t="s">
        <v>148</v>
      </c>
      <c r="E799" s="219" t="s">
        <v>1</v>
      </c>
      <c r="F799" s="220" t="s">
        <v>1055</v>
      </c>
      <c r="G799" s="217"/>
      <c r="H799" s="219" t="s">
        <v>1</v>
      </c>
      <c r="I799" s="221"/>
      <c r="J799" s="217"/>
      <c r="K799" s="217"/>
      <c r="L799" s="222"/>
      <c r="M799" s="223"/>
      <c r="N799" s="224"/>
      <c r="O799" s="224"/>
      <c r="P799" s="224"/>
      <c r="Q799" s="224"/>
      <c r="R799" s="224"/>
      <c r="S799" s="224"/>
      <c r="T799" s="225"/>
      <c r="AT799" s="226" t="s">
        <v>148</v>
      </c>
      <c r="AU799" s="226" t="s">
        <v>83</v>
      </c>
      <c r="AV799" s="11" t="s">
        <v>81</v>
      </c>
      <c r="AW799" s="11" t="s">
        <v>34</v>
      </c>
      <c r="AX799" s="11" t="s">
        <v>73</v>
      </c>
      <c r="AY799" s="226" t="s">
        <v>139</v>
      </c>
    </row>
    <row r="800" s="11" customFormat="1">
      <c r="B800" s="216"/>
      <c r="C800" s="217"/>
      <c r="D800" s="218" t="s">
        <v>148</v>
      </c>
      <c r="E800" s="219" t="s">
        <v>1</v>
      </c>
      <c r="F800" s="220" t="s">
        <v>1056</v>
      </c>
      <c r="G800" s="217"/>
      <c r="H800" s="219" t="s">
        <v>1</v>
      </c>
      <c r="I800" s="221"/>
      <c r="J800" s="217"/>
      <c r="K800" s="217"/>
      <c r="L800" s="222"/>
      <c r="M800" s="223"/>
      <c r="N800" s="224"/>
      <c r="O800" s="224"/>
      <c r="P800" s="224"/>
      <c r="Q800" s="224"/>
      <c r="R800" s="224"/>
      <c r="S800" s="224"/>
      <c r="T800" s="225"/>
      <c r="AT800" s="226" t="s">
        <v>148</v>
      </c>
      <c r="AU800" s="226" t="s">
        <v>83</v>
      </c>
      <c r="AV800" s="11" t="s">
        <v>81</v>
      </c>
      <c r="AW800" s="11" t="s">
        <v>34</v>
      </c>
      <c r="AX800" s="11" t="s">
        <v>73</v>
      </c>
      <c r="AY800" s="226" t="s">
        <v>139</v>
      </c>
    </row>
    <row r="801" s="11" customFormat="1">
      <c r="B801" s="216"/>
      <c r="C801" s="217"/>
      <c r="D801" s="218" t="s">
        <v>148</v>
      </c>
      <c r="E801" s="219" t="s">
        <v>1</v>
      </c>
      <c r="F801" s="220" t="s">
        <v>1057</v>
      </c>
      <c r="G801" s="217"/>
      <c r="H801" s="219" t="s">
        <v>1</v>
      </c>
      <c r="I801" s="221"/>
      <c r="J801" s="217"/>
      <c r="K801" s="217"/>
      <c r="L801" s="222"/>
      <c r="M801" s="223"/>
      <c r="N801" s="224"/>
      <c r="O801" s="224"/>
      <c r="P801" s="224"/>
      <c r="Q801" s="224"/>
      <c r="R801" s="224"/>
      <c r="S801" s="224"/>
      <c r="T801" s="225"/>
      <c r="AT801" s="226" t="s">
        <v>148</v>
      </c>
      <c r="AU801" s="226" t="s">
        <v>83</v>
      </c>
      <c r="AV801" s="11" t="s">
        <v>81</v>
      </c>
      <c r="AW801" s="11" t="s">
        <v>34</v>
      </c>
      <c r="AX801" s="11" t="s">
        <v>73</v>
      </c>
      <c r="AY801" s="226" t="s">
        <v>139</v>
      </c>
    </row>
    <row r="802" s="12" customFormat="1">
      <c r="B802" s="227"/>
      <c r="C802" s="228"/>
      <c r="D802" s="218" t="s">
        <v>148</v>
      </c>
      <c r="E802" s="229" t="s">
        <v>1</v>
      </c>
      <c r="F802" s="230" t="s">
        <v>1058</v>
      </c>
      <c r="G802" s="228"/>
      <c r="H802" s="231">
        <v>9.1999999999999993</v>
      </c>
      <c r="I802" s="232"/>
      <c r="J802" s="228"/>
      <c r="K802" s="228"/>
      <c r="L802" s="233"/>
      <c r="M802" s="234"/>
      <c r="N802" s="235"/>
      <c r="O802" s="235"/>
      <c r="P802" s="235"/>
      <c r="Q802" s="235"/>
      <c r="R802" s="235"/>
      <c r="S802" s="235"/>
      <c r="T802" s="236"/>
      <c r="AT802" s="237" t="s">
        <v>148</v>
      </c>
      <c r="AU802" s="237" t="s">
        <v>83</v>
      </c>
      <c r="AV802" s="12" t="s">
        <v>83</v>
      </c>
      <c r="AW802" s="12" t="s">
        <v>34</v>
      </c>
      <c r="AX802" s="12" t="s">
        <v>73</v>
      </c>
      <c r="AY802" s="237" t="s">
        <v>139</v>
      </c>
    </row>
    <row r="803" s="11" customFormat="1">
      <c r="B803" s="216"/>
      <c r="C803" s="217"/>
      <c r="D803" s="218" t="s">
        <v>148</v>
      </c>
      <c r="E803" s="219" t="s">
        <v>1</v>
      </c>
      <c r="F803" s="220" t="s">
        <v>1059</v>
      </c>
      <c r="G803" s="217"/>
      <c r="H803" s="219" t="s">
        <v>1</v>
      </c>
      <c r="I803" s="221"/>
      <c r="J803" s="217"/>
      <c r="K803" s="217"/>
      <c r="L803" s="222"/>
      <c r="M803" s="223"/>
      <c r="N803" s="224"/>
      <c r="O803" s="224"/>
      <c r="P803" s="224"/>
      <c r="Q803" s="224"/>
      <c r="R803" s="224"/>
      <c r="S803" s="224"/>
      <c r="T803" s="225"/>
      <c r="AT803" s="226" t="s">
        <v>148</v>
      </c>
      <c r="AU803" s="226" t="s">
        <v>83</v>
      </c>
      <c r="AV803" s="11" t="s">
        <v>81</v>
      </c>
      <c r="AW803" s="11" t="s">
        <v>34</v>
      </c>
      <c r="AX803" s="11" t="s">
        <v>73</v>
      </c>
      <c r="AY803" s="226" t="s">
        <v>139</v>
      </c>
    </row>
    <row r="804" s="12" customFormat="1">
      <c r="B804" s="227"/>
      <c r="C804" s="228"/>
      <c r="D804" s="218" t="s">
        <v>148</v>
      </c>
      <c r="E804" s="229" t="s">
        <v>1</v>
      </c>
      <c r="F804" s="230" t="s">
        <v>1060</v>
      </c>
      <c r="G804" s="228"/>
      <c r="H804" s="231">
        <v>3.3999999999999999</v>
      </c>
      <c r="I804" s="232"/>
      <c r="J804" s="228"/>
      <c r="K804" s="228"/>
      <c r="L804" s="233"/>
      <c r="M804" s="234"/>
      <c r="N804" s="235"/>
      <c r="O804" s="235"/>
      <c r="P804" s="235"/>
      <c r="Q804" s="235"/>
      <c r="R804" s="235"/>
      <c r="S804" s="235"/>
      <c r="T804" s="236"/>
      <c r="AT804" s="237" t="s">
        <v>148</v>
      </c>
      <c r="AU804" s="237" t="s">
        <v>83</v>
      </c>
      <c r="AV804" s="12" t="s">
        <v>83</v>
      </c>
      <c r="AW804" s="12" t="s">
        <v>34</v>
      </c>
      <c r="AX804" s="12" t="s">
        <v>73</v>
      </c>
      <c r="AY804" s="237" t="s">
        <v>139</v>
      </c>
    </row>
    <row r="805" s="13" customFormat="1">
      <c r="B805" s="238"/>
      <c r="C805" s="239"/>
      <c r="D805" s="218" t="s">
        <v>148</v>
      </c>
      <c r="E805" s="240" t="s">
        <v>1</v>
      </c>
      <c r="F805" s="241" t="s">
        <v>167</v>
      </c>
      <c r="G805" s="239"/>
      <c r="H805" s="242">
        <v>12.6</v>
      </c>
      <c r="I805" s="243"/>
      <c r="J805" s="239"/>
      <c r="K805" s="239"/>
      <c r="L805" s="244"/>
      <c r="M805" s="245"/>
      <c r="N805" s="246"/>
      <c r="O805" s="246"/>
      <c r="P805" s="246"/>
      <c r="Q805" s="246"/>
      <c r="R805" s="246"/>
      <c r="S805" s="246"/>
      <c r="T805" s="247"/>
      <c r="AT805" s="248" t="s">
        <v>148</v>
      </c>
      <c r="AU805" s="248" t="s">
        <v>83</v>
      </c>
      <c r="AV805" s="13" t="s">
        <v>146</v>
      </c>
      <c r="AW805" s="13" t="s">
        <v>34</v>
      </c>
      <c r="AX805" s="13" t="s">
        <v>81</v>
      </c>
      <c r="AY805" s="248" t="s">
        <v>139</v>
      </c>
    </row>
    <row r="806" s="1" customFormat="1" ht="16.5" customHeight="1">
      <c r="B806" s="37"/>
      <c r="C806" s="204" t="s">
        <v>1061</v>
      </c>
      <c r="D806" s="204" t="s">
        <v>141</v>
      </c>
      <c r="E806" s="205" t="s">
        <v>1062</v>
      </c>
      <c r="F806" s="206" t="s">
        <v>1063</v>
      </c>
      <c r="G806" s="207" t="s">
        <v>249</v>
      </c>
      <c r="H806" s="208">
        <v>0.25700000000000001</v>
      </c>
      <c r="I806" s="209"/>
      <c r="J806" s="210">
        <f>ROUND(I806*H806,2)</f>
        <v>0</v>
      </c>
      <c r="K806" s="206" t="s">
        <v>1</v>
      </c>
      <c r="L806" s="42"/>
      <c r="M806" s="211" t="s">
        <v>1</v>
      </c>
      <c r="N806" s="212" t="s">
        <v>44</v>
      </c>
      <c r="O806" s="78"/>
      <c r="P806" s="213">
        <f>O806*H806</f>
        <v>0</v>
      </c>
      <c r="Q806" s="213">
        <v>1.04881</v>
      </c>
      <c r="R806" s="213">
        <f>Q806*H806</f>
        <v>0.26954417000000003</v>
      </c>
      <c r="S806" s="213">
        <v>0</v>
      </c>
      <c r="T806" s="214">
        <f>S806*H806</f>
        <v>0</v>
      </c>
      <c r="AR806" s="16" t="s">
        <v>146</v>
      </c>
      <c r="AT806" s="16" t="s">
        <v>141</v>
      </c>
      <c r="AU806" s="16" t="s">
        <v>83</v>
      </c>
      <c r="AY806" s="16" t="s">
        <v>139</v>
      </c>
      <c r="BE806" s="215">
        <f>IF(N806="základní",J806,0)</f>
        <v>0</v>
      </c>
      <c r="BF806" s="215">
        <f>IF(N806="snížená",J806,0)</f>
        <v>0</v>
      </c>
      <c r="BG806" s="215">
        <f>IF(N806="zákl. přenesená",J806,0)</f>
        <v>0</v>
      </c>
      <c r="BH806" s="215">
        <f>IF(N806="sníž. přenesená",J806,0)</f>
        <v>0</v>
      </c>
      <c r="BI806" s="215">
        <f>IF(N806="nulová",J806,0)</f>
        <v>0</v>
      </c>
      <c r="BJ806" s="16" t="s">
        <v>81</v>
      </c>
      <c r="BK806" s="215">
        <f>ROUND(I806*H806,2)</f>
        <v>0</v>
      </c>
      <c r="BL806" s="16" t="s">
        <v>146</v>
      </c>
      <c r="BM806" s="16" t="s">
        <v>1064</v>
      </c>
    </row>
    <row r="807" s="11" customFormat="1">
      <c r="B807" s="216"/>
      <c r="C807" s="217"/>
      <c r="D807" s="218" t="s">
        <v>148</v>
      </c>
      <c r="E807" s="219" t="s">
        <v>1</v>
      </c>
      <c r="F807" s="220" t="s">
        <v>1065</v>
      </c>
      <c r="G807" s="217"/>
      <c r="H807" s="219" t="s">
        <v>1</v>
      </c>
      <c r="I807" s="221"/>
      <c r="J807" s="217"/>
      <c r="K807" s="217"/>
      <c r="L807" s="222"/>
      <c r="M807" s="223"/>
      <c r="N807" s="224"/>
      <c r="O807" s="224"/>
      <c r="P807" s="224"/>
      <c r="Q807" s="224"/>
      <c r="R807" s="224"/>
      <c r="S807" s="224"/>
      <c r="T807" s="225"/>
      <c r="AT807" s="226" t="s">
        <v>148</v>
      </c>
      <c r="AU807" s="226" t="s">
        <v>83</v>
      </c>
      <c r="AV807" s="11" t="s">
        <v>81</v>
      </c>
      <c r="AW807" s="11" t="s">
        <v>34</v>
      </c>
      <c r="AX807" s="11" t="s">
        <v>73</v>
      </c>
      <c r="AY807" s="226" t="s">
        <v>139</v>
      </c>
    </row>
    <row r="808" s="12" customFormat="1">
      <c r="B808" s="227"/>
      <c r="C808" s="228"/>
      <c r="D808" s="218" t="s">
        <v>148</v>
      </c>
      <c r="E808" s="229" t="s">
        <v>1</v>
      </c>
      <c r="F808" s="230" t="s">
        <v>1066</v>
      </c>
      <c r="G808" s="228"/>
      <c r="H808" s="231">
        <v>0.25700000000000001</v>
      </c>
      <c r="I808" s="232"/>
      <c r="J808" s="228"/>
      <c r="K808" s="228"/>
      <c r="L808" s="233"/>
      <c r="M808" s="234"/>
      <c r="N808" s="235"/>
      <c r="O808" s="235"/>
      <c r="P808" s="235"/>
      <c r="Q808" s="235"/>
      <c r="R808" s="235"/>
      <c r="S808" s="235"/>
      <c r="T808" s="236"/>
      <c r="AT808" s="237" t="s">
        <v>148</v>
      </c>
      <c r="AU808" s="237" t="s">
        <v>83</v>
      </c>
      <c r="AV808" s="12" t="s">
        <v>83</v>
      </c>
      <c r="AW808" s="12" t="s">
        <v>34</v>
      </c>
      <c r="AX808" s="12" t="s">
        <v>81</v>
      </c>
      <c r="AY808" s="237" t="s">
        <v>139</v>
      </c>
    </row>
    <row r="809" s="1" customFormat="1" ht="16.5" customHeight="1">
      <c r="B809" s="37"/>
      <c r="C809" s="204" t="s">
        <v>1067</v>
      </c>
      <c r="D809" s="204" t="s">
        <v>141</v>
      </c>
      <c r="E809" s="205" t="s">
        <v>1068</v>
      </c>
      <c r="F809" s="206" t="s">
        <v>1069</v>
      </c>
      <c r="G809" s="207" t="s">
        <v>186</v>
      </c>
      <c r="H809" s="208">
        <v>10</v>
      </c>
      <c r="I809" s="209"/>
      <c r="J809" s="210">
        <f>ROUND(I809*H809,2)</f>
        <v>0</v>
      </c>
      <c r="K809" s="206" t="s">
        <v>1</v>
      </c>
      <c r="L809" s="42"/>
      <c r="M809" s="211" t="s">
        <v>1</v>
      </c>
      <c r="N809" s="212" t="s">
        <v>44</v>
      </c>
      <c r="O809" s="78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AR809" s="16" t="s">
        <v>146</v>
      </c>
      <c r="AT809" s="16" t="s">
        <v>141</v>
      </c>
      <c r="AU809" s="16" t="s">
        <v>83</v>
      </c>
      <c r="AY809" s="16" t="s">
        <v>139</v>
      </c>
      <c r="BE809" s="215">
        <f>IF(N809="základní",J809,0)</f>
        <v>0</v>
      </c>
      <c r="BF809" s="215">
        <f>IF(N809="snížená",J809,0)</f>
        <v>0</v>
      </c>
      <c r="BG809" s="215">
        <f>IF(N809="zákl. přenesená",J809,0)</f>
        <v>0</v>
      </c>
      <c r="BH809" s="215">
        <f>IF(N809="sníž. přenesená",J809,0)</f>
        <v>0</v>
      </c>
      <c r="BI809" s="215">
        <f>IF(N809="nulová",J809,0)</f>
        <v>0</v>
      </c>
      <c r="BJ809" s="16" t="s">
        <v>81</v>
      </c>
      <c r="BK809" s="215">
        <f>ROUND(I809*H809,2)</f>
        <v>0</v>
      </c>
      <c r="BL809" s="16" t="s">
        <v>146</v>
      </c>
      <c r="BM809" s="16" t="s">
        <v>1070</v>
      </c>
    </row>
    <row r="810" s="11" customFormat="1">
      <c r="B810" s="216"/>
      <c r="C810" s="217"/>
      <c r="D810" s="218" t="s">
        <v>148</v>
      </c>
      <c r="E810" s="219" t="s">
        <v>1</v>
      </c>
      <c r="F810" s="220" t="s">
        <v>1071</v>
      </c>
      <c r="G810" s="217"/>
      <c r="H810" s="219" t="s">
        <v>1</v>
      </c>
      <c r="I810" s="221"/>
      <c r="J810" s="217"/>
      <c r="K810" s="217"/>
      <c r="L810" s="222"/>
      <c r="M810" s="223"/>
      <c r="N810" s="224"/>
      <c r="O810" s="224"/>
      <c r="P810" s="224"/>
      <c r="Q810" s="224"/>
      <c r="R810" s="224"/>
      <c r="S810" s="224"/>
      <c r="T810" s="225"/>
      <c r="AT810" s="226" t="s">
        <v>148</v>
      </c>
      <c r="AU810" s="226" t="s">
        <v>83</v>
      </c>
      <c r="AV810" s="11" t="s">
        <v>81</v>
      </c>
      <c r="AW810" s="11" t="s">
        <v>34</v>
      </c>
      <c r="AX810" s="11" t="s">
        <v>73</v>
      </c>
      <c r="AY810" s="226" t="s">
        <v>139</v>
      </c>
    </row>
    <row r="811" s="12" customFormat="1">
      <c r="B811" s="227"/>
      <c r="C811" s="228"/>
      <c r="D811" s="218" t="s">
        <v>148</v>
      </c>
      <c r="E811" s="229" t="s">
        <v>1</v>
      </c>
      <c r="F811" s="230" t="s">
        <v>1072</v>
      </c>
      <c r="G811" s="228"/>
      <c r="H811" s="231">
        <v>10</v>
      </c>
      <c r="I811" s="232"/>
      <c r="J811" s="228"/>
      <c r="K811" s="228"/>
      <c r="L811" s="233"/>
      <c r="M811" s="234"/>
      <c r="N811" s="235"/>
      <c r="O811" s="235"/>
      <c r="P811" s="235"/>
      <c r="Q811" s="235"/>
      <c r="R811" s="235"/>
      <c r="S811" s="235"/>
      <c r="T811" s="236"/>
      <c r="AT811" s="237" t="s">
        <v>148</v>
      </c>
      <c r="AU811" s="237" t="s">
        <v>83</v>
      </c>
      <c r="AV811" s="12" t="s">
        <v>83</v>
      </c>
      <c r="AW811" s="12" t="s">
        <v>34</v>
      </c>
      <c r="AX811" s="12" t="s">
        <v>81</v>
      </c>
      <c r="AY811" s="237" t="s">
        <v>139</v>
      </c>
    </row>
    <row r="812" s="1" customFormat="1" ht="16.5" customHeight="1">
      <c r="B812" s="37"/>
      <c r="C812" s="204" t="s">
        <v>1073</v>
      </c>
      <c r="D812" s="204" t="s">
        <v>141</v>
      </c>
      <c r="E812" s="205" t="s">
        <v>1074</v>
      </c>
      <c r="F812" s="206" t="s">
        <v>1075</v>
      </c>
      <c r="G812" s="207" t="s">
        <v>186</v>
      </c>
      <c r="H812" s="208">
        <v>10</v>
      </c>
      <c r="I812" s="209"/>
      <c r="J812" s="210">
        <f>ROUND(I812*H812,2)</f>
        <v>0</v>
      </c>
      <c r="K812" s="206" t="s">
        <v>1</v>
      </c>
      <c r="L812" s="42"/>
      <c r="M812" s="211" t="s">
        <v>1</v>
      </c>
      <c r="N812" s="212" t="s">
        <v>44</v>
      </c>
      <c r="O812" s="78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AR812" s="16" t="s">
        <v>146</v>
      </c>
      <c r="AT812" s="16" t="s">
        <v>141</v>
      </c>
      <c r="AU812" s="16" t="s">
        <v>83</v>
      </c>
      <c r="AY812" s="16" t="s">
        <v>139</v>
      </c>
      <c r="BE812" s="215">
        <f>IF(N812="základní",J812,0)</f>
        <v>0</v>
      </c>
      <c r="BF812" s="215">
        <f>IF(N812="snížená",J812,0)</f>
        <v>0</v>
      </c>
      <c r="BG812" s="215">
        <f>IF(N812="zákl. přenesená",J812,0)</f>
        <v>0</v>
      </c>
      <c r="BH812" s="215">
        <f>IF(N812="sníž. přenesená",J812,0)</f>
        <v>0</v>
      </c>
      <c r="BI812" s="215">
        <f>IF(N812="nulová",J812,0)</f>
        <v>0</v>
      </c>
      <c r="BJ812" s="16" t="s">
        <v>81</v>
      </c>
      <c r="BK812" s="215">
        <f>ROUND(I812*H812,2)</f>
        <v>0</v>
      </c>
      <c r="BL812" s="16" t="s">
        <v>146</v>
      </c>
      <c r="BM812" s="16" t="s">
        <v>1076</v>
      </c>
    </row>
    <row r="813" s="1" customFormat="1" ht="16.5" customHeight="1">
      <c r="B813" s="37"/>
      <c r="C813" s="204" t="s">
        <v>1077</v>
      </c>
      <c r="D813" s="204" t="s">
        <v>141</v>
      </c>
      <c r="E813" s="205" t="s">
        <v>1078</v>
      </c>
      <c r="F813" s="206" t="s">
        <v>1079</v>
      </c>
      <c r="G813" s="207" t="s">
        <v>868</v>
      </c>
      <c r="H813" s="208">
        <v>1</v>
      </c>
      <c r="I813" s="209"/>
      <c r="J813" s="210">
        <f>ROUND(I813*H813,2)</f>
        <v>0</v>
      </c>
      <c r="K813" s="206" t="s">
        <v>1</v>
      </c>
      <c r="L813" s="42"/>
      <c r="M813" s="211" t="s">
        <v>1</v>
      </c>
      <c r="N813" s="212" t="s">
        <v>44</v>
      </c>
      <c r="O813" s="78"/>
      <c r="P813" s="213">
        <f>O813*H813</f>
        <v>0</v>
      </c>
      <c r="Q813" s="213">
        <v>0</v>
      </c>
      <c r="R813" s="213">
        <f>Q813*H813</f>
        <v>0</v>
      </c>
      <c r="S813" s="213">
        <v>0</v>
      </c>
      <c r="T813" s="214">
        <f>S813*H813</f>
        <v>0</v>
      </c>
      <c r="AR813" s="16" t="s">
        <v>146</v>
      </c>
      <c r="AT813" s="16" t="s">
        <v>141</v>
      </c>
      <c r="AU813" s="16" t="s">
        <v>83</v>
      </c>
      <c r="AY813" s="16" t="s">
        <v>139</v>
      </c>
      <c r="BE813" s="215">
        <f>IF(N813="základní",J813,0)</f>
        <v>0</v>
      </c>
      <c r="BF813" s="215">
        <f>IF(N813="snížená",J813,0)</f>
        <v>0</v>
      </c>
      <c r="BG813" s="215">
        <f>IF(N813="zákl. přenesená",J813,0)</f>
        <v>0</v>
      </c>
      <c r="BH813" s="215">
        <f>IF(N813="sníž. přenesená",J813,0)</f>
        <v>0</v>
      </c>
      <c r="BI813" s="215">
        <f>IF(N813="nulová",J813,0)</f>
        <v>0</v>
      </c>
      <c r="BJ813" s="16" t="s">
        <v>81</v>
      </c>
      <c r="BK813" s="215">
        <f>ROUND(I813*H813,2)</f>
        <v>0</v>
      </c>
      <c r="BL813" s="16" t="s">
        <v>146</v>
      </c>
      <c r="BM813" s="16" t="s">
        <v>1080</v>
      </c>
    </row>
    <row r="814" s="1" customFormat="1" ht="16.5" customHeight="1">
      <c r="B814" s="37"/>
      <c r="C814" s="204" t="s">
        <v>1081</v>
      </c>
      <c r="D814" s="204" t="s">
        <v>141</v>
      </c>
      <c r="E814" s="205" t="s">
        <v>1082</v>
      </c>
      <c r="F814" s="206" t="s">
        <v>1083</v>
      </c>
      <c r="G814" s="207" t="s">
        <v>144</v>
      </c>
      <c r="H814" s="208">
        <v>0.32800000000000001</v>
      </c>
      <c r="I814" s="209"/>
      <c r="J814" s="210">
        <f>ROUND(I814*H814,2)</f>
        <v>0</v>
      </c>
      <c r="K814" s="206" t="s">
        <v>145</v>
      </c>
      <c r="L814" s="42"/>
      <c r="M814" s="211" t="s">
        <v>1</v>
      </c>
      <c r="N814" s="212" t="s">
        <v>44</v>
      </c>
      <c r="O814" s="78"/>
      <c r="P814" s="213">
        <f>O814*H814</f>
        <v>0</v>
      </c>
      <c r="Q814" s="213">
        <v>2.2563399999999998</v>
      </c>
      <c r="R814" s="213">
        <f>Q814*H814</f>
        <v>0.74007951999999999</v>
      </c>
      <c r="S814" s="213">
        <v>0</v>
      </c>
      <c r="T814" s="214">
        <f>S814*H814</f>
        <v>0</v>
      </c>
      <c r="AR814" s="16" t="s">
        <v>146</v>
      </c>
      <c r="AT814" s="16" t="s">
        <v>141</v>
      </c>
      <c r="AU814" s="16" t="s">
        <v>83</v>
      </c>
      <c r="AY814" s="16" t="s">
        <v>139</v>
      </c>
      <c r="BE814" s="215">
        <f>IF(N814="základní",J814,0)</f>
        <v>0</v>
      </c>
      <c r="BF814" s="215">
        <f>IF(N814="snížená",J814,0)</f>
        <v>0</v>
      </c>
      <c r="BG814" s="215">
        <f>IF(N814="zákl. přenesená",J814,0)</f>
        <v>0</v>
      </c>
      <c r="BH814" s="215">
        <f>IF(N814="sníž. přenesená",J814,0)</f>
        <v>0</v>
      </c>
      <c r="BI814" s="215">
        <f>IF(N814="nulová",J814,0)</f>
        <v>0</v>
      </c>
      <c r="BJ814" s="16" t="s">
        <v>81</v>
      </c>
      <c r="BK814" s="215">
        <f>ROUND(I814*H814,2)</f>
        <v>0</v>
      </c>
      <c r="BL814" s="16" t="s">
        <v>146</v>
      </c>
      <c r="BM814" s="16" t="s">
        <v>1084</v>
      </c>
    </row>
    <row r="815" s="11" customFormat="1">
      <c r="B815" s="216"/>
      <c r="C815" s="217"/>
      <c r="D815" s="218" t="s">
        <v>148</v>
      </c>
      <c r="E815" s="219" t="s">
        <v>1</v>
      </c>
      <c r="F815" s="220" t="s">
        <v>1085</v>
      </c>
      <c r="G815" s="217"/>
      <c r="H815" s="219" t="s">
        <v>1</v>
      </c>
      <c r="I815" s="221"/>
      <c r="J815" s="217"/>
      <c r="K815" s="217"/>
      <c r="L815" s="222"/>
      <c r="M815" s="223"/>
      <c r="N815" s="224"/>
      <c r="O815" s="224"/>
      <c r="P815" s="224"/>
      <c r="Q815" s="224"/>
      <c r="R815" s="224"/>
      <c r="S815" s="224"/>
      <c r="T815" s="225"/>
      <c r="AT815" s="226" t="s">
        <v>148</v>
      </c>
      <c r="AU815" s="226" t="s">
        <v>83</v>
      </c>
      <c r="AV815" s="11" t="s">
        <v>81</v>
      </c>
      <c r="AW815" s="11" t="s">
        <v>34</v>
      </c>
      <c r="AX815" s="11" t="s">
        <v>73</v>
      </c>
      <c r="AY815" s="226" t="s">
        <v>139</v>
      </c>
    </row>
    <row r="816" s="11" customFormat="1">
      <c r="B816" s="216"/>
      <c r="C816" s="217"/>
      <c r="D816" s="218" t="s">
        <v>148</v>
      </c>
      <c r="E816" s="219" t="s">
        <v>1</v>
      </c>
      <c r="F816" s="220" t="s">
        <v>1086</v>
      </c>
      <c r="G816" s="217"/>
      <c r="H816" s="219" t="s">
        <v>1</v>
      </c>
      <c r="I816" s="221"/>
      <c r="J816" s="217"/>
      <c r="K816" s="217"/>
      <c r="L816" s="222"/>
      <c r="M816" s="223"/>
      <c r="N816" s="224"/>
      <c r="O816" s="224"/>
      <c r="P816" s="224"/>
      <c r="Q816" s="224"/>
      <c r="R816" s="224"/>
      <c r="S816" s="224"/>
      <c r="T816" s="225"/>
      <c r="AT816" s="226" t="s">
        <v>148</v>
      </c>
      <c r="AU816" s="226" t="s">
        <v>83</v>
      </c>
      <c r="AV816" s="11" t="s">
        <v>81</v>
      </c>
      <c r="AW816" s="11" t="s">
        <v>34</v>
      </c>
      <c r="AX816" s="11" t="s">
        <v>73</v>
      </c>
      <c r="AY816" s="226" t="s">
        <v>139</v>
      </c>
    </row>
    <row r="817" s="12" customFormat="1">
      <c r="B817" s="227"/>
      <c r="C817" s="228"/>
      <c r="D817" s="218" t="s">
        <v>148</v>
      </c>
      <c r="E817" s="229" t="s">
        <v>1</v>
      </c>
      <c r="F817" s="230" t="s">
        <v>1087</v>
      </c>
      <c r="G817" s="228"/>
      <c r="H817" s="231">
        <v>0.32800000000000001</v>
      </c>
      <c r="I817" s="232"/>
      <c r="J817" s="228"/>
      <c r="K817" s="228"/>
      <c r="L817" s="233"/>
      <c r="M817" s="234"/>
      <c r="N817" s="235"/>
      <c r="O817" s="235"/>
      <c r="P817" s="235"/>
      <c r="Q817" s="235"/>
      <c r="R817" s="235"/>
      <c r="S817" s="235"/>
      <c r="T817" s="236"/>
      <c r="AT817" s="237" t="s">
        <v>148</v>
      </c>
      <c r="AU817" s="237" t="s">
        <v>83</v>
      </c>
      <c r="AV817" s="12" t="s">
        <v>83</v>
      </c>
      <c r="AW817" s="12" t="s">
        <v>34</v>
      </c>
      <c r="AX817" s="12" t="s">
        <v>81</v>
      </c>
      <c r="AY817" s="237" t="s">
        <v>139</v>
      </c>
    </row>
    <row r="818" s="1" customFormat="1" ht="16.5" customHeight="1">
      <c r="B818" s="37"/>
      <c r="C818" s="204" t="s">
        <v>1088</v>
      </c>
      <c r="D818" s="204" t="s">
        <v>141</v>
      </c>
      <c r="E818" s="205" t="s">
        <v>1089</v>
      </c>
      <c r="F818" s="206" t="s">
        <v>1090</v>
      </c>
      <c r="G818" s="207" t="s">
        <v>200</v>
      </c>
      <c r="H818" s="208">
        <v>13</v>
      </c>
      <c r="I818" s="209"/>
      <c r="J818" s="210">
        <f>ROUND(I818*H818,2)</f>
        <v>0</v>
      </c>
      <c r="K818" s="206" t="s">
        <v>145</v>
      </c>
      <c r="L818" s="42"/>
      <c r="M818" s="211" t="s">
        <v>1</v>
      </c>
      <c r="N818" s="212" t="s">
        <v>44</v>
      </c>
      <c r="O818" s="78"/>
      <c r="P818" s="213">
        <f>O818*H818</f>
        <v>0</v>
      </c>
      <c r="Q818" s="213">
        <v>0.00040000000000000002</v>
      </c>
      <c r="R818" s="213">
        <f>Q818*H818</f>
        <v>0.0052000000000000006</v>
      </c>
      <c r="S818" s="213">
        <v>0</v>
      </c>
      <c r="T818" s="214">
        <f>S818*H818</f>
        <v>0</v>
      </c>
      <c r="AR818" s="16" t="s">
        <v>146</v>
      </c>
      <c r="AT818" s="16" t="s">
        <v>141</v>
      </c>
      <c r="AU818" s="16" t="s">
        <v>83</v>
      </c>
      <c r="AY818" s="16" t="s">
        <v>139</v>
      </c>
      <c r="BE818" s="215">
        <f>IF(N818="základní",J818,0)</f>
        <v>0</v>
      </c>
      <c r="BF818" s="215">
        <f>IF(N818="snížená",J818,0)</f>
        <v>0</v>
      </c>
      <c r="BG818" s="215">
        <f>IF(N818="zákl. přenesená",J818,0)</f>
        <v>0</v>
      </c>
      <c r="BH818" s="215">
        <f>IF(N818="sníž. přenesená",J818,0)</f>
        <v>0</v>
      </c>
      <c r="BI818" s="215">
        <f>IF(N818="nulová",J818,0)</f>
        <v>0</v>
      </c>
      <c r="BJ818" s="16" t="s">
        <v>81</v>
      </c>
      <c r="BK818" s="215">
        <f>ROUND(I818*H818,2)</f>
        <v>0</v>
      </c>
      <c r="BL818" s="16" t="s">
        <v>146</v>
      </c>
      <c r="BM818" s="16" t="s">
        <v>1091</v>
      </c>
    </row>
    <row r="819" s="11" customFormat="1">
      <c r="B819" s="216"/>
      <c r="C819" s="217"/>
      <c r="D819" s="218" t="s">
        <v>148</v>
      </c>
      <c r="E819" s="219" t="s">
        <v>1</v>
      </c>
      <c r="F819" s="220" t="s">
        <v>1085</v>
      </c>
      <c r="G819" s="217"/>
      <c r="H819" s="219" t="s">
        <v>1</v>
      </c>
      <c r="I819" s="221"/>
      <c r="J819" s="217"/>
      <c r="K819" s="217"/>
      <c r="L819" s="222"/>
      <c r="M819" s="223"/>
      <c r="N819" s="224"/>
      <c r="O819" s="224"/>
      <c r="P819" s="224"/>
      <c r="Q819" s="224"/>
      <c r="R819" s="224"/>
      <c r="S819" s="224"/>
      <c r="T819" s="225"/>
      <c r="AT819" s="226" t="s">
        <v>148</v>
      </c>
      <c r="AU819" s="226" t="s">
        <v>83</v>
      </c>
      <c r="AV819" s="11" t="s">
        <v>81</v>
      </c>
      <c r="AW819" s="11" t="s">
        <v>34</v>
      </c>
      <c r="AX819" s="11" t="s">
        <v>73</v>
      </c>
      <c r="AY819" s="226" t="s">
        <v>139</v>
      </c>
    </row>
    <row r="820" s="12" customFormat="1">
      <c r="B820" s="227"/>
      <c r="C820" s="228"/>
      <c r="D820" s="218" t="s">
        <v>148</v>
      </c>
      <c r="E820" s="229" t="s">
        <v>1</v>
      </c>
      <c r="F820" s="230" t="s">
        <v>1092</v>
      </c>
      <c r="G820" s="228"/>
      <c r="H820" s="231">
        <v>10.16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AT820" s="237" t="s">
        <v>148</v>
      </c>
      <c r="AU820" s="237" t="s">
        <v>83</v>
      </c>
      <c r="AV820" s="12" t="s">
        <v>83</v>
      </c>
      <c r="AW820" s="12" t="s">
        <v>34</v>
      </c>
      <c r="AX820" s="12" t="s">
        <v>73</v>
      </c>
      <c r="AY820" s="237" t="s">
        <v>139</v>
      </c>
    </row>
    <row r="821" s="12" customFormat="1">
      <c r="B821" s="227"/>
      <c r="C821" s="228"/>
      <c r="D821" s="218" t="s">
        <v>148</v>
      </c>
      <c r="E821" s="229" t="s">
        <v>1</v>
      </c>
      <c r="F821" s="230" t="s">
        <v>1093</v>
      </c>
      <c r="G821" s="228"/>
      <c r="H821" s="231">
        <v>2.8399999999999999</v>
      </c>
      <c r="I821" s="232"/>
      <c r="J821" s="228"/>
      <c r="K821" s="228"/>
      <c r="L821" s="233"/>
      <c r="M821" s="234"/>
      <c r="N821" s="235"/>
      <c r="O821" s="235"/>
      <c r="P821" s="235"/>
      <c r="Q821" s="235"/>
      <c r="R821" s="235"/>
      <c r="S821" s="235"/>
      <c r="T821" s="236"/>
      <c r="AT821" s="237" t="s">
        <v>148</v>
      </c>
      <c r="AU821" s="237" t="s">
        <v>83</v>
      </c>
      <c r="AV821" s="12" t="s">
        <v>83</v>
      </c>
      <c r="AW821" s="12" t="s">
        <v>34</v>
      </c>
      <c r="AX821" s="12" t="s">
        <v>73</v>
      </c>
      <c r="AY821" s="237" t="s">
        <v>139</v>
      </c>
    </row>
    <row r="822" s="13" customFormat="1">
      <c r="B822" s="238"/>
      <c r="C822" s="239"/>
      <c r="D822" s="218" t="s">
        <v>148</v>
      </c>
      <c r="E822" s="240" t="s">
        <v>1</v>
      </c>
      <c r="F822" s="241" t="s">
        <v>167</v>
      </c>
      <c r="G822" s="239"/>
      <c r="H822" s="242">
        <v>13</v>
      </c>
      <c r="I822" s="243"/>
      <c r="J822" s="239"/>
      <c r="K822" s="239"/>
      <c r="L822" s="244"/>
      <c r="M822" s="245"/>
      <c r="N822" s="246"/>
      <c r="O822" s="246"/>
      <c r="P822" s="246"/>
      <c r="Q822" s="246"/>
      <c r="R822" s="246"/>
      <c r="S822" s="246"/>
      <c r="T822" s="247"/>
      <c r="AT822" s="248" t="s">
        <v>148</v>
      </c>
      <c r="AU822" s="248" t="s">
        <v>83</v>
      </c>
      <c r="AV822" s="13" t="s">
        <v>146</v>
      </c>
      <c r="AW822" s="13" t="s">
        <v>34</v>
      </c>
      <c r="AX822" s="13" t="s">
        <v>81</v>
      </c>
      <c r="AY822" s="248" t="s">
        <v>139</v>
      </c>
    </row>
    <row r="823" s="1" customFormat="1" ht="16.5" customHeight="1">
      <c r="B823" s="37"/>
      <c r="C823" s="249" t="s">
        <v>1094</v>
      </c>
      <c r="D823" s="249" t="s">
        <v>263</v>
      </c>
      <c r="E823" s="250" t="s">
        <v>1095</v>
      </c>
      <c r="F823" s="251" t="s">
        <v>1096</v>
      </c>
      <c r="G823" s="252" t="s">
        <v>200</v>
      </c>
      <c r="H823" s="253">
        <v>16</v>
      </c>
      <c r="I823" s="254"/>
      <c r="J823" s="255">
        <f>ROUND(I823*H823,2)</f>
        <v>0</v>
      </c>
      <c r="K823" s="251" t="s">
        <v>145</v>
      </c>
      <c r="L823" s="256"/>
      <c r="M823" s="257" t="s">
        <v>1</v>
      </c>
      <c r="N823" s="258" t="s">
        <v>44</v>
      </c>
      <c r="O823" s="78"/>
      <c r="P823" s="213">
        <f>O823*H823</f>
        <v>0</v>
      </c>
      <c r="Q823" s="213">
        <v>0.0044000000000000003</v>
      </c>
      <c r="R823" s="213">
        <f>Q823*H823</f>
        <v>0.070400000000000004</v>
      </c>
      <c r="S823" s="213">
        <v>0</v>
      </c>
      <c r="T823" s="214">
        <f>S823*H823</f>
        <v>0</v>
      </c>
      <c r="AR823" s="16" t="s">
        <v>197</v>
      </c>
      <c r="AT823" s="16" t="s">
        <v>263</v>
      </c>
      <c r="AU823" s="16" t="s">
        <v>83</v>
      </c>
      <c r="AY823" s="16" t="s">
        <v>139</v>
      </c>
      <c r="BE823" s="215">
        <f>IF(N823="základní",J823,0)</f>
        <v>0</v>
      </c>
      <c r="BF823" s="215">
        <f>IF(N823="snížená",J823,0)</f>
        <v>0</v>
      </c>
      <c r="BG823" s="215">
        <f>IF(N823="zákl. přenesená",J823,0)</f>
        <v>0</v>
      </c>
      <c r="BH823" s="215">
        <f>IF(N823="sníž. přenesená",J823,0)</f>
        <v>0</v>
      </c>
      <c r="BI823" s="215">
        <f>IF(N823="nulová",J823,0)</f>
        <v>0</v>
      </c>
      <c r="BJ823" s="16" t="s">
        <v>81</v>
      </c>
      <c r="BK823" s="215">
        <f>ROUND(I823*H823,2)</f>
        <v>0</v>
      </c>
      <c r="BL823" s="16" t="s">
        <v>146</v>
      </c>
      <c r="BM823" s="16" t="s">
        <v>1097</v>
      </c>
    </row>
    <row r="824" s="11" customFormat="1">
      <c r="B824" s="216"/>
      <c r="C824" s="217"/>
      <c r="D824" s="218" t="s">
        <v>148</v>
      </c>
      <c r="E824" s="219" t="s">
        <v>1</v>
      </c>
      <c r="F824" s="220" t="s">
        <v>1098</v>
      </c>
      <c r="G824" s="217"/>
      <c r="H824" s="219" t="s">
        <v>1</v>
      </c>
      <c r="I824" s="221"/>
      <c r="J824" s="217"/>
      <c r="K824" s="217"/>
      <c r="L824" s="222"/>
      <c r="M824" s="223"/>
      <c r="N824" s="224"/>
      <c r="O824" s="224"/>
      <c r="P824" s="224"/>
      <c r="Q824" s="224"/>
      <c r="R824" s="224"/>
      <c r="S824" s="224"/>
      <c r="T824" s="225"/>
      <c r="AT824" s="226" t="s">
        <v>148</v>
      </c>
      <c r="AU824" s="226" t="s">
        <v>83</v>
      </c>
      <c r="AV824" s="11" t="s">
        <v>81</v>
      </c>
      <c r="AW824" s="11" t="s">
        <v>34</v>
      </c>
      <c r="AX824" s="11" t="s">
        <v>73</v>
      </c>
      <c r="AY824" s="226" t="s">
        <v>139</v>
      </c>
    </row>
    <row r="825" s="12" customFormat="1">
      <c r="B825" s="227"/>
      <c r="C825" s="228"/>
      <c r="D825" s="218" t="s">
        <v>148</v>
      </c>
      <c r="E825" s="229" t="s">
        <v>1</v>
      </c>
      <c r="F825" s="230" t="s">
        <v>1099</v>
      </c>
      <c r="G825" s="228"/>
      <c r="H825" s="231">
        <v>16</v>
      </c>
      <c r="I825" s="232"/>
      <c r="J825" s="228"/>
      <c r="K825" s="228"/>
      <c r="L825" s="233"/>
      <c r="M825" s="234"/>
      <c r="N825" s="235"/>
      <c r="O825" s="235"/>
      <c r="P825" s="235"/>
      <c r="Q825" s="235"/>
      <c r="R825" s="235"/>
      <c r="S825" s="235"/>
      <c r="T825" s="236"/>
      <c r="AT825" s="237" t="s">
        <v>148</v>
      </c>
      <c r="AU825" s="237" t="s">
        <v>83</v>
      </c>
      <c r="AV825" s="12" t="s">
        <v>83</v>
      </c>
      <c r="AW825" s="12" t="s">
        <v>34</v>
      </c>
      <c r="AX825" s="12" t="s">
        <v>81</v>
      </c>
      <c r="AY825" s="237" t="s">
        <v>139</v>
      </c>
    </row>
    <row r="826" s="1" customFormat="1" ht="16.5" customHeight="1">
      <c r="B826" s="37"/>
      <c r="C826" s="204" t="s">
        <v>1100</v>
      </c>
      <c r="D826" s="204" t="s">
        <v>141</v>
      </c>
      <c r="E826" s="205" t="s">
        <v>1101</v>
      </c>
      <c r="F826" s="206" t="s">
        <v>1102</v>
      </c>
      <c r="G826" s="207" t="s">
        <v>200</v>
      </c>
      <c r="H826" s="208">
        <v>13</v>
      </c>
      <c r="I826" s="209"/>
      <c r="J826" s="210">
        <f>ROUND(I826*H826,2)</f>
        <v>0</v>
      </c>
      <c r="K826" s="206" t="s">
        <v>145</v>
      </c>
      <c r="L826" s="42"/>
      <c r="M826" s="211" t="s">
        <v>1</v>
      </c>
      <c r="N826" s="212" t="s">
        <v>44</v>
      </c>
      <c r="O826" s="78"/>
      <c r="P826" s="213">
        <f>O826*H826</f>
        <v>0</v>
      </c>
      <c r="Q826" s="213">
        <v>0.00068999999999999997</v>
      </c>
      <c r="R826" s="213">
        <f>Q826*H826</f>
        <v>0.0089699999999999988</v>
      </c>
      <c r="S826" s="213">
        <v>0</v>
      </c>
      <c r="T826" s="214">
        <f>S826*H826</f>
        <v>0</v>
      </c>
      <c r="AR826" s="16" t="s">
        <v>146</v>
      </c>
      <c r="AT826" s="16" t="s">
        <v>141</v>
      </c>
      <c r="AU826" s="16" t="s">
        <v>83</v>
      </c>
      <c r="AY826" s="16" t="s">
        <v>139</v>
      </c>
      <c r="BE826" s="215">
        <f>IF(N826="základní",J826,0)</f>
        <v>0</v>
      </c>
      <c r="BF826" s="215">
        <f>IF(N826="snížená",J826,0)</f>
        <v>0</v>
      </c>
      <c r="BG826" s="215">
        <f>IF(N826="zákl. přenesená",J826,0)</f>
        <v>0</v>
      </c>
      <c r="BH826" s="215">
        <f>IF(N826="sníž. přenesená",J826,0)</f>
        <v>0</v>
      </c>
      <c r="BI826" s="215">
        <f>IF(N826="nulová",J826,0)</f>
        <v>0</v>
      </c>
      <c r="BJ826" s="16" t="s">
        <v>81</v>
      </c>
      <c r="BK826" s="215">
        <f>ROUND(I826*H826,2)</f>
        <v>0</v>
      </c>
      <c r="BL826" s="16" t="s">
        <v>146</v>
      </c>
      <c r="BM826" s="16" t="s">
        <v>1103</v>
      </c>
    </row>
    <row r="827" s="11" customFormat="1">
      <c r="B827" s="216"/>
      <c r="C827" s="217"/>
      <c r="D827" s="218" t="s">
        <v>148</v>
      </c>
      <c r="E827" s="219" t="s">
        <v>1</v>
      </c>
      <c r="F827" s="220" t="s">
        <v>1104</v>
      </c>
      <c r="G827" s="217"/>
      <c r="H827" s="219" t="s">
        <v>1</v>
      </c>
      <c r="I827" s="221"/>
      <c r="J827" s="217"/>
      <c r="K827" s="217"/>
      <c r="L827" s="222"/>
      <c r="M827" s="223"/>
      <c r="N827" s="224"/>
      <c r="O827" s="224"/>
      <c r="P827" s="224"/>
      <c r="Q827" s="224"/>
      <c r="R827" s="224"/>
      <c r="S827" s="224"/>
      <c r="T827" s="225"/>
      <c r="AT827" s="226" t="s">
        <v>148</v>
      </c>
      <c r="AU827" s="226" t="s">
        <v>83</v>
      </c>
      <c r="AV827" s="11" t="s">
        <v>81</v>
      </c>
      <c r="AW827" s="11" t="s">
        <v>34</v>
      </c>
      <c r="AX827" s="11" t="s">
        <v>73</v>
      </c>
      <c r="AY827" s="226" t="s">
        <v>139</v>
      </c>
    </row>
    <row r="828" s="12" customFormat="1">
      <c r="B828" s="227"/>
      <c r="C828" s="228"/>
      <c r="D828" s="218" t="s">
        <v>148</v>
      </c>
      <c r="E828" s="229" t="s">
        <v>1</v>
      </c>
      <c r="F828" s="230" t="s">
        <v>1105</v>
      </c>
      <c r="G828" s="228"/>
      <c r="H828" s="231">
        <v>13</v>
      </c>
      <c r="I828" s="232"/>
      <c r="J828" s="228"/>
      <c r="K828" s="228"/>
      <c r="L828" s="233"/>
      <c r="M828" s="234"/>
      <c r="N828" s="235"/>
      <c r="O828" s="235"/>
      <c r="P828" s="235"/>
      <c r="Q828" s="235"/>
      <c r="R828" s="235"/>
      <c r="S828" s="235"/>
      <c r="T828" s="236"/>
      <c r="AT828" s="237" t="s">
        <v>148</v>
      </c>
      <c r="AU828" s="237" t="s">
        <v>83</v>
      </c>
      <c r="AV828" s="12" t="s">
        <v>83</v>
      </c>
      <c r="AW828" s="12" t="s">
        <v>34</v>
      </c>
      <c r="AX828" s="12" t="s">
        <v>81</v>
      </c>
      <c r="AY828" s="237" t="s">
        <v>139</v>
      </c>
    </row>
    <row r="829" s="1" customFormat="1" ht="16.5" customHeight="1">
      <c r="B829" s="37"/>
      <c r="C829" s="204" t="s">
        <v>1106</v>
      </c>
      <c r="D829" s="204" t="s">
        <v>141</v>
      </c>
      <c r="E829" s="205" t="s">
        <v>933</v>
      </c>
      <c r="F829" s="206" t="s">
        <v>934</v>
      </c>
      <c r="G829" s="207" t="s">
        <v>322</v>
      </c>
      <c r="H829" s="208">
        <v>1</v>
      </c>
      <c r="I829" s="209"/>
      <c r="J829" s="210">
        <f>ROUND(I829*H829,2)</f>
        <v>0</v>
      </c>
      <c r="K829" s="206" t="s">
        <v>145</v>
      </c>
      <c r="L829" s="42"/>
      <c r="M829" s="211" t="s">
        <v>1</v>
      </c>
      <c r="N829" s="212" t="s">
        <v>44</v>
      </c>
      <c r="O829" s="78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AR829" s="16" t="s">
        <v>146</v>
      </c>
      <c r="AT829" s="16" t="s">
        <v>141</v>
      </c>
      <c r="AU829" s="16" t="s">
        <v>83</v>
      </c>
      <c r="AY829" s="16" t="s">
        <v>139</v>
      </c>
      <c r="BE829" s="215">
        <f>IF(N829="základní",J829,0)</f>
        <v>0</v>
      </c>
      <c r="BF829" s="215">
        <f>IF(N829="snížená",J829,0)</f>
        <v>0</v>
      </c>
      <c r="BG829" s="215">
        <f>IF(N829="zákl. přenesená",J829,0)</f>
        <v>0</v>
      </c>
      <c r="BH829" s="215">
        <f>IF(N829="sníž. přenesená",J829,0)</f>
        <v>0</v>
      </c>
      <c r="BI829" s="215">
        <f>IF(N829="nulová",J829,0)</f>
        <v>0</v>
      </c>
      <c r="BJ829" s="16" t="s">
        <v>81</v>
      </c>
      <c r="BK829" s="215">
        <f>ROUND(I829*H829,2)</f>
        <v>0</v>
      </c>
      <c r="BL829" s="16" t="s">
        <v>146</v>
      </c>
      <c r="BM829" s="16" t="s">
        <v>1107</v>
      </c>
    </row>
    <row r="830" s="1" customFormat="1" ht="16.5" customHeight="1">
      <c r="B830" s="37"/>
      <c r="C830" s="249" t="s">
        <v>1108</v>
      </c>
      <c r="D830" s="249" t="s">
        <v>263</v>
      </c>
      <c r="E830" s="250" t="s">
        <v>939</v>
      </c>
      <c r="F830" s="251" t="s">
        <v>940</v>
      </c>
      <c r="G830" s="252" t="s">
        <v>322</v>
      </c>
      <c r="H830" s="253">
        <v>1</v>
      </c>
      <c r="I830" s="254"/>
      <c r="J830" s="255">
        <f>ROUND(I830*H830,2)</f>
        <v>0</v>
      </c>
      <c r="K830" s="251" t="s">
        <v>1</v>
      </c>
      <c r="L830" s="256"/>
      <c r="M830" s="257" t="s">
        <v>1</v>
      </c>
      <c r="N830" s="258" t="s">
        <v>44</v>
      </c>
      <c r="O830" s="78"/>
      <c r="P830" s="213">
        <f>O830*H830</f>
        <v>0</v>
      </c>
      <c r="Q830" s="213">
        <v>0.012</v>
      </c>
      <c r="R830" s="213">
        <f>Q830*H830</f>
        <v>0.012</v>
      </c>
      <c r="S830" s="213">
        <v>0</v>
      </c>
      <c r="T830" s="214">
        <f>S830*H830</f>
        <v>0</v>
      </c>
      <c r="AR830" s="16" t="s">
        <v>197</v>
      </c>
      <c r="AT830" s="16" t="s">
        <v>263</v>
      </c>
      <c r="AU830" s="16" t="s">
        <v>83</v>
      </c>
      <c r="AY830" s="16" t="s">
        <v>139</v>
      </c>
      <c r="BE830" s="215">
        <f>IF(N830="základní",J830,0)</f>
        <v>0</v>
      </c>
      <c r="BF830" s="215">
        <f>IF(N830="snížená",J830,0)</f>
        <v>0</v>
      </c>
      <c r="BG830" s="215">
        <f>IF(N830="zákl. přenesená",J830,0)</f>
        <v>0</v>
      </c>
      <c r="BH830" s="215">
        <f>IF(N830="sníž. přenesená",J830,0)</f>
        <v>0</v>
      </c>
      <c r="BI830" s="215">
        <f>IF(N830="nulová",J830,0)</f>
        <v>0</v>
      </c>
      <c r="BJ830" s="16" t="s">
        <v>81</v>
      </c>
      <c r="BK830" s="215">
        <f>ROUND(I830*H830,2)</f>
        <v>0</v>
      </c>
      <c r="BL830" s="16" t="s">
        <v>146</v>
      </c>
      <c r="BM830" s="16" t="s">
        <v>1109</v>
      </c>
    </row>
    <row r="831" s="11" customFormat="1">
      <c r="B831" s="216"/>
      <c r="C831" s="217"/>
      <c r="D831" s="218" t="s">
        <v>148</v>
      </c>
      <c r="E831" s="219" t="s">
        <v>1</v>
      </c>
      <c r="F831" s="220" t="s">
        <v>1110</v>
      </c>
      <c r="G831" s="217"/>
      <c r="H831" s="219" t="s">
        <v>1</v>
      </c>
      <c r="I831" s="221"/>
      <c r="J831" s="217"/>
      <c r="K831" s="217"/>
      <c r="L831" s="222"/>
      <c r="M831" s="223"/>
      <c r="N831" s="224"/>
      <c r="O831" s="224"/>
      <c r="P831" s="224"/>
      <c r="Q831" s="224"/>
      <c r="R831" s="224"/>
      <c r="S831" s="224"/>
      <c r="T831" s="225"/>
      <c r="AT831" s="226" t="s">
        <v>148</v>
      </c>
      <c r="AU831" s="226" t="s">
        <v>83</v>
      </c>
      <c r="AV831" s="11" t="s">
        <v>81</v>
      </c>
      <c r="AW831" s="11" t="s">
        <v>34</v>
      </c>
      <c r="AX831" s="11" t="s">
        <v>73</v>
      </c>
      <c r="AY831" s="226" t="s">
        <v>139</v>
      </c>
    </row>
    <row r="832" s="12" customFormat="1">
      <c r="B832" s="227"/>
      <c r="C832" s="228"/>
      <c r="D832" s="218" t="s">
        <v>148</v>
      </c>
      <c r="E832" s="229" t="s">
        <v>1</v>
      </c>
      <c r="F832" s="230" t="s">
        <v>81</v>
      </c>
      <c r="G832" s="228"/>
      <c r="H832" s="231">
        <v>1</v>
      </c>
      <c r="I832" s="232"/>
      <c r="J832" s="228"/>
      <c r="K832" s="228"/>
      <c r="L832" s="233"/>
      <c r="M832" s="234"/>
      <c r="N832" s="235"/>
      <c r="O832" s="235"/>
      <c r="P832" s="235"/>
      <c r="Q832" s="235"/>
      <c r="R832" s="235"/>
      <c r="S832" s="235"/>
      <c r="T832" s="236"/>
      <c r="AT832" s="237" t="s">
        <v>148</v>
      </c>
      <c r="AU832" s="237" t="s">
        <v>83</v>
      </c>
      <c r="AV832" s="12" t="s">
        <v>83</v>
      </c>
      <c r="AW832" s="12" t="s">
        <v>34</v>
      </c>
      <c r="AX832" s="12" t="s">
        <v>81</v>
      </c>
      <c r="AY832" s="237" t="s">
        <v>139</v>
      </c>
    </row>
    <row r="833" s="1" customFormat="1" ht="16.5" customHeight="1">
      <c r="B833" s="37"/>
      <c r="C833" s="204" t="s">
        <v>1111</v>
      </c>
      <c r="D833" s="204" t="s">
        <v>141</v>
      </c>
      <c r="E833" s="205" t="s">
        <v>1112</v>
      </c>
      <c r="F833" s="206" t="s">
        <v>1113</v>
      </c>
      <c r="G833" s="207" t="s">
        <v>322</v>
      </c>
      <c r="H833" s="208">
        <v>5</v>
      </c>
      <c r="I833" s="209"/>
      <c r="J833" s="210">
        <f>ROUND(I833*H833,2)</f>
        <v>0</v>
      </c>
      <c r="K833" s="206" t="s">
        <v>145</v>
      </c>
      <c r="L833" s="42"/>
      <c r="M833" s="211" t="s">
        <v>1</v>
      </c>
      <c r="N833" s="212" t="s">
        <v>44</v>
      </c>
      <c r="O833" s="78"/>
      <c r="P833" s="213">
        <f>O833*H833</f>
        <v>0</v>
      </c>
      <c r="Q833" s="213">
        <v>0.00156</v>
      </c>
      <c r="R833" s="213">
        <f>Q833*H833</f>
        <v>0.0077999999999999996</v>
      </c>
      <c r="S833" s="213">
        <v>0</v>
      </c>
      <c r="T833" s="214">
        <f>S833*H833</f>
        <v>0</v>
      </c>
      <c r="AR833" s="16" t="s">
        <v>146</v>
      </c>
      <c r="AT833" s="16" t="s">
        <v>141</v>
      </c>
      <c r="AU833" s="16" t="s">
        <v>83</v>
      </c>
      <c r="AY833" s="16" t="s">
        <v>139</v>
      </c>
      <c r="BE833" s="215">
        <f>IF(N833="základní",J833,0)</f>
        <v>0</v>
      </c>
      <c r="BF833" s="215">
        <f>IF(N833="snížená",J833,0)</f>
        <v>0</v>
      </c>
      <c r="BG833" s="215">
        <f>IF(N833="zákl. přenesená",J833,0)</f>
        <v>0</v>
      </c>
      <c r="BH833" s="215">
        <f>IF(N833="sníž. přenesená",J833,0)</f>
        <v>0</v>
      </c>
      <c r="BI833" s="215">
        <f>IF(N833="nulová",J833,0)</f>
        <v>0</v>
      </c>
      <c r="BJ833" s="16" t="s">
        <v>81</v>
      </c>
      <c r="BK833" s="215">
        <f>ROUND(I833*H833,2)</f>
        <v>0</v>
      </c>
      <c r="BL833" s="16" t="s">
        <v>146</v>
      </c>
      <c r="BM833" s="16" t="s">
        <v>1114</v>
      </c>
    </row>
    <row r="834" s="11" customFormat="1">
      <c r="B834" s="216"/>
      <c r="C834" s="217"/>
      <c r="D834" s="218" t="s">
        <v>148</v>
      </c>
      <c r="E834" s="219" t="s">
        <v>1</v>
      </c>
      <c r="F834" s="220" t="s">
        <v>1115</v>
      </c>
      <c r="G834" s="217"/>
      <c r="H834" s="219" t="s">
        <v>1</v>
      </c>
      <c r="I834" s="221"/>
      <c r="J834" s="217"/>
      <c r="K834" s="217"/>
      <c r="L834" s="222"/>
      <c r="M834" s="223"/>
      <c r="N834" s="224"/>
      <c r="O834" s="224"/>
      <c r="P834" s="224"/>
      <c r="Q834" s="224"/>
      <c r="R834" s="224"/>
      <c r="S834" s="224"/>
      <c r="T834" s="225"/>
      <c r="AT834" s="226" t="s">
        <v>148</v>
      </c>
      <c r="AU834" s="226" t="s">
        <v>83</v>
      </c>
      <c r="AV834" s="11" t="s">
        <v>81</v>
      </c>
      <c r="AW834" s="11" t="s">
        <v>34</v>
      </c>
      <c r="AX834" s="11" t="s">
        <v>73</v>
      </c>
      <c r="AY834" s="226" t="s">
        <v>139</v>
      </c>
    </row>
    <row r="835" s="12" customFormat="1">
      <c r="B835" s="227"/>
      <c r="C835" s="228"/>
      <c r="D835" s="218" t="s">
        <v>148</v>
      </c>
      <c r="E835" s="229" t="s">
        <v>1</v>
      </c>
      <c r="F835" s="230" t="s">
        <v>172</v>
      </c>
      <c r="G835" s="228"/>
      <c r="H835" s="231">
        <v>5</v>
      </c>
      <c r="I835" s="232"/>
      <c r="J835" s="228"/>
      <c r="K835" s="228"/>
      <c r="L835" s="233"/>
      <c r="M835" s="234"/>
      <c r="N835" s="235"/>
      <c r="O835" s="235"/>
      <c r="P835" s="235"/>
      <c r="Q835" s="235"/>
      <c r="R835" s="235"/>
      <c r="S835" s="235"/>
      <c r="T835" s="236"/>
      <c r="AT835" s="237" t="s">
        <v>148</v>
      </c>
      <c r="AU835" s="237" t="s">
        <v>83</v>
      </c>
      <c r="AV835" s="12" t="s">
        <v>83</v>
      </c>
      <c r="AW835" s="12" t="s">
        <v>34</v>
      </c>
      <c r="AX835" s="12" t="s">
        <v>81</v>
      </c>
      <c r="AY835" s="237" t="s">
        <v>139</v>
      </c>
    </row>
    <row r="836" s="1" customFormat="1" ht="16.5" customHeight="1">
      <c r="B836" s="37"/>
      <c r="C836" s="204" t="s">
        <v>1116</v>
      </c>
      <c r="D836" s="204" t="s">
        <v>141</v>
      </c>
      <c r="E836" s="205" t="s">
        <v>1117</v>
      </c>
      <c r="F836" s="206" t="s">
        <v>1118</v>
      </c>
      <c r="G836" s="207" t="s">
        <v>200</v>
      </c>
      <c r="H836" s="208">
        <v>27</v>
      </c>
      <c r="I836" s="209"/>
      <c r="J836" s="210">
        <f>ROUND(I836*H836,2)</f>
        <v>0</v>
      </c>
      <c r="K836" s="206" t="s">
        <v>145</v>
      </c>
      <c r="L836" s="42"/>
      <c r="M836" s="211" t="s">
        <v>1</v>
      </c>
      <c r="N836" s="212" t="s">
        <v>44</v>
      </c>
      <c r="O836" s="78"/>
      <c r="P836" s="213">
        <f>O836*H836</f>
        <v>0</v>
      </c>
      <c r="Q836" s="213">
        <v>0</v>
      </c>
      <c r="R836" s="213">
        <f>Q836*H836</f>
        <v>0</v>
      </c>
      <c r="S836" s="213">
        <v>0.065000000000000002</v>
      </c>
      <c r="T836" s="214">
        <f>S836*H836</f>
        <v>1.7550000000000001</v>
      </c>
      <c r="AR836" s="16" t="s">
        <v>146</v>
      </c>
      <c r="AT836" s="16" t="s">
        <v>141</v>
      </c>
      <c r="AU836" s="16" t="s">
        <v>83</v>
      </c>
      <c r="AY836" s="16" t="s">
        <v>139</v>
      </c>
      <c r="BE836" s="215">
        <f>IF(N836="základní",J836,0)</f>
        <v>0</v>
      </c>
      <c r="BF836" s="215">
        <f>IF(N836="snížená",J836,0)</f>
        <v>0</v>
      </c>
      <c r="BG836" s="215">
        <f>IF(N836="zákl. přenesená",J836,0)</f>
        <v>0</v>
      </c>
      <c r="BH836" s="215">
        <f>IF(N836="sníž. přenesená",J836,0)</f>
        <v>0</v>
      </c>
      <c r="BI836" s="215">
        <f>IF(N836="nulová",J836,0)</f>
        <v>0</v>
      </c>
      <c r="BJ836" s="16" t="s">
        <v>81</v>
      </c>
      <c r="BK836" s="215">
        <f>ROUND(I836*H836,2)</f>
        <v>0</v>
      </c>
      <c r="BL836" s="16" t="s">
        <v>146</v>
      </c>
      <c r="BM836" s="16" t="s">
        <v>1119</v>
      </c>
    </row>
    <row r="837" s="11" customFormat="1">
      <c r="B837" s="216"/>
      <c r="C837" s="217"/>
      <c r="D837" s="218" t="s">
        <v>148</v>
      </c>
      <c r="E837" s="219" t="s">
        <v>1</v>
      </c>
      <c r="F837" s="220" t="s">
        <v>826</v>
      </c>
      <c r="G837" s="217"/>
      <c r="H837" s="219" t="s">
        <v>1</v>
      </c>
      <c r="I837" s="221"/>
      <c r="J837" s="217"/>
      <c r="K837" s="217"/>
      <c r="L837" s="222"/>
      <c r="M837" s="223"/>
      <c r="N837" s="224"/>
      <c r="O837" s="224"/>
      <c r="P837" s="224"/>
      <c r="Q837" s="224"/>
      <c r="R837" s="224"/>
      <c r="S837" s="224"/>
      <c r="T837" s="225"/>
      <c r="AT837" s="226" t="s">
        <v>148</v>
      </c>
      <c r="AU837" s="226" t="s">
        <v>83</v>
      </c>
      <c r="AV837" s="11" t="s">
        <v>81</v>
      </c>
      <c r="AW837" s="11" t="s">
        <v>34</v>
      </c>
      <c r="AX837" s="11" t="s">
        <v>73</v>
      </c>
      <c r="AY837" s="226" t="s">
        <v>139</v>
      </c>
    </row>
    <row r="838" s="12" customFormat="1">
      <c r="B838" s="227"/>
      <c r="C838" s="228"/>
      <c r="D838" s="218" t="s">
        <v>148</v>
      </c>
      <c r="E838" s="229" t="s">
        <v>1</v>
      </c>
      <c r="F838" s="230" t="s">
        <v>1120</v>
      </c>
      <c r="G838" s="228"/>
      <c r="H838" s="231">
        <v>11.025</v>
      </c>
      <c r="I838" s="232"/>
      <c r="J838" s="228"/>
      <c r="K838" s="228"/>
      <c r="L838" s="233"/>
      <c r="M838" s="234"/>
      <c r="N838" s="235"/>
      <c r="O838" s="235"/>
      <c r="P838" s="235"/>
      <c r="Q838" s="235"/>
      <c r="R838" s="235"/>
      <c r="S838" s="235"/>
      <c r="T838" s="236"/>
      <c r="AT838" s="237" t="s">
        <v>148</v>
      </c>
      <c r="AU838" s="237" t="s">
        <v>83</v>
      </c>
      <c r="AV838" s="12" t="s">
        <v>83</v>
      </c>
      <c r="AW838" s="12" t="s">
        <v>34</v>
      </c>
      <c r="AX838" s="12" t="s">
        <v>73</v>
      </c>
      <c r="AY838" s="237" t="s">
        <v>139</v>
      </c>
    </row>
    <row r="839" s="11" customFormat="1">
      <c r="B839" s="216"/>
      <c r="C839" s="217"/>
      <c r="D839" s="218" t="s">
        <v>148</v>
      </c>
      <c r="E839" s="219" t="s">
        <v>1</v>
      </c>
      <c r="F839" s="220" t="s">
        <v>832</v>
      </c>
      <c r="G839" s="217"/>
      <c r="H839" s="219" t="s">
        <v>1</v>
      </c>
      <c r="I839" s="221"/>
      <c r="J839" s="217"/>
      <c r="K839" s="217"/>
      <c r="L839" s="222"/>
      <c r="M839" s="223"/>
      <c r="N839" s="224"/>
      <c r="O839" s="224"/>
      <c r="P839" s="224"/>
      <c r="Q839" s="224"/>
      <c r="R839" s="224"/>
      <c r="S839" s="224"/>
      <c r="T839" s="225"/>
      <c r="AT839" s="226" t="s">
        <v>148</v>
      </c>
      <c r="AU839" s="226" t="s">
        <v>83</v>
      </c>
      <c r="AV839" s="11" t="s">
        <v>81</v>
      </c>
      <c r="AW839" s="11" t="s">
        <v>34</v>
      </c>
      <c r="AX839" s="11" t="s">
        <v>73</v>
      </c>
      <c r="AY839" s="226" t="s">
        <v>139</v>
      </c>
    </row>
    <row r="840" s="12" customFormat="1">
      <c r="B840" s="227"/>
      <c r="C840" s="228"/>
      <c r="D840" s="218" t="s">
        <v>148</v>
      </c>
      <c r="E840" s="229" t="s">
        <v>1</v>
      </c>
      <c r="F840" s="230" t="s">
        <v>1121</v>
      </c>
      <c r="G840" s="228"/>
      <c r="H840" s="231">
        <v>15.699999999999999</v>
      </c>
      <c r="I840" s="232"/>
      <c r="J840" s="228"/>
      <c r="K840" s="228"/>
      <c r="L840" s="233"/>
      <c r="M840" s="234"/>
      <c r="N840" s="235"/>
      <c r="O840" s="235"/>
      <c r="P840" s="235"/>
      <c r="Q840" s="235"/>
      <c r="R840" s="235"/>
      <c r="S840" s="235"/>
      <c r="T840" s="236"/>
      <c r="AT840" s="237" t="s">
        <v>148</v>
      </c>
      <c r="AU840" s="237" t="s">
        <v>83</v>
      </c>
      <c r="AV840" s="12" t="s">
        <v>83</v>
      </c>
      <c r="AW840" s="12" t="s">
        <v>34</v>
      </c>
      <c r="AX840" s="12" t="s">
        <v>73</v>
      </c>
      <c r="AY840" s="237" t="s">
        <v>139</v>
      </c>
    </row>
    <row r="841" s="12" customFormat="1">
      <c r="B841" s="227"/>
      <c r="C841" s="228"/>
      <c r="D841" s="218" t="s">
        <v>148</v>
      </c>
      <c r="E841" s="229" t="s">
        <v>1</v>
      </c>
      <c r="F841" s="230" t="s">
        <v>1122</v>
      </c>
      <c r="G841" s="228"/>
      <c r="H841" s="231">
        <v>0.27500000000000002</v>
      </c>
      <c r="I841" s="232"/>
      <c r="J841" s="228"/>
      <c r="K841" s="228"/>
      <c r="L841" s="233"/>
      <c r="M841" s="234"/>
      <c r="N841" s="235"/>
      <c r="O841" s="235"/>
      <c r="P841" s="235"/>
      <c r="Q841" s="235"/>
      <c r="R841" s="235"/>
      <c r="S841" s="235"/>
      <c r="T841" s="236"/>
      <c r="AT841" s="237" t="s">
        <v>148</v>
      </c>
      <c r="AU841" s="237" t="s">
        <v>83</v>
      </c>
      <c r="AV841" s="12" t="s">
        <v>83</v>
      </c>
      <c r="AW841" s="12" t="s">
        <v>34</v>
      </c>
      <c r="AX841" s="12" t="s">
        <v>73</v>
      </c>
      <c r="AY841" s="237" t="s">
        <v>139</v>
      </c>
    </row>
    <row r="842" s="13" customFormat="1">
      <c r="B842" s="238"/>
      <c r="C842" s="239"/>
      <c r="D842" s="218" t="s">
        <v>148</v>
      </c>
      <c r="E842" s="240" t="s">
        <v>1</v>
      </c>
      <c r="F842" s="241" t="s">
        <v>167</v>
      </c>
      <c r="G842" s="239"/>
      <c r="H842" s="242">
        <v>27</v>
      </c>
      <c r="I842" s="243"/>
      <c r="J842" s="239"/>
      <c r="K842" s="239"/>
      <c r="L842" s="244"/>
      <c r="M842" s="245"/>
      <c r="N842" s="246"/>
      <c r="O842" s="246"/>
      <c r="P842" s="246"/>
      <c r="Q842" s="246"/>
      <c r="R842" s="246"/>
      <c r="S842" s="246"/>
      <c r="T842" s="247"/>
      <c r="AT842" s="248" t="s">
        <v>148</v>
      </c>
      <c r="AU842" s="248" t="s">
        <v>83</v>
      </c>
      <c r="AV842" s="13" t="s">
        <v>146</v>
      </c>
      <c r="AW842" s="13" t="s">
        <v>34</v>
      </c>
      <c r="AX842" s="13" t="s">
        <v>81</v>
      </c>
      <c r="AY842" s="248" t="s">
        <v>139</v>
      </c>
    </row>
    <row r="843" s="1" customFormat="1" ht="16.5" customHeight="1">
      <c r="B843" s="37"/>
      <c r="C843" s="204" t="s">
        <v>1123</v>
      </c>
      <c r="D843" s="204" t="s">
        <v>141</v>
      </c>
      <c r="E843" s="205" t="s">
        <v>1124</v>
      </c>
      <c r="F843" s="206" t="s">
        <v>1125</v>
      </c>
      <c r="G843" s="207" t="s">
        <v>200</v>
      </c>
      <c r="H843" s="208">
        <v>27</v>
      </c>
      <c r="I843" s="209"/>
      <c r="J843" s="210">
        <f>ROUND(I843*H843,2)</f>
        <v>0</v>
      </c>
      <c r="K843" s="206" t="s">
        <v>145</v>
      </c>
      <c r="L843" s="42"/>
      <c r="M843" s="211" t="s">
        <v>1</v>
      </c>
      <c r="N843" s="212" t="s">
        <v>44</v>
      </c>
      <c r="O843" s="78"/>
      <c r="P843" s="213">
        <f>O843*H843</f>
        <v>0</v>
      </c>
      <c r="Q843" s="213">
        <v>0</v>
      </c>
      <c r="R843" s="213">
        <f>Q843*H843</f>
        <v>0</v>
      </c>
      <c r="S843" s="213">
        <v>0</v>
      </c>
      <c r="T843" s="214">
        <f>S843*H843</f>
        <v>0</v>
      </c>
      <c r="AR843" s="16" t="s">
        <v>146</v>
      </c>
      <c r="AT843" s="16" t="s">
        <v>141</v>
      </c>
      <c r="AU843" s="16" t="s">
        <v>83</v>
      </c>
      <c r="AY843" s="16" t="s">
        <v>139</v>
      </c>
      <c r="BE843" s="215">
        <f>IF(N843="základní",J843,0)</f>
        <v>0</v>
      </c>
      <c r="BF843" s="215">
        <f>IF(N843="snížená",J843,0)</f>
        <v>0</v>
      </c>
      <c r="BG843" s="215">
        <f>IF(N843="zákl. přenesená",J843,0)</f>
        <v>0</v>
      </c>
      <c r="BH843" s="215">
        <f>IF(N843="sníž. přenesená",J843,0)</f>
        <v>0</v>
      </c>
      <c r="BI843" s="215">
        <f>IF(N843="nulová",J843,0)</f>
        <v>0</v>
      </c>
      <c r="BJ843" s="16" t="s">
        <v>81</v>
      </c>
      <c r="BK843" s="215">
        <f>ROUND(I843*H843,2)</f>
        <v>0</v>
      </c>
      <c r="BL843" s="16" t="s">
        <v>146</v>
      </c>
      <c r="BM843" s="16" t="s">
        <v>1126</v>
      </c>
    </row>
    <row r="844" s="1" customFormat="1" ht="16.5" customHeight="1">
      <c r="B844" s="37"/>
      <c r="C844" s="204" t="s">
        <v>1127</v>
      </c>
      <c r="D844" s="204" t="s">
        <v>141</v>
      </c>
      <c r="E844" s="205" t="s">
        <v>1128</v>
      </c>
      <c r="F844" s="206" t="s">
        <v>1129</v>
      </c>
      <c r="G844" s="207" t="s">
        <v>200</v>
      </c>
      <c r="H844" s="208">
        <v>3.75</v>
      </c>
      <c r="I844" s="209"/>
      <c r="J844" s="210">
        <f>ROUND(I844*H844,2)</f>
        <v>0</v>
      </c>
      <c r="K844" s="206" t="s">
        <v>145</v>
      </c>
      <c r="L844" s="42"/>
      <c r="M844" s="211" t="s">
        <v>1</v>
      </c>
      <c r="N844" s="212" t="s">
        <v>44</v>
      </c>
      <c r="O844" s="78"/>
      <c r="P844" s="213">
        <f>O844*H844</f>
        <v>0</v>
      </c>
      <c r="Q844" s="213">
        <v>0</v>
      </c>
      <c r="R844" s="213">
        <f>Q844*H844</f>
        <v>0</v>
      </c>
      <c r="S844" s="213">
        <v>0</v>
      </c>
      <c r="T844" s="214">
        <f>S844*H844</f>
        <v>0</v>
      </c>
      <c r="AR844" s="16" t="s">
        <v>146</v>
      </c>
      <c r="AT844" s="16" t="s">
        <v>141</v>
      </c>
      <c r="AU844" s="16" t="s">
        <v>83</v>
      </c>
      <c r="AY844" s="16" t="s">
        <v>139</v>
      </c>
      <c r="BE844" s="215">
        <f>IF(N844="základní",J844,0)</f>
        <v>0</v>
      </c>
      <c r="BF844" s="215">
        <f>IF(N844="snížená",J844,0)</f>
        <v>0</v>
      </c>
      <c r="BG844" s="215">
        <f>IF(N844="zákl. přenesená",J844,0)</f>
        <v>0</v>
      </c>
      <c r="BH844" s="215">
        <f>IF(N844="sníž. přenesená",J844,0)</f>
        <v>0</v>
      </c>
      <c r="BI844" s="215">
        <f>IF(N844="nulová",J844,0)</f>
        <v>0</v>
      </c>
      <c r="BJ844" s="16" t="s">
        <v>81</v>
      </c>
      <c r="BK844" s="215">
        <f>ROUND(I844*H844,2)</f>
        <v>0</v>
      </c>
      <c r="BL844" s="16" t="s">
        <v>146</v>
      </c>
      <c r="BM844" s="16" t="s">
        <v>1130</v>
      </c>
    </row>
    <row r="845" s="12" customFormat="1">
      <c r="B845" s="227"/>
      <c r="C845" s="228"/>
      <c r="D845" s="218" t="s">
        <v>148</v>
      </c>
      <c r="E845" s="229" t="s">
        <v>1</v>
      </c>
      <c r="F845" s="230" t="s">
        <v>1131</v>
      </c>
      <c r="G845" s="228"/>
      <c r="H845" s="231">
        <v>3.75</v>
      </c>
      <c r="I845" s="232"/>
      <c r="J845" s="228"/>
      <c r="K845" s="228"/>
      <c r="L845" s="233"/>
      <c r="M845" s="234"/>
      <c r="N845" s="235"/>
      <c r="O845" s="235"/>
      <c r="P845" s="235"/>
      <c r="Q845" s="235"/>
      <c r="R845" s="235"/>
      <c r="S845" s="235"/>
      <c r="T845" s="236"/>
      <c r="AT845" s="237" t="s">
        <v>148</v>
      </c>
      <c r="AU845" s="237" t="s">
        <v>83</v>
      </c>
      <c r="AV845" s="12" t="s">
        <v>83</v>
      </c>
      <c r="AW845" s="12" t="s">
        <v>34</v>
      </c>
      <c r="AX845" s="12" t="s">
        <v>81</v>
      </c>
      <c r="AY845" s="237" t="s">
        <v>139</v>
      </c>
    </row>
    <row r="846" s="1" customFormat="1" ht="16.5" customHeight="1">
      <c r="B846" s="37"/>
      <c r="C846" s="204" t="s">
        <v>1132</v>
      </c>
      <c r="D846" s="204" t="s">
        <v>141</v>
      </c>
      <c r="E846" s="205" t="s">
        <v>957</v>
      </c>
      <c r="F846" s="206" t="s">
        <v>958</v>
      </c>
      <c r="G846" s="207" t="s">
        <v>200</v>
      </c>
      <c r="H846" s="208">
        <v>6</v>
      </c>
      <c r="I846" s="209"/>
      <c r="J846" s="210">
        <f>ROUND(I846*H846,2)</f>
        <v>0</v>
      </c>
      <c r="K846" s="206" t="s">
        <v>1</v>
      </c>
      <c r="L846" s="42"/>
      <c r="M846" s="211" t="s">
        <v>1</v>
      </c>
      <c r="N846" s="212" t="s">
        <v>44</v>
      </c>
      <c r="O846" s="78"/>
      <c r="P846" s="213">
        <f>O846*H846</f>
        <v>0</v>
      </c>
      <c r="Q846" s="213">
        <v>0.00024000000000000001</v>
      </c>
      <c r="R846" s="213">
        <f>Q846*H846</f>
        <v>0.0014400000000000001</v>
      </c>
      <c r="S846" s="213">
        <v>0</v>
      </c>
      <c r="T846" s="214">
        <f>S846*H846</f>
        <v>0</v>
      </c>
      <c r="AR846" s="16" t="s">
        <v>146</v>
      </c>
      <c r="AT846" s="16" t="s">
        <v>141</v>
      </c>
      <c r="AU846" s="16" t="s">
        <v>83</v>
      </c>
      <c r="AY846" s="16" t="s">
        <v>139</v>
      </c>
      <c r="BE846" s="215">
        <f>IF(N846="základní",J846,0)</f>
        <v>0</v>
      </c>
      <c r="BF846" s="215">
        <f>IF(N846="snížená",J846,0)</f>
        <v>0</v>
      </c>
      <c r="BG846" s="215">
        <f>IF(N846="zákl. přenesená",J846,0)</f>
        <v>0</v>
      </c>
      <c r="BH846" s="215">
        <f>IF(N846="sníž. přenesená",J846,0)</f>
        <v>0</v>
      </c>
      <c r="BI846" s="215">
        <f>IF(N846="nulová",J846,0)</f>
        <v>0</v>
      </c>
      <c r="BJ846" s="16" t="s">
        <v>81</v>
      </c>
      <c r="BK846" s="215">
        <f>ROUND(I846*H846,2)</f>
        <v>0</v>
      </c>
      <c r="BL846" s="16" t="s">
        <v>146</v>
      </c>
      <c r="BM846" s="16" t="s">
        <v>1133</v>
      </c>
    </row>
    <row r="847" s="11" customFormat="1">
      <c r="B847" s="216"/>
      <c r="C847" s="217"/>
      <c r="D847" s="218" t="s">
        <v>148</v>
      </c>
      <c r="E847" s="219" t="s">
        <v>1</v>
      </c>
      <c r="F847" s="220" t="s">
        <v>960</v>
      </c>
      <c r="G847" s="217"/>
      <c r="H847" s="219" t="s">
        <v>1</v>
      </c>
      <c r="I847" s="221"/>
      <c r="J847" s="217"/>
      <c r="K847" s="217"/>
      <c r="L847" s="222"/>
      <c r="M847" s="223"/>
      <c r="N847" s="224"/>
      <c r="O847" s="224"/>
      <c r="P847" s="224"/>
      <c r="Q847" s="224"/>
      <c r="R847" s="224"/>
      <c r="S847" s="224"/>
      <c r="T847" s="225"/>
      <c r="AT847" s="226" t="s">
        <v>148</v>
      </c>
      <c r="AU847" s="226" t="s">
        <v>83</v>
      </c>
      <c r="AV847" s="11" t="s">
        <v>81</v>
      </c>
      <c r="AW847" s="11" t="s">
        <v>34</v>
      </c>
      <c r="AX847" s="11" t="s">
        <v>73</v>
      </c>
      <c r="AY847" s="226" t="s">
        <v>139</v>
      </c>
    </row>
    <row r="848" s="12" customFormat="1">
      <c r="B848" s="227"/>
      <c r="C848" s="228"/>
      <c r="D848" s="218" t="s">
        <v>148</v>
      </c>
      <c r="E848" s="229" t="s">
        <v>1</v>
      </c>
      <c r="F848" s="230" t="s">
        <v>1134</v>
      </c>
      <c r="G848" s="228"/>
      <c r="H848" s="231">
        <v>3.8250000000000002</v>
      </c>
      <c r="I848" s="232"/>
      <c r="J848" s="228"/>
      <c r="K848" s="228"/>
      <c r="L848" s="233"/>
      <c r="M848" s="234"/>
      <c r="N848" s="235"/>
      <c r="O848" s="235"/>
      <c r="P848" s="235"/>
      <c r="Q848" s="235"/>
      <c r="R848" s="235"/>
      <c r="S848" s="235"/>
      <c r="T848" s="236"/>
      <c r="AT848" s="237" t="s">
        <v>148</v>
      </c>
      <c r="AU848" s="237" t="s">
        <v>83</v>
      </c>
      <c r="AV848" s="12" t="s">
        <v>83</v>
      </c>
      <c r="AW848" s="12" t="s">
        <v>34</v>
      </c>
      <c r="AX848" s="12" t="s">
        <v>73</v>
      </c>
      <c r="AY848" s="237" t="s">
        <v>139</v>
      </c>
    </row>
    <row r="849" s="12" customFormat="1">
      <c r="B849" s="227"/>
      <c r="C849" s="228"/>
      <c r="D849" s="218" t="s">
        <v>148</v>
      </c>
      <c r="E849" s="229" t="s">
        <v>1</v>
      </c>
      <c r="F849" s="230" t="s">
        <v>1135</v>
      </c>
      <c r="G849" s="228"/>
      <c r="H849" s="231">
        <v>1.8500000000000001</v>
      </c>
      <c r="I849" s="232"/>
      <c r="J849" s="228"/>
      <c r="K849" s="228"/>
      <c r="L849" s="233"/>
      <c r="M849" s="234"/>
      <c r="N849" s="235"/>
      <c r="O849" s="235"/>
      <c r="P849" s="235"/>
      <c r="Q849" s="235"/>
      <c r="R849" s="235"/>
      <c r="S849" s="235"/>
      <c r="T849" s="236"/>
      <c r="AT849" s="237" t="s">
        <v>148</v>
      </c>
      <c r="AU849" s="237" t="s">
        <v>83</v>
      </c>
      <c r="AV849" s="12" t="s">
        <v>83</v>
      </c>
      <c r="AW849" s="12" t="s">
        <v>34</v>
      </c>
      <c r="AX849" s="12" t="s">
        <v>73</v>
      </c>
      <c r="AY849" s="237" t="s">
        <v>139</v>
      </c>
    </row>
    <row r="850" s="12" customFormat="1">
      <c r="B850" s="227"/>
      <c r="C850" s="228"/>
      <c r="D850" s="218" t="s">
        <v>148</v>
      </c>
      <c r="E850" s="229" t="s">
        <v>1</v>
      </c>
      <c r="F850" s="230" t="s">
        <v>1136</v>
      </c>
      <c r="G850" s="228"/>
      <c r="H850" s="231">
        <v>0.32500000000000001</v>
      </c>
      <c r="I850" s="232"/>
      <c r="J850" s="228"/>
      <c r="K850" s="228"/>
      <c r="L850" s="233"/>
      <c r="M850" s="234"/>
      <c r="N850" s="235"/>
      <c r="O850" s="235"/>
      <c r="P850" s="235"/>
      <c r="Q850" s="235"/>
      <c r="R850" s="235"/>
      <c r="S850" s="235"/>
      <c r="T850" s="236"/>
      <c r="AT850" s="237" t="s">
        <v>148</v>
      </c>
      <c r="AU850" s="237" t="s">
        <v>83</v>
      </c>
      <c r="AV850" s="12" t="s">
        <v>83</v>
      </c>
      <c r="AW850" s="12" t="s">
        <v>34</v>
      </c>
      <c r="AX850" s="12" t="s">
        <v>73</v>
      </c>
      <c r="AY850" s="237" t="s">
        <v>139</v>
      </c>
    </row>
    <row r="851" s="13" customFormat="1">
      <c r="B851" s="238"/>
      <c r="C851" s="239"/>
      <c r="D851" s="218" t="s">
        <v>148</v>
      </c>
      <c r="E851" s="240" t="s">
        <v>1</v>
      </c>
      <c r="F851" s="241" t="s">
        <v>167</v>
      </c>
      <c r="G851" s="239"/>
      <c r="H851" s="242">
        <v>6</v>
      </c>
      <c r="I851" s="243"/>
      <c r="J851" s="239"/>
      <c r="K851" s="239"/>
      <c r="L851" s="244"/>
      <c r="M851" s="245"/>
      <c r="N851" s="246"/>
      <c r="O851" s="246"/>
      <c r="P851" s="246"/>
      <c r="Q851" s="246"/>
      <c r="R851" s="246"/>
      <c r="S851" s="246"/>
      <c r="T851" s="247"/>
      <c r="AT851" s="248" t="s">
        <v>148</v>
      </c>
      <c r="AU851" s="248" t="s">
        <v>83</v>
      </c>
      <c r="AV851" s="13" t="s">
        <v>146</v>
      </c>
      <c r="AW851" s="13" t="s">
        <v>34</v>
      </c>
      <c r="AX851" s="13" t="s">
        <v>81</v>
      </c>
      <c r="AY851" s="248" t="s">
        <v>139</v>
      </c>
    </row>
    <row r="852" s="1" customFormat="1" ht="16.5" customHeight="1">
      <c r="B852" s="37"/>
      <c r="C852" s="204" t="s">
        <v>1137</v>
      </c>
      <c r="D852" s="204" t="s">
        <v>141</v>
      </c>
      <c r="E852" s="205" t="s">
        <v>966</v>
      </c>
      <c r="F852" s="206" t="s">
        <v>967</v>
      </c>
      <c r="G852" s="207" t="s">
        <v>200</v>
      </c>
      <c r="H852" s="208">
        <v>29</v>
      </c>
      <c r="I852" s="209"/>
      <c r="J852" s="210">
        <f>ROUND(I852*H852,2)</f>
        <v>0</v>
      </c>
      <c r="K852" s="206" t="s">
        <v>1</v>
      </c>
      <c r="L852" s="42"/>
      <c r="M852" s="211" t="s">
        <v>1</v>
      </c>
      <c r="N852" s="212" t="s">
        <v>44</v>
      </c>
      <c r="O852" s="78"/>
      <c r="P852" s="213">
        <f>O852*H852</f>
        <v>0</v>
      </c>
      <c r="Q852" s="213">
        <v>0.0025000000000000001</v>
      </c>
      <c r="R852" s="213">
        <f>Q852*H852</f>
        <v>0.072499999999999995</v>
      </c>
      <c r="S852" s="213">
        <v>0</v>
      </c>
      <c r="T852" s="214">
        <f>S852*H852</f>
        <v>0</v>
      </c>
      <c r="AR852" s="16" t="s">
        <v>146</v>
      </c>
      <c r="AT852" s="16" t="s">
        <v>141</v>
      </c>
      <c r="AU852" s="16" t="s">
        <v>83</v>
      </c>
      <c r="AY852" s="16" t="s">
        <v>139</v>
      </c>
      <c r="BE852" s="215">
        <f>IF(N852="základní",J852,0)</f>
        <v>0</v>
      </c>
      <c r="BF852" s="215">
        <f>IF(N852="snížená",J852,0)</f>
        <v>0</v>
      </c>
      <c r="BG852" s="215">
        <f>IF(N852="zákl. přenesená",J852,0)</f>
        <v>0</v>
      </c>
      <c r="BH852" s="215">
        <f>IF(N852="sníž. přenesená",J852,0)</f>
        <v>0</v>
      </c>
      <c r="BI852" s="215">
        <f>IF(N852="nulová",J852,0)</f>
        <v>0</v>
      </c>
      <c r="BJ852" s="16" t="s">
        <v>81</v>
      </c>
      <c r="BK852" s="215">
        <f>ROUND(I852*H852,2)</f>
        <v>0</v>
      </c>
      <c r="BL852" s="16" t="s">
        <v>146</v>
      </c>
      <c r="BM852" s="16" t="s">
        <v>1138</v>
      </c>
    </row>
    <row r="853" s="12" customFormat="1">
      <c r="B853" s="227"/>
      <c r="C853" s="228"/>
      <c r="D853" s="218" t="s">
        <v>148</v>
      </c>
      <c r="E853" s="229" t="s">
        <v>1</v>
      </c>
      <c r="F853" s="230" t="s">
        <v>1139</v>
      </c>
      <c r="G853" s="228"/>
      <c r="H853" s="231">
        <v>7.2750000000000004</v>
      </c>
      <c r="I853" s="232"/>
      <c r="J853" s="228"/>
      <c r="K853" s="228"/>
      <c r="L853" s="233"/>
      <c r="M853" s="234"/>
      <c r="N853" s="235"/>
      <c r="O853" s="235"/>
      <c r="P853" s="235"/>
      <c r="Q853" s="235"/>
      <c r="R853" s="235"/>
      <c r="S853" s="235"/>
      <c r="T853" s="236"/>
      <c r="AT853" s="237" t="s">
        <v>148</v>
      </c>
      <c r="AU853" s="237" t="s">
        <v>83</v>
      </c>
      <c r="AV853" s="12" t="s">
        <v>83</v>
      </c>
      <c r="AW853" s="12" t="s">
        <v>34</v>
      </c>
      <c r="AX853" s="12" t="s">
        <v>73</v>
      </c>
      <c r="AY853" s="237" t="s">
        <v>139</v>
      </c>
    </row>
    <row r="854" s="12" customFormat="1">
      <c r="B854" s="227"/>
      <c r="C854" s="228"/>
      <c r="D854" s="218" t="s">
        <v>148</v>
      </c>
      <c r="E854" s="229" t="s">
        <v>1</v>
      </c>
      <c r="F854" s="230" t="s">
        <v>1140</v>
      </c>
      <c r="G854" s="228"/>
      <c r="H854" s="231">
        <v>21.699999999999999</v>
      </c>
      <c r="I854" s="232"/>
      <c r="J854" s="228"/>
      <c r="K854" s="228"/>
      <c r="L854" s="233"/>
      <c r="M854" s="234"/>
      <c r="N854" s="235"/>
      <c r="O854" s="235"/>
      <c r="P854" s="235"/>
      <c r="Q854" s="235"/>
      <c r="R854" s="235"/>
      <c r="S854" s="235"/>
      <c r="T854" s="236"/>
      <c r="AT854" s="237" t="s">
        <v>148</v>
      </c>
      <c r="AU854" s="237" t="s">
        <v>83</v>
      </c>
      <c r="AV854" s="12" t="s">
        <v>83</v>
      </c>
      <c r="AW854" s="12" t="s">
        <v>34</v>
      </c>
      <c r="AX854" s="12" t="s">
        <v>73</v>
      </c>
      <c r="AY854" s="237" t="s">
        <v>139</v>
      </c>
    </row>
    <row r="855" s="12" customFormat="1">
      <c r="B855" s="227"/>
      <c r="C855" s="228"/>
      <c r="D855" s="218" t="s">
        <v>148</v>
      </c>
      <c r="E855" s="229" t="s">
        <v>1</v>
      </c>
      <c r="F855" s="230" t="s">
        <v>1141</v>
      </c>
      <c r="G855" s="228"/>
      <c r="H855" s="231">
        <v>0.025000000000000001</v>
      </c>
      <c r="I855" s="232"/>
      <c r="J855" s="228"/>
      <c r="K855" s="228"/>
      <c r="L855" s="233"/>
      <c r="M855" s="234"/>
      <c r="N855" s="235"/>
      <c r="O855" s="235"/>
      <c r="P855" s="235"/>
      <c r="Q855" s="235"/>
      <c r="R855" s="235"/>
      <c r="S855" s="235"/>
      <c r="T855" s="236"/>
      <c r="AT855" s="237" t="s">
        <v>148</v>
      </c>
      <c r="AU855" s="237" t="s">
        <v>83</v>
      </c>
      <c r="AV855" s="12" t="s">
        <v>83</v>
      </c>
      <c r="AW855" s="12" t="s">
        <v>34</v>
      </c>
      <c r="AX855" s="12" t="s">
        <v>73</v>
      </c>
      <c r="AY855" s="237" t="s">
        <v>139</v>
      </c>
    </row>
    <row r="856" s="13" customFormat="1">
      <c r="B856" s="238"/>
      <c r="C856" s="239"/>
      <c r="D856" s="218" t="s">
        <v>148</v>
      </c>
      <c r="E856" s="240" t="s">
        <v>1</v>
      </c>
      <c r="F856" s="241" t="s">
        <v>167</v>
      </c>
      <c r="G856" s="239"/>
      <c r="H856" s="242">
        <v>29</v>
      </c>
      <c r="I856" s="243"/>
      <c r="J856" s="239"/>
      <c r="K856" s="239"/>
      <c r="L856" s="244"/>
      <c r="M856" s="245"/>
      <c r="N856" s="246"/>
      <c r="O856" s="246"/>
      <c r="P856" s="246"/>
      <c r="Q856" s="246"/>
      <c r="R856" s="246"/>
      <c r="S856" s="246"/>
      <c r="T856" s="247"/>
      <c r="AT856" s="248" t="s">
        <v>148</v>
      </c>
      <c r="AU856" s="248" t="s">
        <v>83</v>
      </c>
      <c r="AV856" s="13" t="s">
        <v>146</v>
      </c>
      <c r="AW856" s="13" t="s">
        <v>34</v>
      </c>
      <c r="AX856" s="13" t="s">
        <v>81</v>
      </c>
      <c r="AY856" s="248" t="s">
        <v>139</v>
      </c>
    </row>
    <row r="857" s="10" customFormat="1" ht="22.8" customHeight="1">
      <c r="B857" s="188"/>
      <c r="C857" s="189"/>
      <c r="D857" s="190" t="s">
        <v>72</v>
      </c>
      <c r="E857" s="202" t="s">
        <v>1142</v>
      </c>
      <c r="F857" s="202" t="s">
        <v>1143</v>
      </c>
      <c r="G857" s="189"/>
      <c r="H857" s="189"/>
      <c r="I857" s="192"/>
      <c r="J857" s="203">
        <f>BK857</f>
        <v>0</v>
      </c>
      <c r="K857" s="189"/>
      <c r="L857" s="194"/>
      <c r="M857" s="195"/>
      <c r="N857" s="196"/>
      <c r="O857" s="196"/>
      <c r="P857" s="197">
        <f>SUM(P858:P873)</f>
        <v>0</v>
      </c>
      <c r="Q857" s="196"/>
      <c r="R857" s="197">
        <f>SUM(R858:R873)</f>
        <v>6.0511873900000008</v>
      </c>
      <c r="S857" s="196"/>
      <c r="T857" s="198">
        <f>SUM(T858:T873)</f>
        <v>0</v>
      </c>
      <c r="AR857" s="199" t="s">
        <v>81</v>
      </c>
      <c r="AT857" s="200" t="s">
        <v>72</v>
      </c>
      <c r="AU857" s="200" t="s">
        <v>81</v>
      </c>
      <c r="AY857" s="199" t="s">
        <v>139</v>
      </c>
      <c r="BK857" s="201">
        <f>SUM(BK858:BK873)</f>
        <v>0</v>
      </c>
    </row>
    <row r="858" s="1" customFormat="1" ht="16.5" customHeight="1">
      <c r="B858" s="37"/>
      <c r="C858" s="204" t="s">
        <v>1144</v>
      </c>
      <c r="D858" s="204" t="s">
        <v>141</v>
      </c>
      <c r="E858" s="205" t="s">
        <v>1145</v>
      </c>
      <c r="F858" s="206" t="s">
        <v>1146</v>
      </c>
      <c r="G858" s="207" t="s">
        <v>200</v>
      </c>
      <c r="H858" s="208">
        <v>1.8</v>
      </c>
      <c r="I858" s="209"/>
      <c r="J858" s="210">
        <f>ROUND(I858*H858,2)</f>
        <v>0</v>
      </c>
      <c r="K858" s="206" t="s">
        <v>145</v>
      </c>
      <c r="L858" s="42"/>
      <c r="M858" s="211" t="s">
        <v>1</v>
      </c>
      <c r="N858" s="212" t="s">
        <v>44</v>
      </c>
      <c r="O858" s="78"/>
      <c r="P858" s="213">
        <f>O858*H858</f>
        <v>0</v>
      </c>
      <c r="Q858" s="213">
        <v>0.00024000000000000001</v>
      </c>
      <c r="R858" s="213">
        <f>Q858*H858</f>
        <v>0.00043200000000000004</v>
      </c>
      <c r="S858" s="213">
        <v>0</v>
      </c>
      <c r="T858" s="214">
        <f>S858*H858</f>
        <v>0</v>
      </c>
      <c r="AR858" s="16" t="s">
        <v>146</v>
      </c>
      <c r="AT858" s="16" t="s">
        <v>141</v>
      </c>
      <c r="AU858" s="16" t="s">
        <v>83</v>
      </c>
      <c r="AY858" s="16" t="s">
        <v>139</v>
      </c>
      <c r="BE858" s="215">
        <f>IF(N858="základní",J858,0)</f>
        <v>0</v>
      </c>
      <c r="BF858" s="215">
        <f>IF(N858="snížená",J858,0)</f>
        <v>0</v>
      </c>
      <c r="BG858" s="215">
        <f>IF(N858="zákl. přenesená",J858,0)</f>
        <v>0</v>
      </c>
      <c r="BH858" s="215">
        <f>IF(N858="sníž. přenesená",J858,0)</f>
        <v>0</v>
      </c>
      <c r="BI858" s="215">
        <f>IF(N858="nulová",J858,0)</f>
        <v>0</v>
      </c>
      <c r="BJ858" s="16" t="s">
        <v>81</v>
      </c>
      <c r="BK858" s="215">
        <f>ROUND(I858*H858,2)</f>
        <v>0</v>
      </c>
      <c r="BL858" s="16" t="s">
        <v>146</v>
      </c>
      <c r="BM858" s="16" t="s">
        <v>1147</v>
      </c>
    </row>
    <row r="859" s="11" customFormat="1">
      <c r="B859" s="216"/>
      <c r="C859" s="217"/>
      <c r="D859" s="218" t="s">
        <v>148</v>
      </c>
      <c r="E859" s="219" t="s">
        <v>1</v>
      </c>
      <c r="F859" s="220" t="s">
        <v>1148</v>
      </c>
      <c r="G859" s="217"/>
      <c r="H859" s="219" t="s">
        <v>1</v>
      </c>
      <c r="I859" s="221"/>
      <c r="J859" s="217"/>
      <c r="K859" s="217"/>
      <c r="L859" s="222"/>
      <c r="M859" s="223"/>
      <c r="N859" s="224"/>
      <c r="O859" s="224"/>
      <c r="P859" s="224"/>
      <c r="Q859" s="224"/>
      <c r="R859" s="224"/>
      <c r="S859" s="224"/>
      <c r="T859" s="225"/>
      <c r="AT859" s="226" t="s">
        <v>148</v>
      </c>
      <c r="AU859" s="226" t="s">
        <v>83</v>
      </c>
      <c r="AV859" s="11" t="s">
        <v>81</v>
      </c>
      <c r="AW859" s="11" t="s">
        <v>34</v>
      </c>
      <c r="AX859" s="11" t="s">
        <v>73</v>
      </c>
      <c r="AY859" s="226" t="s">
        <v>139</v>
      </c>
    </row>
    <row r="860" s="12" customFormat="1">
      <c r="B860" s="227"/>
      <c r="C860" s="228"/>
      <c r="D860" s="218" t="s">
        <v>148</v>
      </c>
      <c r="E860" s="229" t="s">
        <v>1</v>
      </c>
      <c r="F860" s="230" t="s">
        <v>1149</v>
      </c>
      <c r="G860" s="228"/>
      <c r="H860" s="231">
        <v>1.8</v>
      </c>
      <c r="I860" s="232"/>
      <c r="J860" s="228"/>
      <c r="K860" s="228"/>
      <c r="L860" s="233"/>
      <c r="M860" s="234"/>
      <c r="N860" s="235"/>
      <c r="O860" s="235"/>
      <c r="P860" s="235"/>
      <c r="Q860" s="235"/>
      <c r="R860" s="235"/>
      <c r="S860" s="235"/>
      <c r="T860" s="236"/>
      <c r="AT860" s="237" t="s">
        <v>148</v>
      </c>
      <c r="AU860" s="237" t="s">
        <v>83</v>
      </c>
      <c r="AV860" s="12" t="s">
        <v>83</v>
      </c>
      <c r="AW860" s="12" t="s">
        <v>34</v>
      </c>
      <c r="AX860" s="12" t="s">
        <v>81</v>
      </c>
      <c r="AY860" s="237" t="s">
        <v>139</v>
      </c>
    </row>
    <row r="861" s="1" customFormat="1" ht="16.5" customHeight="1">
      <c r="B861" s="37"/>
      <c r="C861" s="204" t="s">
        <v>1150</v>
      </c>
      <c r="D861" s="204" t="s">
        <v>141</v>
      </c>
      <c r="E861" s="205" t="s">
        <v>1151</v>
      </c>
      <c r="F861" s="206" t="s">
        <v>1152</v>
      </c>
      <c r="G861" s="207" t="s">
        <v>144</v>
      </c>
      <c r="H861" s="208">
        <v>0.40000000000000002</v>
      </c>
      <c r="I861" s="209"/>
      <c r="J861" s="210">
        <f>ROUND(I861*H861,2)</f>
        <v>0</v>
      </c>
      <c r="K861" s="206" t="s">
        <v>145</v>
      </c>
      <c r="L861" s="42"/>
      <c r="M861" s="211" t="s">
        <v>1</v>
      </c>
      <c r="N861" s="212" t="s">
        <v>44</v>
      </c>
      <c r="O861" s="78"/>
      <c r="P861" s="213">
        <f>O861*H861</f>
        <v>0</v>
      </c>
      <c r="Q861" s="213">
        <v>2.45329</v>
      </c>
      <c r="R861" s="213">
        <f>Q861*H861</f>
        <v>0.98131600000000008</v>
      </c>
      <c r="S861" s="213">
        <v>0</v>
      </c>
      <c r="T861" s="214">
        <f>S861*H861</f>
        <v>0</v>
      </c>
      <c r="AR861" s="16" t="s">
        <v>146</v>
      </c>
      <c r="AT861" s="16" t="s">
        <v>141</v>
      </c>
      <c r="AU861" s="16" t="s">
        <v>83</v>
      </c>
      <c r="AY861" s="16" t="s">
        <v>139</v>
      </c>
      <c r="BE861" s="215">
        <f>IF(N861="základní",J861,0)</f>
        <v>0</v>
      </c>
      <c r="BF861" s="215">
        <f>IF(N861="snížená",J861,0)</f>
        <v>0</v>
      </c>
      <c r="BG861" s="215">
        <f>IF(N861="zákl. přenesená",J861,0)</f>
        <v>0</v>
      </c>
      <c r="BH861" s="215">
        <f>IF(N861="sníž. přenesená",J861,0)</f>
        <v>0</v>
      </c>
      <c r="BI861" s="215">
        <f>IF(N861="nulová",J861,0)</f>
        <v>0</v>
      </c>
      <c r="BJ861" s="16" t="s">
        <v>81</v>
      </c>
      <c r="BK861" s="215">
        <f>ROUND(I861*H861,2)</f>
        <v>0</v>
      </c>
      <c r="BL861" s="16" t="s">
        <v>146</v>
      </c>
      <c r="BM861" s="16" t="s">
        <v>1153</v>
      </c>
    </row>
    <row r="862" s="12" customFormat="1">
      <c r="B862" s="227"/>
      <c r="C862" s="228"/>
      <c r="D862" s="218" t="s">
        <v>148</v>
      </c>
      <c r="E862" s="229" t="s">
        <v>1</v>
      </c>
      <c r="F862" s="230" t="s">
        <v>1154</v>
      </c>
      <c r="G862" s="228"/>
      <c r="H862" s="231">
        <v>0.40000000000000002</v>
      </c>
      <c r="I862" s="232"/>
      <c r="J862" s="228"/>
      <c r="K862" s="228"/>
      <c r="L862" s="233"/>
      <c r="M862" s="234"/>
      <c r="N862" s="235"/>
      <c r="O862" s="235"/>
      <c r="P862" s="235"/>
      <c r="Q862" s="235"/>
      <c r="R862" s="235"/>
      <c r="S862" s="235"/>
      <c r="T862" s="236"/>
      <c r="AT862" s="237" t="s">
        <v>148</v>
      </c>
      <c r="AU862" s="237" t="s">
        <v>83</v>
      </c>
      <c r="AV862" s="12" t="s">
        <v>83</v>
      </c>
      <c r="AW862" s="12" t="s">
        <v>34</v>
      </c>
      <c r="AX862" s="12" t="s">
        <v>81</v>
      </c>
      <c r="AY862" s="237" t="s">
        <v>139</v>
      </c>
    </row>
    <row r="863" s="1" customFormat="1" ht="16.5" customHeight="1">
      <c r="B863" s="37"/>
      <c r="C863" s="204" t="s">
        <v>1155</v>
      </c>
      <c r="D863" s="204" t="s">
        <v>141</v>
      </c>
      <c r="E863" s="205" t="s">
        <v>1156</v>
      </c>
      <c r="F863" s="206" t="s">
        <v>1157</v>
      </c>
      <c r="G863" s="207" t="s">
        <v>144</v>
      </c>
      <c r="H863" s="208">
        <v>0.40000000000000002</v>
      </c>
      <c r="I863" s="209"/>
      <c r="J863" s="210">
        <f>ROUND(I863*H863,2)</f>
        <v>0</v>
      </c>
      <c r="K863" s="206" t="s">
        <v>145</v>
      </c>
      <c r="L863" s="42"/>
      <c r="M863" s="211" t="s">
        <v>1</v>
      </c>
      <c r="N863" s="212" t="s">
        <v>44</v>
      </c>
      <c r="O863" s="78"/>
      <c r="P863" s="213">
        <f>O863*H863</f>
        <v>0</v>
      </c>
      <c r="Q863" s="213">
        <v>0</v>
      </c>
      <c r="R863" s="213">
        <f>Q863*H863</f>
        <v>0</v>
      </c>
      <c r="S863" s="213">
        <v>0</v>
      </c>
      <c r="T863" s="214">
        <f>S863*H863</f>
        <v>0</v>
      </c>
      <c r="AR863" s="16" t="s">
        <v>146</v>
      </c>
      <c r="AT863" s="16" t="s">
        <v>141</v>
      </c>
      <c r="AU863" s="16" t="s">
        <v>83</v>
      </c>
      <c r="AY863" s="16" t="s">
        <v>139</v>
      </c>
      <c r="BE863" s="215">
        <f>IF(N863="základní",J863,0)</f>
        <v>0</v>
      </c>
      <c r="BF863" s="215">
        <f>IF(N863="snížená",J863,0)</f>
        <v>0</v>
      </c>
      <c r="BG863" s="215">
        <f>IF(N863="zákl. přenesená",J863,0)</f>
        <v>0</v>
      </c>
      <c r="BH863" s="215">
        <f>IF(N863="sníž. přenesená",J863,0)</f>
        <v>0</v>
      </c>
      <c r="BI863" s="215">
        <f>IF(N863="nulová",J863,0)</f>
        <v>0</v>
      </c>
      <c r="BJ863" s="16" t="s">
        <v>81</v>
      </c>
      <c r="BK863" s="215">
        <f>ROUND(I863*H863,2)</f>
        <v>0</v>
      </c>
      <c r="BL863" s="16" t="s">
        <v>146</v>
      </c>
      <c r="BM863" s="16" t="s">
        <v>1158</v>
      </c>
    </row>
    <row r="864" s="1" customFormat="1" ht="16.5" customHeight="1">
      <c r="B864" s="37"/>
      <c r="C864" s="204" t="s">
        <v>1159</v>
      </c>
      <c r="D864" s="204" t="s">
        <v>141</v>
      </c>
      <c r="E864" s="205" t="s">
        <v>1160</v>
      </c>
      <c r="F864" s="206" t="s">
        <v>1161</v>
      </c>
      <c r="G864" s="207" t="s">
        <v>249</v>
      </c>
      <c r="H864" s="208">
        <v>0.0070000000000000001</v>
      </c>
      <c r="I864" s="209"/>
      <c r="J864" s="210">
        <f>ROUND(I864*H864,2)</f>
        <v>0</v>
      </c>
      <c r="K864" s="206" t="s">
        <v>145</v>
      </c>
      <c r="L864" s="42"/>
      <c r="M864" s="211" t="s">
        <v>1</v>
      </c>
      <c r="N864" s="212" t="s">
        <v>44</v>
      </c>
      <c r="O864" s="78"/>
      <c r="P864" s="213">
        <f>O864*H864</f>
        <v>0</v>
      </c>
      <c r="Q864" s="213">
        <v>1.06277</v>
      </c>
      <c r="R864" s="213">
        <f>Q864*H864</f>
        <v>0.0074393899999999997</v>
      </c>
      <c r="S864" s="213">
        <v>0</v>
      </c>
      <c r="T864" s="214">
        <f>S864*H864</f>
        <v>0</v>
      </c>
      <c r="AR864" s="16" t="s">
        <v>146</v>
      </c>
      <c r="AT864" s="16" t="s">
        <v>141</v>
      </c>
      <c r="AU864" s="16" t="s">
        <v>83</v>
      </c>
      <c r="AY864" s="16" t="s">
        <v>139</v>
      </c>
      <c r="BE864" s="215">
        <f>IF(N864="základní",J864,0)</f>
        <v>0</v>
      </c>
      <c r="BF864" s="215">
        <f>IF(N864="snížená",J864,0)</f>
        <v>0</v>
      </c>
      <c r="BG864" s="215">
        <f>IF(N864="zákl. přenesená",J864,0)</f>
        <v>0</v>
      </c>
      <c r="BH864" s="215">
        <f>IF(N864="sníž. přenesená",J864,0)</f>
        <v>0</v>
      </c>
      <c r="BI864" s="215">
        <f>IF(N864="nulová",J864,0)</f>
        <v>0</v>
      </c>
      <c r="BJ864" s="16" t="s">
        <v>81</v>
      </c>
      <c r="BK864" s="215">
        <f>ROUND(I864*H864,2)</f>
        <v>0</v>
      </c>
      <c r="BL864" s="16" t="s">
        <v>146</v>
      </c>
      <c r="BM864" s="16" t="s">
        <v>1162</v>
      </c>
    </row>
    <row r="865" s="11" customFormat="1">
      <c r="B865" s="216"/>
      <c r="C865" s="217"/>
      <c r="D865" s="218" t="s">
        <v>148</v>
      </c>
      <c r="E865" s="219" t="s">
        <v>1</v>
      </c>
      <c r="F865" s="220" t="s">
        <v>1163</v>
      </c>
      <c r="G865" s="217"/>
      <c r="H865" s="219" t="s">
        <v>1</v>
      </c>
      <c r="I865" s="221"/>
      <c r="J865" s="217"/>
      <c r="K865" s="217"/>
      <c r="L865" s="222"/>
      <c r="M865" s="223"/>
      <c r="N865" s="224"/>
      <c r="O865" s="224"/>
      <c r="P865" s="224"/>
      <c r="Q865" s="224"/>
      <c r="R865" s="224"/>
      <c r="S865" s="224"/>
      <c r="T865" s="225"/>
      <c r="AT865" s="226" t="s">
        <v>148</v>
      </c>
      <c r="AU865" s="226" t="s">
        <v>83</v>
      </c>
      <c r="AV865" s="11" t="s">
        <v>81</v>
      </c>
      <c r="AW865" s="11" t="s">
        <v>34</v>
      </c>
      <c r="AX865" s="11" t="s">
        <v>73</v>
      </c>
      <c r="AY865" s="226" t="s">
        <v>139</v>
      </c>
    </row>
    <row r="866" s="12" customFormat="1">
      <c r="B866" s="227"/>
      <c r="C866" s="228"/>
      <c r="D866" s="218" t="s">
        <v>148</v>
      </c>
      <c r="E866" s="229" t="s">
        <v>1</v>
      </c>
      <c r="F866" s="230" t="s">
        <v>1164</v>
      </c>
      <c r="G866" s="228"/>
      <c r="H866" s="231">
        <v>0.0070000000000000001</v>
      </c>
      <c r="I866" s="232"/>
      <c r="J866" s="228"/>
      <c r="K866" s="228"/>
      <c r="L866" s="233"/>
      <c r="M866" s="234"/>
      <c r="N866" s="235"/>
      <c r="O866" s="235"/>
      <c r="P866" s="235"/>
      <c r="Q866" s="235"/>
      <c r="R866" s="235"/>
      <c r="S866" s="235"/>
      <c r="T866" s="236"/>
      <c r="AT866" s="237" t="s">
        <v>148</v>
      </c>
      <c r="AU866" s="237" t="s">
        <v>83</v>
      </c>
      <c r="AV866" s="12" t="s">
        <v>83</v>
      </c>
      <c r="AW866" s="12" t="s">
        <v>34</v>
      </c>
      <c r="AX866" s="12" t="s">
        <v>81</v>
      </c>
      <c r="AY866" s="237" t="s">
        <v>139</v>
      </c>
    </row>
    <row r="867" s="1" customFormat="1" ht="16.5" customHeight="1">
      <c r="B867" s="37"/>
      <c r="C867" s="204" t="s">
        <v>1165</v>
      </c>
      <c r="D867" s="204" t="s">
        <v>141</v>
      </c>
      <c r="E867" s="205" t="s">
        <v>219</v>
      </c>
      <c r="F867" s="206" t="s">
        <v>220</v>
      </c>
      <c r="G867" s="207" t="s">
        <v>144</v>
      </c>
      <c r="H867" s="208">
        <v>2.3999999999999999</v>
      </c>
      <c r="I867" s="209"/>
      <c r="J867" s="210">
        <f>ROUND(I867*H867,2)</f>
        <v>0</v>
      </c>
      <c r="K867" s="206" t="s">
        <v>145</v>
      </c>
      <c r="L867" s="42"/>
      <c r="M867" s="211" t="s">
        <v>1</v>
      </c>
      <c r="N867" s="212" t="s">
        <v>44</v>
      </c>
      <c r="O867" s="78"/>
      <c r="P867" s="213">
        <f>O867*H867</f>
        <v>0</v>
      </c>
      <c r="Q867" s="213">
        <v>0</v>
      </c>
      <c r="R867" s="213">
        <f>Q867*H867</f>
        <v>0</v>
      </c>
      <c r="S867" s="213">
        <v>0</v>
      </c>
      <c r="T867" s="214">
        <f>S867*H867</f>
        <v>0</v>
      </c>
      <c r="AR867" s="16" t="s">
        <v>146</v>
      </c>
      <c r="AT867" s="16" t="s">
        <v>141</v>
      </c>
      <c r="AU867" s="16" t="s">
        <v>83</v>
      </c>
      <c r="AY867" s="16" t="s">
        <v>139</v>
      </c>
      <c r="BE867" s="215">
        <f>IF(N867="základní",J867,0)</f>
        <v>0</v>
      </c>
      <c r="BF867" s="215">
        <f>IF(N867="snížená",J867,0)</f>
        <v>0</v>
      </c>
      <c r="BG867" s="215">
        <f>IF(N867="zákl. přenesená",J867,0)</f>
        <v>0</v>
      </c>
      <c r="BH867" s="215">
        <f>IF(N867="sníž. přenesená",J867,0)</f>
        <v>0</v>
      </c>
      <c r="BI867" s="215">
        <f>IF(N867="nulová",J867,0)</f>
        <v>0</v>
      </c>
      <c r="BJ867" s="16" t="s">
        <v>81</v>
      </c>
      <c r="BK867" s="215">
        <f>ROUND(I867*H867,2)</f>
        <v>0</v>
      </c>
      <c r="BL867" s="16" t="s">
        <v>146</v>
      </c>
      <c r="BM867" s="16" t="s">
        <v>1166</v>
      </c>
    </row>
    <row r="868" s="11" customFormat="1">
      <c r="B868" s="216"/>
      <c r="C868" s="217"/>
      <c r="D868" s="218" t="s">
        <v>148</v>
      </c>
      <c r="E868" s="219" t="s">
        <v>1</v>
      </c>
      <c r="F868" s="220" t="s">
        <v>1167</v>
      </c>
      <c r="G868" s="217"/>
      <c r="H868" s="219" t="s">
        <v>1</v>
      </c>
      <c r="I868" s="221"/>
      <c r="J868" s="217"/>
      <c r="K868" s="217"/>
      <c r="L868" s="222"/>
      <c r="M868" s="223"/>
      <c r="N868" s="224"/>
      <c r="O868" s="224"/>
      <c r="P868" s="224"/>
      <c r="Q868" s="224"/>
      <c r="R868" s="224"/>
      <c r="S868" s="224"/>
      <c r="T868" s="225"/>
      <c r="AT868" s="226" t="s">
        <v>148</v>
      </c>
      <c r="AU868" s="226" t="s">
        <v>83</v>
      </c>
      <c r="AV868" s="11" t="s">
        <v>81</v>
      </c>
      <c r="AW868" s="11" t="s">
        <v>34</v>
      </c>
      <c r="AX868" s="11" t="s">
        <v>73</v>
      </c>
      <c r="AY868" s="226" t="s">
        <v>139</v>
      </c>
    </row>
    <row r="869" s="12" customFormat="1">
      <c r="B869" s="227"/>
      <c r="C869" s="228"/>
      <c r="D869" s="218" t="s">
        <v>148</v>
      </c>
      <c r="E869" s="229" t="s">
        <v>1</v>
      </c>
      <c r="F869" s="230" t="s">
        <v>1168</v>
      </c>
      <c r="G869" s="228"/>
      <c r="H869" s="231">
        <v>2.3999999999999999</v>
      </c>
      <c r="I869" s="232"/>
      <c r="J869" s="228"/>
      <c r="K869" s="228"/>
      <c r="L869" s="233"/>
      <c r="M869" s="234"/>
      <c r="N869" s="235"/>
      <c r="O869" s="235"/>
      <c r="P869" s="235"/>
      <c r="Q869" s="235"/>
      <c r="R869" s="235"/>
      <c r="S869" s="235"/>
      <c r="T869" s="236"/>
      <c r="AT869" s="237" t="s">
        <v>148</v>
      </c>
      <c r="AU869" s="237" t="s">
        <v>83</v>
      </c>
      <c r="AV869" s="12" t="s">
        <v>83</v>
      </c>
      <c r="AW869" s="12" t="s">
        <v>34</v>
      </c>
      <c r="AX869" s="12" t="s">
        <v>81</v>
      </c>
      <c r="AY869" s="237" t="s">
        <v>139</v>
      </c>
    </row>
    <row r="870" s="1" customFormat="1" ht="16.5" customHeight="1">
      <c r="B870" s="37"/>
      <c r="C870" s="249" t="s">
        <v>1169</v>
      </c>
      <c r="D870" s="249" t="s">
        <v>263</v>
      </c>
      <c r="E870" s="250" t="s">
        <v>1170</v>
      </c>
      <c r="F870" s="251" t="s">
        <v>1171</v>
      </c>
      <c r="G870" s="252" t="s">
        <v>249</v>
      </c>
      <c r="H870" s="253">
        <v>5.0620000000000003</v>
      </c>
      <c r="I870" s="254"/>
      <c r="J870" s="255">
        <f>ROUND(I870*H870,2)</f>
        <v>0</v>
      </c>
      <c r="K870" s="251" t="s">
        <v>145</v>
      </c>
      <c r="L870" s="256"/>
      <c r="M870" s="257" t="s">
        <v>1</v>
      </c>
      <c r="N870" s="258" t="s">
        <v>44</v>
      </c>
      <c r="O870" s="78"/>
      <c r="P870" s="213">
        <f>O870*H870</f>
        <v>0</v>
      </c>
      <c r="Q870" s="213">
        <v>1</v>
      </c>
      <c r="R870" s="213">
        <f>Q870*H870</f>
        <v>5.0620000000000003</v>
      </c>
      <c r="S870" s="213">
        <v>0</v>
      </c>
      <c r="T870" s="214">
        <f>S870*H870</f>
        <v>0</v>
      </c>
      <c r="AR870" s="16" t="s">
        <v>197</v>
      </c>
      <c r="AT870" s="16" t="s">
        <v>263</v>
      </c>
      <c r="AU870" s="16" t="s">
        <v>83</v>
      </c>
      <c r="AY870" s="16" t="s">
        <v>139</v>
      </c>
      <c r="BE870" s="215">
        <f>IF(N870="základní",J870,0)</f>
        <v>0</v>
      </c>
      <c r="BF870" s="215">
        <f>IF(N870="snížená",J870,0)</f>
        <v>0</v>
      </c>
      <c r="BG870" s="215">
        <f>IF(N870="zákl. přenesená",J870,0)</f>
        <v>0</v>
      </c>
      <c r="BH870" s="215">
        <f>IF(N870="sníž. přenesená",J870,0)</f>
        <v>0</v>
      </c>
      <c r="BI870" s="215">
        <f>IF(N870="nulová",J870,0)</f>
        <v>0</v>
      </c>
      <c r="BJ870" s="16" t="s">
        <v>81</v>
      </c>
      <c r="BK870" s="215">
        <f>ROUND(I870*H870,2)</f>
        <v>0</v>
      </c>
      <c r="BL870" s="16" t="s">
        <v>146</v>
      </c>
      <c r="BM870" s="16" t="s">
        <v>1172</v>
      </c>
    </row>
    <row r="871" s="11" customFormat="1">
      <c r="B871" s="216"/>
      <c r="C871" s="217"/>
      <c r="D871" s="218" t="s">
        <v>148</v>
      </c>
      <c r="E871" s="219" t="s">
        <v>1</v>
      </c>
      <c r="F871" s="220" t="s">
        <v>1173</v>
      </c>
      <c r="G871" s="217"/>
      <c r="H871" s="219" t="s">
        <v>1</v>
      </c>
      <c r="I871" s="221"/>
      <c r="J871" s="217"/>
      <c r="K871" s="217"/>
      <c r="L871" s="222"/>
      <c r="M871" s="223"/>
      <c r="N871" s="224"/>
      <c r="O871" s="224"/>
      <c r="P871" s="224"/>
      <c r="Q871" s="224"/>
      <c r="R871" s="224"/>
      <c r="S871" s="224"/>
      <c r="T871" s="225"/>
      <c r="AT871" s="226" t="s">
        <v>148</v>
      </c>
      <c r="AU871" s="226" t="s">
        <v>83</v>
      </c>
      <c r="AV871" s="11" t="s">
        <v>81</v>
      </c>
      <c r="AW871" s="11" t="s">
        <v>34</v>
      </c>
      <c r="AX871" s="11" t="s">
        <v>73</v>
      </c>
      <c r="AY871" s="226" t="s">
        <v>139</v>
      </c>
    </row>
    <row r="872" s="11" customFormat="1">
      <c r="B872" s="216"/>
      <c r="C872" s="217"/>
      <c r="D872" s="218" t="s">
        <v>148</v>
      </c>
      <c r="E872" s="219" t="s">
        <v>1</v>
      </c>
      <c r="F872" s="220" t="s">
        <v>1174</v>
      </c>
      <c r="G872" s="217"/>
      <c r="H872" s="219" t="s">
        <v>1</v>
      </c>
      <c r="I872" s="221"/>
      <c r="J872" s="217"/>
      <c r="K872" s="217"/>
      <c r="L872" s="222"/>
      <c r="M872" s="223"/>
      <c r="N872" s="224"/>
      <c r="O872" s="224"/>
      <c r="P872" s="224"/>
      <c r="Q872" s="224"/>
      <c r="R872" s="224"/>
      <c r="S872" s="224"/>
      <c r="T872" s="225"/>
      <c r="AT872" s="226" t="s">
        <v>148</v>
      </c>
      <c r="AU872" s="226" t="s">
        <v>83</v>
      </c>
      <c r="AV872" s="11" t="s">
        <v>81</v>
      </c>
      <c r="AW872" s="11" t="s">
        <v>34</v>
      </c>
      <c r="AX872" s="11" t="s">
        <v>73</v>
      </c>
      <c r="AY872" s="226" t="s">
        <v>139</v>
      </c>
    </row>
    <row r="873" s="12" customFormat="1">
      <c r="B873" s="227"/>
      <c r="C873" s="228"/>
      <c r="D873" s="218" t="s">
        <v>148</v>
      </c>
      <c r="E873" s="229" t="s">
        <v>1</v>
      </c>
      <c r="F873" s="230" t="s">
        <v>1175</v>
      </c>
      <c r="G873" s="228"/>
      <c r="H873" s="231">
        <v>5.0620000000000003</v>
      </c>
      <c r="I873" s="232"/>
      <c r="J873" s="228"/>
      <c r="K873" s="228"/>
      <c r="L873" s="233"/>
      <c r="M873" s="234"/>
      <c r="N873" s="235"/>
      <c r="O873" s="235"/>
      <c r="P873" s="235"/>
      <c r="Q873" s="235"/>
      <c r="R873" s="235"/>
      <c r="S873" s="235"/>
      <c r="T873" s="236"/>
      <c r="AT873" s="237" t="s">
        <v>148</v>
      </c>
      <c r="AU873" s="237" t="s">
        <v>83</v>
      </c>
      <c r="AV873" s="12" t="s">
        <v>83</v>
      </c>
      <c r="AW873" s="12" t="s">
        <v>34</v>
      </c>
      <c r="AX873" s="12" t="s">
        <v>81</v>
      </c>
      <c r="AY873" s="237" t="s">
        <v>139</v>
      </c>
    </row>
    <row r="874" s="10" customFormat="1" ht="22.8" customHeight="1">
      <c r="B874" s="188"/>
      <c r="C874" s="189"/>
      <c r="D874" s="190" t="s">
        <v>72</v>
      </c>
      <c r="E874" s="202" t="s">
        <v>1176</v>
      </c>
      <c r="F874" s="202" t="s">
        <v>1177</v>
      </c>
      <c r="G874" s="189"/>
      <c r="H874" s="189"/>
      <c r="I874" s="192"/>
      <c r="J874" s="203">
        <f>BK874</f>
        <v>0</v>
      </c>
      <c r="K874" s="189"/>
      <c r="L874" s="194"/>
      <c r="M874" s="195"/>
      <c r="N874" s="196"/>
      <c r="O874" s="196"/>
      <c r="P874" s="197">
        <f>SUM(P875:P914)</f>
        <v>0</v>
      </c>
      <c r="Q874" s="196"/>
      <c r="R874" s="197">
        <f>SUM(R875:R914)</f>
        <v>0.55923875999999995</v>
      </c>
      <c r="S874" s="196"/>
      <c r="T874" s="198">
        <f>SUM(T875:T914)</f>
        <v>0.67760000000000009</v>
      </c>
      <c r="AR874" s="199" t="s">
        <v>81</v>
      </c>
      <c r="AT874" s="200" t="s">
        <v>72</v>
      </c>
      <c r="AU874" s="200" t="s">
        <v>81</v>
      </c>
      <c r="AY874" s="199" t="s">
        <v>139</v>
      </c>
      <c r="BK874" s="201">
        <f>SUM(BK875:BK914)</f>
        <v>0</v>
      </c>
    </row>
    <row r="875" s="1" customFormat="1" ht="16.5" customHeight="1">
      <c r="B875" s="37"/>
      <c r="C875" s="204" t="s">
        <v>1178</v>
      </c>
      <c r="D875" s="204" t="s">
        <v>141</v>
      </c>
      <c r="E875" s="205" t="s">
        <v>1179</v>
      </c>
      <c r="F875" s="206" t="s">
        <v>1180</v>
      </c>
      <c r="G875" s="207" t="s">
        <v>144</v>
      </c>
      <c r="H875" s="208">
        <v>0.308</v>
      </c>
      <c r="I875" s="209"/>
      <c r="J875" s="210">
        <f>ROUND(I875*H875,2)</f>
        <v>0</v>
      </c>
      <c r="K875" s="206" t="s">
        <v>145</v>
      </c>
      <c r="L875" s="42"/>
      <c r="M875" s="211" t="s">
        <v>1</v>
      </c>
      <c r="N875" s="212" t="s">
        <v>44</v>
      </c>
      <c r="O875" s="78"/>
      <c r="P875" s="213">
        <f>O875*H875</f>
        <v>0</v>
      </c>
      <c r="Q875" s="213">
        <v>0</v>
      </c>
      <c r="R875" s="213">
        <f>Q875*H875</f>
        <v>0</v>
      </c>
      <c r="S875" s="213">
        <v>2.2000000000000002</v>
      </c>
      <c r="T875" s="214">
        <f>S875*H875</f>
        <v>0.67760000000000009</v>
      </c>
      <c r="AR875" s="16" t="s">
        <v>146</v>
      </c>
      <c r="AT875" s="16" t="s">
        <v>141</v>
      </c>
      <c r="AU875" s="16" t="s">
        <v>83</v>
      </c>
      <c r="AY875" s="16" t="s">
        <v>139</v>
      </c>
      <c r="BE875" s="215">
        <f>IF(N875="základní",J875,0)</f>
        <v>0</v>
      </c>
      <c r="BF875" s="215">
        <f>IF(N875="snížená",J875,0)</f>
        <v>0</v>
      </c>
      <c r="BG875" s="215">
        <f>IF(N875="zákl. přenesená",J875,0)</f>
        <v>0</v>
      </c>
      <c r="BH875" s="215">
        <f>IF(N875="sníž. přenesená",J875,0)</f>
        <v>0</v>
      </c>
      <c r="BI875" s="215">
        <f>IF(N875="nulová",J875,0)</f>
        <v>0</v>
      </c>
      <c r="BJ875" s="16" t="s">
        <v>81</v>
      </c>
      <c r="BK875" s="215">
        <f>ROUND(I875*H875,2)</f>
        <v>0</v>
      </c>
      <c r="BL875" s="16" t="s">
        <v>146</v>
      </c>
      <c r="BM875" s="16" t="s">
        <v>1181</v>
      </c>
    </row>
    <row r="876" s="11" customFormat="1">
      <c r="B876" s="216"/>
      <c r="C876" s="217"/>
      <c r="D876" s="218" t="s">
        <v>148</v>
      </c>
      <c r="E876" s="219" t="s">
        <v>1</v>
      </c>
      <c r="F876" s="220" t="s">
        <v>1182</v>
      </c>
      <c r="G876" s="217"/>
      <c r="H876" s="219" t="s">
        <v>1</v>
      </c>
      <c r="I876" s="221"/>
      <c r="J876" s="217"/>
      <c r="K876" s="217"/>
      <c r="L876" s="222"/>
      <c r="M876" s="223"/>
      <c r="N876" s="224"/>
      <c r="O876" s="224"/>
      <c r="P876" s="224"/>
      <c r="Q876" s="224"/>
      <c r="R876" s="224"/>
      <c r="S876" s="224"/>
      <c r="T876" s="225"/>
      <c r="AT876" s="226" t="s">
        <v>148</v>
      </c>
      <c r="AU876" s="226" t="s">
        <v>83</v>
      </c>
      <c r="AV876" s="11" t="s">
        <v>81</v>
      </c>
      <c r="AW876" s="11" t="s">
        <v>34</v>
      </c>
      <c r="AX876" s="11" t="s">
        <v>73</v>
      </c>
      <c r="AY876" s="226" t="s">
        <v>139</v>
      </c>
    </row>
    <row r="877" s="12" customFormat="1">
      <c r="B877" s="227"/>
      <c r="C877" s="228"/>
      <c r="D877" s="218" t="s">
        <v>148</v>
      </c>
      <c r="E877" s="229" t="s">
        <v>1</v>
      </c>
      <c r="F877" s="230" t="s">
        <v>1183</v>
      </c>
      <c r="G877" s="228"/>
      <c r="H877" s="231">
        <v>0.308</v>
      </c>
      <c r="I877" s="232"/>
      <c r="J877" s="228"/>
      <c r="K877" s="228"/>
      <c r="L877" s="233"/>
      <c r="M877" s="234"/>
      <c r="N877" s="235"/>
      <c r="O877" s="235"/>
      <c r="P877" s="235"/>
      <c r="Q877" s="235"/>
      <c r="R877" s="235"/>
      <c r="S877" s="235"/>
      <c r="T877" s="236"/>
      <c r="AT877" s="237" t="s">
        <v>148</v>
      </c>
      <c r="AU877" s="237" t="s">
        <v>83</v>
      </c>
      <c r="AV877" s="12" t="s">
        <v>83</v>
      </c>
      <c r="AW877" s="12" t="s">
        <v>34</v>
      </c>
      <c r="AX877" s="12" t="s">
        <v>81</v>
      </c>
      <c r="AY877" s="237" t="s">
        <v>139</v>
      </c>
    </row>
    <row r="878" s="1" customFormat="1" ht="16.5" customHeight="1">
      <c r="B878" s="37"/>
      <c r="C878" s="204" t="s">
        <v>1184</v>
      </c>
      <c r="D878" s="204" t="s">
        <v>141</v>
      </c>
      <c r="E878" s="205" t="s">
        <v>606</v>
      </c>
      <c r="F878" s="206" t="s">
        <v>607</v>
      </c>
      <c r="G878" s="207" t="s">
        <v>144</v>
      </c>
      <c r="H878" s="208">
        <v>0.14399999999999999</v>
      </c>
      <c r="I878" s="209"/>
      <c r="J878" s="210">
        <f>ROUND(I878*H878,2)</f>
        <v>0</v>
      </c>
      <c r="K878" s="206" t="s">
        <v>145</v>
      </c>
      <c r="L878" s="42"/>
      <c r="M878" s="211" t="s">
        <v>1</v>
      </c>
      <c r="N878" s="212" t="s">
        <v>44</v>
      </c>
      <c r="O878" s="78"/>
      <c r="P878" s="213">
        <f>O878*H878</f>
        <v>0</v>
      </c>
      <c r="Q878" s="213">
        <v>2.45329</v>
      </c>
      <c r="R878" s="213">
        <f>Q878*H878</f>
        <v>0.35327375999999999</v>
      </c>
      <c r="S878" s="213">
        <v>0</v>
      </c>
      <c r="T878" s="214">
        <f>S878*H878</f>
        <v>0</v>
      </c>
      <c r="AR878" s="16" t="s">
        <v>146</v>
      </c>
      <c r="AT878" s="16" t="s">
        <v>141</v>
      </c>
      <c r="AU878" s="16" t="s">
        <v>83</v>
      </c>
      <c r="AY878" s="16" t="s">
        <v>139</v>
      </c>
      <c r="BE878" s="215">
        <f>IF(N878="základní",J878,0)</f>
        <v>0</v>
      </c>
      <c r="BF878" s="215">
        <f>IF(N878="snížená",J878,0)</f>
        <v>0</v>
      </c>
      <c r="BG878" s="215">
        <f>IF(N878="zákl. přenesená",J878,0)</f>
        <v>0</v>
      </c>
      <c r="BH878" s="215">
        <f>IF(N878="sníž. přenesená",J878,0)</f>
        <v>0</v>
      </c>
      <c r="BI878" s="215">
        <f>IF(N878="nulová",J878,0)</f>
        <v>0</v>
      </c>
      <c r="BJ878" s="16" t="s">
        <v>81</v>
      </c>
      <c r="BK878" s="215">
        <f>ROUND(I878*H878,2)</f>
        <v>0</v>
      </c>
      <c r="BL878" s="16" t="s">
        <v>146</v>
      </c>
      <c r="BM878" s="16" t="s">
        <v>1185</v>
      </c>
    </row>
    <row r="879" s="11" customFormat="1">
      <c r="B879" s="216"/>
      <c r="C879" s="217"/>
      <c r="D879" s="218" t="s">
        <v>148</v>
      </c>
      <c r="E879" s="219" t="s">
        <v>1</v>
      </c>
      <c r="F879" s="220" t="s">
        <v>1186</v>
      </c>
      <c r="G879" s="217"/>
      <c r="H879" s="219" t="s">
        <v>1</v>
      </c>
      <c r="I879" s="221"/>
      <c r="J879" s="217"/>
      <c r="K879" s="217"/>
      <c r="L879" s="222"/>
      <c r="M879" s="223"/>
      <c r="N879" s="224"/>
      <c r="O879" s="224"/>
      <c r="P879" s="224"/>
      <c r="Q879" s="224"/>
      <c r="R879" s="224"/>
      <c r="S879" s="224"/>
      <c r="T879" s="225"/>
      <c r="AT879" s="226" t="s">
        <v>148</v>
      </c>
      <c r="AU879" s="226" t="s">
        <v>83</v>
      </c>
      <c r="AV879" s="11" t="s">
        <v>81</v>
      </c>
      <c r="AW879" s="11" t="s">
        <v>34</v>
      </c>
      <c r="AX879" s="11" t="s">
        <v>73</v>
      </c>
      <c r="AY879" s="226" t="s">
        <v>139</v>
      </c>
    </row>
    <row r="880" s="12" customFormat="1">
      <c r="B880" s="227"/>
      <c r="C880" s="228"/>
      <c r="D880" s="218" t="s">
        <v>148</v>
      </c>
      <c r="E880" s="229" t="s">
        <v>1</v>
      </c>
      <c r="F880" s="230" t="s">
        <v>1187</v>
      </c>
      <c r="G880" s="228"/>
      <c r="H880" s="231">
        <v>0.14399999999999999</v>
      </c>
      <c r="I880" s="232"/>
      <c r="J880" s="228"/>
      <c r="K880" s="228"/>
      <c r="L880" s="233"/>
      <c r="M880" s="234"/>
      <c r="N880" s="235"/>
      <c r="O880" s="235"/>
      <c r="P880" s="235"/>
      <c r="Q880" s="235"/>
      <c r="R880" s="235"/>
      <c r="S880" s="235"/>
      <c r="T880" s="236"/>
      <c r="AT880" s="237" t="s">
        <v>148</v>
      </c>
      <c r="AU880" s="237" t="s">
        <v>83</v>
      </c>
      <c r="AV880" s="12" t="s">
        <v>83</v>
      </c>
      <c r="AW880" s="12" t="s">
        <v>34</v>
      </c>
      <c r="AX880" s="12" t="s">
        <v>81</v>
      </c>
      <c r="AY880" s="237" t="s">
        <v>139</v>
      </c>
    </row>
    <row r="881" s="1" customFormat="1" ht="16.5" customHeight="1">
      <c r="B881" s="37"/>
      <c r="C881" s="204" t="s">
        <v>1188</v>
      </c>
      <c r="D881" s="204" t="s">
        <v>141</v>
      </c>
      <c r="E881" s="205" t="s">
        <v>1189</v>
      </c>
      <c r="F881" s="206" t="s">
        <v>1190</v>
      </c>
      <c r="G881" s="207" t="s">
        <v>200</v>
      </c>
      <c r="H881" s="208">
        <v>0.5</v>
      </c>
      <c r="I881" s="209"/>
      <c r="J881" s="210">
        <f>ROUND(I881*H881,2)</f>
        <v>0</v>
      </c>
      <c r="K881" s="206" t="s">
        <v>145</v>
      </c>
      <c r="L881" s="42"/>
      <c r="M881" s="211" t="s">
        <v>1</v>
      </c>
      <c r="N881" s="212" t="s">
        <v>44</v>
      </c>
      <c r="O881" s="78"/>
      <c r="P881" s="213">
        <f>O881*H881</f>
        <v>0</v>
      </c>
      <c r="Q881" s="213">
        <v>0.013520000000000001</v>
      </c>
      <c r="R881" s="213">
        <f>Q881*H881</f>
        <v>0.0067600000000000004</v>
      </c>
      <c r="S881" s="213">
        <v>0</v>
      </c>
      <c r="T881" s="214">
        <f>S881*H881</f>
        <v>0</v>
      </c>
      <c r="AR881" s="16" t="s">
        <v>146</v>
      </c>
      <c r="AT881" s="16" t="s">
        <v>141</v>
      </c>
      <c r="AU881" s="16" t="s">
        <v>83</v>
      </c>
      <c r="AY881" s="16" t="s">
        <v>139</v>
      </c>
      <c r="BE881" s="215">
        <f>IF(N881="základní",J881,0)</f>
        <v>0</v>
      </c>
      <c r="BF881" s="215">
        <f>IF(N881="snížená",J881,0)</f>
        <v>0</v>
      </c>
      <c r="BG881" s="215">
        <f>IF(N881="zákl. přenesená",J881,0)</f>
        <v>0</v>
      </c>
      <c r="BH881" s="215">
        <f>IF(N881="sníž. přenesená",J881,0)</f>
        <v>0</v>
      </c>
      <c r="BI881" s="215">
        <f>IF(N881="nulová",J881,0)</f>
        <v>0</v>
      </c>
      <c r="BJ881" s="16" t="s">
        <v>81</v>
      </c>
      <c r="BK881" s="215">
        <f>ROUND(I881*H881,2)</f>
        <v>0</v>
      </c>
      <c r="BL881" s="16" t="s">
        <v>146</v>
      </c>
      <c r="BM881" s="16" t="s">
        <v>1191</v>
      </c>
    </row>
    <row r="882" s="11" customFormat="1">
      <c r="B882" s="216"/>
      <c r="C882" s="217"/>
      <c r="D882" s="218" t="s">
        <v>148</v>
      </c>
      <c r="E882" s="219" t="s">
        <v>1</v>
      </c>
      <c r="F882" s="220" t="s">
        <v>1186</v>
      </c>
      <c r="G882" s="217"/>
      <c r="H882" s="219" t="s">
        <v>1</v>
      </c>
      <c r="I882" s="221"/>
      <c r="J882" s="217"/>
      <c r="K882" s="217"/>
      <c r="L882" s="222"/>
      <c r="M882" s="223"/>
      <c r="N882" s="224"/>
      <c r="O882" s="224"/>
      <c r="P882" s="224"/>
      <c r="Q882" s="224"/>
      <c r="R882" s="224"/>
      <c r="S882" s="224"/>
      <c r="T882" s="225"/>
      <c r="AT882" s="226" t="s">
        <v>148</v>
      </c>
      <c r="AU882" s="226" t="s">
        <v>83</v>
      </c>
      <c r="AV882" s="11" t="s">
        <v>81</v>
      </c>
      <c r="AW882" s="11" t="s">
        <v>34</v>
      </c>
      <c r="AX882" s="11" t="s">
        <v>73</v>
      </c>
      <c r="AY882" s="226" t="s">
        <v>139</v>
      </c>
    </row>
    <row r="883" s="12" customFormat="1">
      <c r="B883" s="227"/>
      <c r="C883" s="228"/>
      <c r="D883" s="218" t="s">
        <v>148</v>
      </c>
      <c r="E883" s="229" t="s">
        <v>1</v>
      </c>
      <c r="F883" s="230" t="s">
        <v>1192</v>
      </c>
      <c r="G883" s="228"/>
      <c r="H883" s="231">
        <v>0.5</v>
      </c>
      <c r="I883" s="232"/>
      <c r="J883" s="228"/>
      <c r="K883" s="228"/>
      <c r="L883" s="233"/>
      <c r="M883" s="234"/>
      <c r="N883" s="235"/>
      <c r="O883" s="235"/>
      <c r="P883" s="235"/>
      <c r="Q883" s="235"/>
      <c r="R883" s="235"/>
      <c r="S883" s="235"/>
      <c r="T883" s="236"/>
      <c r="AT883" s="237" t="s">
        <v>148</v>
      </c>
      <c r="AU883" s="237" t="s">
        <v>83</v>
      </c>
      <c r="AV883" s="12" t="s">
        <v>83</v>
      </c>
      <c r="AW883" s="12" t="s">
        <v>34</v>
      </c>
      <c r="AX883" s="12" t="s">
        <v>81</v>
      </c>
      <c r="AY883" s="237" t="s">
        <v>139</v>
      </c>
    </row>
    <row r="884" s="1" customFormat="1" ht="16.5" customHeight="1">
      <c r="B884" s="37"/>
      <c r="C884" s="204" t="s">
        <v>1193</v>
      </c>
      <c r="D884" s="204" t="s">
        <v>141</v>
      </c>
      <c r="E884" s="205" t="s">
        <v>1194</v>
      </c>
      <c r="F884" s="206" t="s">
        <v>1195</v>
      </c>
      <c r="G884" s="207" t="s">
        <v>200</v>
      </c>
      <c r="H884" s="208">
        <v>0.5</v>
      </c>
      <c r="I884" s="209"/>
      <c r="J884" s="210">
        <f>ROUND(I884*H884,2)</f>
        <v>0</v>
      </c>
      <c r="K884" s="206" t="s">
        <v>145</v>
      </c>
      <c r="L884" s="42"/>
      <c r="M884" s="211" t="s">
        <v>1</v>
      </c>
      <c r="N884" s="212" t="s">
        <v>44</v>
      </c>
      <c r="O884" s="78"/>
      <c r="P884" s="213">
        <f>O884*H884</f>
        <v>0</v>
      </c>
      <c r="Q884" s="213">
        <v>0</v>
      </c>
      <c r="R884" s="213">
        <f>Q884*H884</f>
        <v>0</v>
      </c>
      <c r="S884" s="213">
        <v>0</v>
      </c>
      <c r="T884" s="214">
        <f>S884*H884</f>
        <v>0</v>
      </c>
      <c r="AR884" s="16" t="s">
        <v>146</v>
      </c>
      <c r="AT884" s="16" t="s">
        <v>141</v>
      </c>
      <c r="AU884" s="16" t="s">
        <v>83</v>
      </c>
      <c r="AY884" s="16" t="s">
        <v>139</v>
      </c>
      <c r="BE884" s="215">
        <f>IF(N884="základní",J884,0)</f>
        <v>0</v>
      </c>
      <c r="BF884" s="215">
        <f>IF(N884="snížená",J884,0)</f>
        <v>0</v>
      </c>
      <c r="BG884" s="215">
        <f>IF(N884="zákl. přenesená",J884,0)</f>
        <v>0</v>
      </c>
      <c r="BH884" s="215">
        <f>IF(N884="sníž. přenesená",J884,0)</f>
        <v>0</v>
      </c>
      <c r="BI884" s="215">
        <f>IF(N884="nulová",J884,0)</f>
        <v>0</v>
      </c>
      <c r="BJ884" s="16" t="s">
        <v>81</v>
      </c>
      <c r="BK884" s="215">
        <f>ROUND(I884*H884,2)</f>
        <v>0</v>
      </c>
      <c r="BL884" s="16" t="s">
        <v>146</v>
      </c>
      <c r="BM884" s="16" t="s">
        <v>1196</v>
      </c>
    </row>
    <row r="885" s="1" customFormat="1" ht="16.5" customHeight="1">
      <c r="B885" s="37"/>
      <c r="C885" s="204" t="s">
        <v>1197</v>
      </c>
      <c r="D885" s="204" t="s">
        <v>141</v>
      </c>
      <c r="E885" s="205" t="s">
        <v>1198</v>
      </c>
      <c r="F885" s="206" t="s">
        <v>1199</v>
      </c>
      <c r="G885" s="207" t="s">
        <v>186</v>
      </c>
      <c r="H885" s="208">
        <v>0.80000000000000004</v>
      </c>
      <c r="I885" s="209"/>
      <c r="J885" s="210">
        <f>ROUND(I885*H885,2)</f>
        <v>0</v>
      </c>
      <c r="K885" s="206" t="s">
        <v>145</v>
      </c>
      <c r="L885" s="42"/>
      <c r="M885" s="211" t="s">
        <v>1</v>
      </c>
      <c r="N885" s="212" t="s">
        <v>44</v>
      </c>
      <c r="O885" s="78"/>
      <c r="P885" s="213">
        <f>O885*H885</f>
        <v>0</v>
      </c>
      <c r="Q885" s="213">
        <v>0.00051999999999999995</v>
      </c>
      <c r="R885" s="213">
        <f>Q885*H885</f>
        <v>0.00041599999999999997</v>
      </c>
      <c r="S885" s="213">
        <v>0</v>
      </c>
      <c r="T885" s="214">
        <f>S885*H885</f>
        <v>0</v>
      </c>
      <c r="AR885" s="16" t="s">
        <v>146</v>
      </c>
      <c r="AT885" s="16" t="s">
        <v>141</v>
      </c>
      <c r="AU885" s="16" t="s">
        <v>83</v>
      </c>
      <c r="AY885" s="16" t="s">
        <v>139</v>
      </c>
      <c r="BE885" s="215">
        <f>IF(N885="základní",J885,0)</f>
        <v>0</v>
      </c>
      <c r="BF885" s="215">
        <f>IF(N885="snížená",J885,0)</f>
        <v>0</v>
      </c>
      <c r="BG885" s="215">
        <f>IF(N885="zákl. přenesená",J885,0)</f>
        <v>0</v>
      </c>
      <c r="BH885" s="215">
        <f>IF(N885="sníž. přenesená",J885,0)</f>
        <v>0</v>
      </c>
      <c r="BI885" s="215">
        <f>IF(N885="nulová",J885,0)</f>
        <v>0</v>
      </c>
      <c r="BJ885" s="16" t="s">
        <v>81</v>
      </c>
      <c r="BK885" s="215">
        <f>ROUND(I885*H885,2)</f>
        <v>0</v>
      </c>
      <c r="BL885" s="16" t="s">
        <v>146</v>
      </c>
      <c r="BM885" s="16" t="s">
        <v>1200</v>
      </c>
    </row>
    <row r="886" s="11" customFormat="1">
      <c r="B886" s="216"/>
      <c r="C886" s="217"/>
      <c r="D886" s="218" t="s">
        <v>148</v>
      </c>
      <c r="E886" s="219" t="s">
        <v>1</v>
      </c>
      <c r="F886" s="220" t="s">
        <v>1201</v>
      </c>
      <c r="G886" s="217"/>
      <c r="H886" s="219" t="s">
        <v>1</v>
      </c>
      <c r="I886" s="221"/>
      <c r="J886" s="217"/>
      <c r="K886" s="217"/>
      <c r="L886" s="222"/>
      <c r="M886" s="223"/>
      <c r="N886" s="224"/>
      <c r="O886" s="224"/>
      <c r="P886" s="224"/>
      <c r="Q886" s="224"/>
      <c r="R886" s="224"/>
      <c r="S886" s="224"/>
      <c r="T886" s="225"/>
      <c r="AT886" s="226" t="s">
        <v>148</v>
      </c>
      <c r="AU886" s="226" t="s">
        <v>83</v>
      </c>
      <c r="AV886" s="11" t="s">
        <v>81</v>
      </c>
      <c r="AW886" s="11" t="s">
        <v>34</v>
      </c>
      <c r="AX886" s="11" t="s">
        <v>73</v>
      </c>
      <c r="AY886" s="226" t="s">
        <v>139</v>
      </c>
    </row>
    <row r="887" s="12" customFormat="1">
      <c r="B887" s="227"/>
      <c r="C887" s="228"/>
      <c r="D887" s="218" t="s">
        <v>148</v>
      </c>
      <c r="E887" s="229" t="s">
        <v>1</v>
      </c>
      <c r="F887" s="230" t="s">
        <v>1202</v>
      </c>
      <c r="G887" s="228"/>
      <c r="H887" s="231">
        <v>0.80000000000000004</v>
      </c>
      <c r="I887" s="232"/>
      <c r="J887" s="228"/>
      <c r="K887" s="228"/>
      <c r="L887" s="233"/>
      <c r="M887" s="234"/>
      <c r="N887" s="235"/>
      <c r="O887" s="235"/>
      <c r="P887" s="235"/>
      <c r="Q887" s="235"/>
      <c r="R887" s="235"/>
      <c r="S887" s="235"/>
      <c r="T887" s="236"/>
      <c r="AT887" s="237" t="s">
        <v>148</v>
      </c>
      <c r="AU887" s="237" t="s">
        <v>83</v>
      </c>
      <c r="AV887" s="12" t="s">
        <v>83</v>
      </c>
      <c r="AW887" s="12" t="s">
        <v>34</v>
      </c>
      <c r="AX887" s="12" t="s">
        <v>81</v>
      </c>
      <c r="AY887" s="237" t="s">
        <v>139</v>
      </c>
    </row>
    <row r="888" s="1" customFormat="1" ht="16.5" customHeight="1">
      <c r="B888" s="37"/>
      <c r="C888" s="249" t="s">
        <v>1203</v>
      </c>
      <c r="D888" s="249" t="s">
        <v>263</v>
      </c>
      <c r="E888" s="250" t="s">
        <v>1204</v>
      </c>
      <c r="F888" s="251" t="s">
        <v>1205</v>
      </c>
      <c r="G888" s="252" t="s">
        <v>249</v>
      </c>
      <c r="H888" s="253">
        <v>0.001</v>
      </c>
      <c r="I888" s="254"/>
      <c r="J888" s="255">
        <f>ROUND(I888*H888,2)</f>
        <v>0</v>
      </c>
      <c r="K888" s="251" t="s">
        <v>145</v>
      </c>
      <c r="L888" s="256"/>
      <c r="M888" s="257" t="s">
        <v>1</v>
      </c>
      <c r="N888" s="258" t="s">
        <v>44</v>
      </c>
      <c r="O888" s="78"/>
      <c r="P888" s="213">
        <f>O888*H888</f>
        <v>0</v>
      </c>
      <c r="Q888" s="213">
        <v>1</v>
      </c>
      <c r="R888" s="213">
        <f>Q888*H888</f>
        <v>0.001</v>
      </c>
      <c r="S888" s="213">
        <v>0</v>
      </c>
      <c r="T888" s="214">
        <f>S888*H888</f>
        <v>0</v>
      </c>
      <c r="AR888" s="16" t="s">
        <v>197</v>
      </c>
      <c r="AT888" s="16" t="s">
        <v>263</v>
      </c>
      <c r="AU888" s="16" t="s">
        <v>83</v>
      </c>
      <c r="AY888" s="16" t="s">
        <v>139</v>
      </c>
      <c r="BE888" s="215">
        <f>IF(N888="základní",J888,0)</f>
        <v>0</v>
      </c>
      <c r="BF888" s="215">
        <f>IF(N888="snížená",J888,0)</f>
        <v>0</v>
      </c>
      <c r="BG888" s="215">
        <f>IF(N888="zákl. přenesená",J888,0)</f>
        <v>0</v>
      </c>
      <c r="BH888" s="215">
        <f>IF(N888="sníž. přenesená",J888,0)</f>
        <v>0</v>
      </c>
      <c r="BI888" s="215">
        <f>IF(N888="nulová",J888,0)</f>
        <v>0</v>
      </c>
      <c r="BJ888" s="16" t="s">
        <v>81</v>
      </c>
      <c r="BK888" s="215">
        <f>ROUND(I888*H888,2)</f>
        <v>0</v>
      </c>
      <c r="BL888" s="16" t="s">
        <v>146</v>
      </c>
      <c r="BM888" s="16" t="s">
        <v>1206</v>
      </c>
    </row>
    <row r="889" s="11" customFormat="1">
      <c r="B889" s="216"/>
      <c r="C889" s="217"/>
      <c r="D889" s="218" t="s">
        <v>148</v>
      </c>
      <c r="E889" s="219" t="s">
        <v>1</v>
      </c>
      <c r="F889" s="220" t="s">
        <v>1207</v>
      </c>
      <c r="G889" s="217"/>
      <c r="H889" s="219" t="s">
        <v>1</v>
      </c>
      <c r="I889" s="221"/>
      <c r="J889" s="217"/>
      <c r="K889" s="217"/>
      <c r="L889" s="222"/>
      <c r="M889" s="223"/>
      <c r="N889" s="224"/>
      <c r="O889" s="224"/>
      <c r="P889" s="224"/>
      <c r="Q889" s="224"/>
      <c r="R889" s="224"/>
      <c r="S889" s="224"/>
      <c r="T889" s="225"/>
      <c r="AT889" s="226" t="s">
        <v>148</v>
      </c>
      <c r="AU889" s="226" t="s">
        <v>83</v>
      </c>
      <c r="AV889" s="11" t="s">
        <v>81</v>
      </c>
      <c r="AW889" s="11" t="s">
        <v>34</v>
      </c>
      <c r="AX889" s="11" t="s">
        <v>73</v>
      </c>
      <c r="AY889" s="226" t="s">
        <v>139</v>
      </c>
    </row>
    <row r="890" s="12" customFormat="1">
      <c r="B890" s="227"/>
      <c r="C890" s="228"/>
      <c r="D890" s="218" t="s">
        <v>148</v>
      </c>
      <c r="E890" s="229" t="s">
        <v>1</v>
      </c>
      <c r="F890" s="230" t="s">
        <v>1208</v>
      </c>
      <c r="G890" s="228"/>
      <c r="H890" s="231">
        <v>0.001</v>
      </c>
      <c r="I890" s="232"/>
      <c r="J890" s="228"/>
      <c r="K890" s="228"/>
      <c r="L890" s="233"/>
      <c r="M890" s="234"/>
      <c r="N890" s="235"/>
      <c r="O890" s="235"/>
      <c r="P890" s="235"/>
      <c r="Q890" s="235"/>
      <c r="R890" s="235"/>
      <c r="S890" s="235"/>
      <c r="T890" s="236"/>
      <c r="AT890" s="237" t="s">
        <v>148</v>
      </c>
      <c r="AU890" s="237" t="s">
        <v>83</v>
      </c>
      <c r="AV890" s="12" t="s">
        <v>83</v>
      </c>
      <c r="AW890" s="12" t="s">
        <v>34</v>
      </c>
      <c r="AX890" s="12" t="s">
        <v>81</v>
      </c>
      <c r="AY890" s="237" t="s">
        <v>139</v>
      </c>
    </row>
    <row r="891" s="1" customFormat="1" ht="16.5" customHeight="1">
      <c r="B891" s="37"/>
      <c r="C891" s="204" t="s">
        <v>1209</v>
      </c>
      <c r="D891" s="204" t="s">
        <v>141</v>
      </c>
      <c r="E891" s="205" t="s">
        <v>1210</v>
      </c>
      <c r="F891" s="206" t="s">
        <v>1211</v>
      </c>
      <c r="G891" s="207" t="s">
        <v>200</v>
      </c>
      <c r="H891" s="208">
        <v>8.0999999999999996</v>
      </c>
      <c r="I891" s="209"/>
      <c r="J891" s="210">
        <f>ROUND(I891*H891,2)</f>
        <v>0</v>
      </c>
      <c r="K891" s="206" t="s">
        <v>145</v>
      </c>
      <c r="L891" s="42"/>
      <c r="M891" s="211" t="s">
        <v>1</v>
      </c>
      <c r="N891" s="212" t="s">
        <v>44</v>
      </c>
      <c r="O891" s="78"/>
      <c r="P891" s="213">
        <f>O891*H891</f>
        <v>0</v>
      </c>
      <c r="Q891" s="213">
        <v>0</v>
      </c>
      <c r="R891" s="213">
        <f>Q891*H891</f>
        <v>0</v>
      </c>
      <c r="S891" s="213">
        <v>0</v>
      </c>
      <c r="T891" s="214">
        <f>S891*H891</f>
        <v>0</v>
      </c>
      <c r="AR891" s="16" t="s">
        <v>146</v>
      </c>
      <c r="AT891" s="16" t="s">
        <v>141</v>
      </c>
      <c r="AU891" s="16" t="s">
        <v>83</v>
      </c>
      <c r="AY891" s="16" t="s">
        <v>139</v>
      </c>
      <c r="BE891" s="215">
        <f>IF(N891="základní",J891,0)</f>
        <v>0</v>
      </c>
      <c r="BF891" s="215">
        <f>IF(N891="snížená",J891,0)</f>
        <v>0</v>
      </c>
      <c r="BG891" s="215">
        <f>IF(N891="zákl. přenesená",J891,0)</f>
        <v>0</v>
      </c>
      <c r="BH891" s="215">
        <f>IF(N891="sníž. přenesená",J891,0)</f>
        <v>0</v>
      </c>
      <c r="BI891" s="215">
        <f>IF(N891="nulová",J891,0)</f>
        <v>0</v>
      </c>
      <c r="BJ891" s="16" t="s">
        <v>81</v>
      </c>
      <c r="BK891" s="215">
        <f>ROUND(I891*H891,2)</f>
        <v>0</v>
      </c>
      <c r="BL891" s="16" t="s">
        <v>146</v>
      </c>
      <c r="BM891" s="16" t="s">
        <v>1212</v>
      </c>
    </row>
    <row r="892" s="11" customFormat="1">
      <c r="B892" s="216"/>
      <c r="C892" s="217"/>
      <c r="D892" s="218" t="s">
        <v>148</v>
      </c>
      <c r="E892" s="219" t="s">
        <v>1</v>
      </c>
      <c r="F892" s="220" t="s">
        <v>1213</v>
      </c>
      <c r="G892" s="217"/>
      <c r="H892" s="219" t="s">
        <v>1</v>
      </c>
      <c r="I892" s="221"/>
      <c r="J892" s="217"/>
      <c r="K892" s="217"/>
      <c r="L892" s="222"/>
      <c r="M892" s="223"/>
      <c r="N892" s="224"/>
      <c r="O892" s="224"/>
      <c r="P892" s="224"/>
      <c r="Q892" s="224"/>
      <c r="R892" s="224"/>
      <c r="S892" s="224"/>
      <c r="T892" s="225"/>
      <c r="AT892" s="226" t="s">
        <v>148</v>
      </c>
      <c r="AU892" s="226" t="s">
        <v>83</v>
      </c>
      <c r="AV892" s="11" t="s">
        <v>81</v>
      </c>
      <c r="AW892" s="11" t="s">
        <v>34</v>
      </c>
      <c r="AX892" s="11" t="s">
        <v>73</v>
      </c>
      <c r="AY892" s="226" t="s">
        <v>139</v>
      </c>
    </row>
    <row r="893" s="12" customFormat="1">
      <c r="B893" s="227"/>
      <c r="C893" s="228"/>
      <c r="D893" s="218" t="s">
        <v>148</v>
      </c>
      <c r="E893" s="229" t="s">
        <v>1</v>
      </c>
      <c r="F893" s="230" t="s">
        <v>1214</v>
      </c>
      <c r="G893" s="228"/>
      <c r="H893" s="231">
        <v>8.0180000000000007</v>
      </c>
      <c r="I893" s="232"/>
      <c r="J893" s="228"/>
      <c r="K893" s="228"/>
      <c r="L893" s="233"/>
      <c r="M893" s="234"/>
      <c r="N893" s="235"/>
      <c r="O893" s="235"/>
      <c r="P893" s="235"/>
      <c r="Q893" s="235"/>
      <c r="R893" s="235"/>
      <c r="S893" s="235"/>
      <c r="T893" s="236"/>
      <c r="AT893" s="237" t="s">
        <v>148</v>
      </c>
      <c r="AU893" s="237" t="s">
        <v>83</v>
      </c>
      <c r="AV893" s="12" t="s">
        <v>83</v>
      </c>
      <c r="AW893" s="12" t="s">
        <v>34</v>
      </c>
      <c r="AX893" s="12" t="s">
        <v>73</v>
      </c>
      <c r="AY893" s="237" t="s">
        <v>139</v>
      </c>
    </row>
    <row r="894" s="12" customFormat="1">
      <c r="B894" s="227"/>
      <c r="C894" s="228"/>
      <c r="D894" s="218" t="s">
        <v>148</v>
      </c>
      <c r="E894" s="229" t="s">
        <v>1</v>
      </c>
      <c r="F894" s="230" t="s">
        <v>227</v>
      </c>
      <c r="G894" s="228"/>
      <c r="H894" s="231">
        <v>0.082000000000000003</v>
      </c>
      <c r="I894" s="232"/>
      <c r="J894" s="228"/>
      <c r="K894" s="228"/>
      <c r="L894" s="233"/>
      <c r="M894" s="234"/>
      <c r="N894" s="235"/>
      <c r="O894" s="235"/>
      <c r="P894" s="235"/>
      <c r="Q894" s="235"/>
      <c r="R894" s="235"/>
      <c r="S894" s="235"/>
      <c r="T894" s="236"/>
      <c r="AT894" s="237" t="s">
        <v>148</v>
      </c>
      <c r="AU894" s="237" t="s">
        <v>83</v>
      </c>
      <c r="AV894" s="12" t="s">
        <v>83</v>
      </c>
      <c r="AW894" s="12" t="s">
        <v>34</v>
      </c>
      <c r="AX894" s="12" t="s">
        <v>73</v>
      </c>
      <c r="AY894" s="237" t="s">
        <v>139</v>
      </c>
    </row>
    <row r="895" s="13" customFormat="1">
      <c r="B895" s="238"/>
      <c r="C895" s="239"/>
      <c r="D895" s="218" t="s">
        <v>148</v>
      </c>
      <c r="E895" s="240" t="s">
        <v>1</v>
      </c>
      <c r="F895" s="241" t="s">
        <v>167</v>
      </c>
      <c r="G895" s="239"/>
      <c r="H895" s="242">
        <v>8.0999999999999996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AT895" s="248" t="s">
        <v>148</v>
      </c>
      <c r="AU895" s="248" t="s">
        <v>83</v>
      </c>
      <c r="AV895" s="13" t="s">
        <v>146</v>
      </c>
      <c r="AW895" s="13" t="s">
        <v>34</v>
      </c>
      <c r="AX895" s="13" t="s">
        <v>81</v>
      </c>
      <c r="AY895" s="248" t="s">
        <v>139</v>
      </c>
    </row>
    <row r="896" s="1" customFormat="1" ht="16.5" customHeight="1">
      <c r="B896" s="37"/>
      <c r="C896" s="204" t="s">
        <v>1215</v>
      </c>
      <c r="D896" s="204" t="s">
        <v>141</v>
      </c>
      <c r="E896" s="205" t="s">
        <v>1216</v>
      </c>
      <c r="F896" s="206" t="s">
        <v>1217</v>
      </c>
      <c r="G896" s="207" t="s">
        <v>200</v>
      </c>
      <c r="H896" s="208">
        <v>8.0999999999999996</v>
      </c>
      <c r="I896" s="209"/>
      <c r="J896" s="210">
        <f>ROUND(I896*H896,2)</f>
        <v>0</v>
      </c>
      <c r="K896" s="206" t="s">
        <v>145</v>
      </c>
      <c r="L896" s="42"/>
      <c r="M896" s="211" t="s">
        <v>1</v>
      </c>
      <c r="N896" s="212" t="s">
        <v>44</v>
      </c>
      <c r="O896" s="78"/>
      <c r="P896" s="213">
        <f>O896*H896</f>
        <v>0</v>
      </c>
      <c r="Q896" s="213">
        <v>0</v>
      </c>
      <c r="R896" s="213">
        <f>Q896*H896</f>
        <v>0</v>
      </c>
      <c r="S896" s="213">
        <v>0</v>
      </c>
      <c r="T896" s="214">
        <f>S896*H896</f>
        <v>0</v>
      </c>
      <c r="AR896" s="16" t="s">
        <v>146</v>
      </c>
      <c r="AT896" s="16" t="s">
        <v>141</v>
      </c>
      <c r="AU896" s="16" t="s">
        <v>83</v>
      </c>
      <c r="AY896" s="16" t="s">
        <v>139</v>
      </c>
      <c r="BE896" s="215">
        <f>IF(N896="základní",J896,0)</f>
        <v>0</v>
      </c>
      <c r="BF896" s="215">
        <f>IF(N896="snížená",J896,0)</f>
        <v>0</v>
      </c>
      <c r="BG896" s="215">
        <f>IF(N896="zákl. přenesená",J896,0)</f>
        <v>0</v>
      </c>
      <c r="BH896" s="215">
        <f>IF(N896="sníž. přenesená",J896,0)</f>
        <v>0</v>
      </c>
      <c r="BI896" s="215">
        <f>IF(N896="nulová",J896,0)</f>
        <v>0</v>
      </c>
      <c r="BJ896" s="16" t="s">
        <v>81</v>
      </c>
      <c r="BK896" s="215">
        <f>ROUND(I896*H896,2)</f>
        <v>0</v>
      </c>
      <c r="BL896" s="16" t="s">
        <v>146</v>
      </c>
      <c r="BM896" s="16" t="s">
        <v>1218</v>
      </c>
    </row>
    <row r="897" s="1" customFormat="1" ht="16.5" customHeight="1">
      <c r="B897" s="37"/>
      <c r="C897" s="204" t="s">
        <v>1219</v>
      </c>
      <c r="D897" s="204" t="s">
        <v>141</v>
      </c>
      <c r="E897" s="205" t="s">
        <v>1220</v>
      </c>
      <c r="F897" s="206" t="s">
        <v>1221</v>
      </c>
      <c r="G897" s="207" t="s">
        <v>200</v>
      </c>
      <c r="H897" s="208">
        <v>8.0999999999999996</v>
      </c>
      <c r="I897" s="209"/>
      <c r="J897" s="210">
        <f>ROUND(I897*H897,2)</f>
        <v>0</v>
      </c>
      <c r="K897" s="206" t="s">
        <v>145</v>
      </c>
      <c r="L897" s="42"/>
      <c r="M897" s="211" t="s">
        <v>1</v>
      </c>
      <c r="N897" s="212" t="s">
        <v>44</v>
      </c>
      <c r="O897" s="78"/>
      <c r="P897" s="213">
        <f>O897*H897</f>
        <v>0</v>
      </c>
      <c r="Q897" s="213">
        <v>0.0047999999999999996</v>
      </c>
      <c r="R897" s="213">
        <f>Q897*H897</f>
        <v>0.038879999999999998</v>
      </c>
      <c r="S897" s="213">
        <v>0</v>
      </c>
      <c r="T897" s="214">
        <f>S897*H897</f>
        <v>0</v>
      </c>
      <c r="AR897" s="16" t="s">
        <v>146</v>
      </c>
      <c r="AT897" s="16" t="s">
        <v>141</v>
      </c>
      <c r="AU897" s="16" t="s">
        <v>83</v>
      </c>
      <c r="AY897" s="16" t="s">
        <v>139</v>
      </c>
      <c r="BE897" s="215">
        <f>IF(N897="základní",J897,0)</f>
        <v>0</v>
      </c>
      <c r="BF897" s="215">
        <f>IF(N897="snížená",J897,0)</f>
        <v>0</v>
      </c>
      <c r="BG897" s="215">
        <f>IF(N897="zákl. přenesená",J897,0)</f>
        <v>0</v>
      </c>
      <c r="BH897" s="215">
        <f>IF(N897="sníž. přenesená",J897,0)</f>
        <v>0</v>
      </c>
      <c r="BI897" s="215">
        <f>IF(N897="nulová",J897,0)</f>
        <v>0</v>
      </c>
      <c r="BJ897" s="16" t="s">
        <v>81</v>
      </c>
      <c r="BK897" s="215">
        <f>ROUND(I897*H897,2)</f>
        <v>0</v>
      </c>
      <c r="BL897" s="16" t="s">
        <v>146</v>
      </c>
      <c r="BM897" s="16" t="s">
        <v>1222</v>
      </c>
    </row>
    <row r="898" s="11" customFormat="1">
      <c r="B898" s="216"/>
      <c r="C898" s="217"/>
      <c r="D898" s="218" t="s">
        <v>148</v>
      </c>
      <c r="E898" s="219" t="s">
        <v>1</v>
      </c>
      <c r="F898" s="220" t="s">
        <v>1213</v>
      </c>
      <c r="G898" s="217"/>
      <c r="H898" s="219" t="s">
        <v>1</v>
      </c>
      <c r="I898" s="221"/>
      <c r="J898" s="217"/>
      <c r="K898" s="217"/>
      <c r="L898" s="222"/>
      <c r="M898" s="223"/>
      <c r="N898" s="224"/>
      <c r="O898" s="224"/>
      <c r="P898" s="224"/>
      <c r="Q898" s="224"/>
      <c r="R898" s="224"/>
      <c r="S898" s="224"/>
      <c r="T898" s="225"/>
      <c r="AT898" s="226" t="s">
        <v>148</v>
      </c>
      <c r="AU898" s="226" t="s">
        <v>83</v>
      </c>
      <c r="AV898" s="11" t="s">
        <v>81</v>
      </c>
      <c r="AW898" s="11" t="s">
        <v>34</v>
      </c>
      <c r="AX898" s="11" t="s">
        <v>73</v>
      </c>
      <c r="AY898" s="226" t="s">
        <v>139</v>
      </c>
    </row>
    <row r="899" s="12" customFormat="1">
      <c r="B899" s="227"/>
      <c r="C899" s="228"/>
      <c r="D899" s="218" t="s">
        <v>148</v>
      </c>
      <c r="E899" s="229" t="s">
        <v>1</v>
      </c>
      <c r="F899" s="230" t="s">
        <v>1214</v>
      </c>
      <c r="G899" s="228"/>
      <c r="H899" s="231">
        <v>8.0180000000000007</v>
      </c>
      <c r="I899" s="232"/>
      <c r="J899" s="228"/>
      <c r="K899" s="228"/>
      <c r="L899" s="233"/>
      <c r="M899" s="234"/>
      <c r="N899" s="235"/>
      <c r="O899" s="235"/>
      <c r="P899" s="235"/>
      <c r="Q899" s="235"/>
      <c r="R899" s="235"/>
      <c r="S899" s="235"/>
      <c r="T899" s="236"/>
      <c r="AT899" s="237" t="s">
        <v>148</v>
      </c>
      <c r="AU899" s="237" t="s">
        <v>83</v>
      </c>
      <c r="AV899" s="12" t="s">
        <v>83</v>
      </c>
      <c r="AW899" s="12" t="s">
        <v>34</v>
      </c>
      <c r="AX899" s="12" t="s">
        <v>73</v>
      </c>
      <c r="AY899" s="237" t="s">
        <v>139</v>
      </c>
    </row>
    <row r="900" s="12" customFormat="1">
      <c r="B900" s="227"/>
      <c r="C900" s="228"/>
      <c r="D900" s="218" t="s">
        <v>148</v>
      </c>
      <c r="E900" s="229" t="s">
        <v>1</v>
      </c>
      <c r="F900" s="230" t="s">
        <v>227</v>
      </c>
      <c r="G900" s="228"/>
      <c r="H900" s="231">
        <v>0.082000000000000003</v>
      </c>
      <c r="I900" s="232"/>
      <c r="J900" s="228"/>
      <c r="K900" s="228"/>
      <c r="L900" s="233"/>
      <c r="M900" s="234"/>
      <c r="N900" s="235"/>
      <c r="O900" s="235"/>
      <c r="P900" s="235"/>
      <c r="Q900" s="235"/>
      <c r="R900" s="235"/>
      <c r="S900" s="235"/>
      <c r="T900" s="236"/>
      <c r="AT900" s="237" t="s">
        <v>148</v>
      </c>
      <c r="AU900" s="237" t="s">
        <v>83</v>
      </c>
      <c r="AV900" s="12" t="s">
        <v>83</v>
      </c>
      <c r="AW900" s="12" t="s">
        <v>34</v>
      </c>
      <c r="AX900" s="12" t="s">
        <v>73</v>
      </c>
      <c r="AY900" s="237" t="s">
        <v>139</v>
      </c>
    </row>
    <row r="901" s="13" customFormat="1">
      <c r="B901" s="238"/>
      <c r="C901" s="239"/>
      <c r="D901" s="218" t="s">
        <v>148</v>
      </c>
      <c r="E901" s="240" t="s">
        <v>1</v>
      </c>
      <c r="F901" s="241" t="s">
        <v>167</v>
      </c>
      <c r="G901" s="239"/>
      <c r="H901" s="242">
        <v>8.0999999999999996</v>
      </c>
      <c r="I901" s="243"/>
      <c r="J901" s="239"/>
      <c r="K901" s="239"/>
      <c r="L901" s="244"/>
      <c r="M901" s="245"/>
      <c r="N901" s="246"/>
      <c r="O901" s="246"/>
      <c r="P901" s="246"/>
      <c r="Q901" s="246"/>
      <c r="R901" s="246"/>
      <c r="S901" s="246"/>
      <c r="T901" s="247"/>
      <c r="AT901" s="248" t="s">
        <v>148</v>
      </c>
      <c r="AU901" s="248" t="s">
        <v>83</v>
      </c>
      <c r="AV901" s="13" t="s">
        <v>146</v>
      </c>
      <c r="AW901" s="13" t="s">
        <v>34</v>
      </c>
      <c r="AX901" s="13" t="s">
        <v>81</v>
      </c>
      <c r="AY901" s="248" t="s">
        <v>139</v>
      </c>
    </row>
    <row r="902" s="1" customFormat="1" ht="16.5" customHeight="1">
      <c r="B902" s="37"/>
      <c r="C902" s="204" t="s">
        <v>1223</v>
      </c>
      <c r="D902" s="204" t="s">
        <v>141</v>
      </c>
      <c r="E902" s="205" t="s">
        <v>1224</v>
      </c>
      <c r="F902" s="206" t="s">
        <v>1225</v>
      </c>
      <c r="G902" s="207" t="s">
        <v>200</v>
      </c>
      <c r="H902" s="208">
        <v>76.950000000000003</v>
      </c>
      <c r="I902" s="209"/>
      <c r="J902" s="210">
        <f>ROUND(I902*H902,2)</f>
        <v>0</v>
      </c>
      <c r="K902" s="206" t="s">
        <v>145</v>
      </c>
      <c r="L902" s="42"/>
      <c r="M902" s="211" t="s">
        <v>1</v>
      </c>
      <c r="N902" s="212" t="s">
        <v>44</v>
      </c>
      <c r="O902" s="78"/>
      <c r="P902" s="213">
        <f>O902*H902</f>
        <v>0</v>
      </c>
      <c r="Q902" s="213">
        <v>0.0016000000000000001</v>
      </c>
      <c r="R902" s="213">
        <f>Q902*H902</f>
        <v>0.12312000000000001</v>
      </c>
      <c r="S902" s="213">
        <v>0</v>
      </c>
      <c r="T902" s="214">
        <f>S902*H902</f>
        <v>0</v>
      </c>
      <c r="AR902" s="16" t="s">
        <v>146</v>
      </c>
      <c r="AT902" s="16" t="s">
        <v>141</v>
      </c>
      <c r="AU902" s="16" t="s">
        <v>83</v>
      </c>
      <c r="AY902" s="16" t="s">
        <v>139</v>
      </c>
      <c r="BE902" s="215">
        <f>IF(N902="základní",J902,0)</f>
        <v>0</v>
      </c>
      <c r="BF902" s="215">
        <f>IF(N902="snížená",J902,0)</f>
        <v>0</v>
      </c>
      <c r="BG902" s="215">
        <f>IF(N902="zákl. přenesená",J902,0)</f>
        <v>0</v>
      </c>
      <c r="BH902" s="215">
        <f>IF(N902="sníž. přenesená",J902,0)</f>
        <v>0</v>
      </c>
      <c r="BI902" s="215">
        <f>IF(N902="nulová",J902,0)</f>
        <v>0</v>
      </c>
      <c r="BJ902" s="16" t="s">
        <v>81</v>
      </c>
      <c r="BK902" s="215">
        <f>ROUND(I902*H902,2)</f>
        <v>0</v>
      </c>
      <c r="BL902" s="16" t="s">
        <v>146</v>
      </c>
      <c r="BM902" s="16" t="s">
        <v>1226</v>
      </c>
    </row>
    <row r="903" s="11" customFormat="1">
      <c r="B903" s="216"/>
      <c r="C903" s="217"/>
      <c r="D903" s="218" t="s">
        <v>148</v>
      </c>
      <c r="E903" s="219" t="s">
        <v>1</v>
      </c>
      <c r="F903" s="220" t="s">
        <v>1227</v>
      </c>
      <c r="G903" s="217"/>
      <c r="H903" s="219" t="s">
        <v>1</v>
      </c>
      <c r="I903" s="221"/>
      <c r="J903" s="217"/>
      <c r="K903" s="217"/>
      <c r="L903" s="222"/>
      <c r="M903" s="223"/>
      <c r="N903" s="224"/>
      <c r="O903" s="224"/>
      <c r="P903" s="224"/>
      <c r="Q903" s="224"/>
      <c r="R903" s="224"/>
      <c r="S903" s="224"/>
      <c r="T903" s="225"/>
      <c r="AT903" s="226" t="s">
        <v>148</v>
      </c>
      <c r="AU903" s="226" t="s">
        <v>83</v>
      </c>
      <c r="AV903" s="11" t="s">
        <v>81</v>
      </c>
      <c r="AW903" s="11" t="s">
        <v>34</v>
      </c>
      <c r="AX903" s="11" t="s">
        <v>73</v>
      </c>
      <c r="AY903" s="226" t="s">
        <v>139</v>
      </c>
    </row>
    <row r="904" s="12" customFormat="1">
      <c r="B904" s="227"/>
      <c r="C904" s="228"/>
      <c r="D904" s="218" t="s">
        <v>148</v>
      </c>
      <c r="E904" s="229" t="s">
        <v>1</v>
      </c>
      <c r="F904" s="230" t="s">
        <v>1228</v>
      </c>
      <c r="G904" s="228"/>
      <c r="H904" s="231">
        <v>76.950000000000003</v>
      </c>
      <c r="I904" s="232"/>
      <c r="J904" s="228"/>
      <c r="K904" s="228"/>
      <c r="L904" s="233"/>
      <c r="M904" s="234"/>
      <c r="N904" s="235"/>
      <c r="O904" s="235"/>
      <c r="P904" s="235"/>
      <c r="Q904" s="235"/>
      <c r="R904" s="235"/>
      <c r="S904" s="235"/>
      <c r="T904" s="236"/>
      <c r="AT904" s="237" t="s">
        <v>148</v>
      </c>
      <c r="AU904" s="237" t="s">
        <v>83</v>
      </c>
      <c r="AV904" s="12" t="s">
        <v>83</v>
      </c>
      <c r="AW904" s="12" t="s">
        <v>34</v>
      </c>
      <c r="AX904" s="12" t="s">
        <v>81</v>
      </c>
      <c r="AY904" s="237" t="s">
        <v>139</v>
      </c>
    </row>
    <row r="905" s="1" customFormat="1" ht="16.5" customHeight="1">
      <c r="B905" s="37"/>
      <c r="C905" s="204" t="s">
        <v>1229</v>
      </c>
      <c r="D905" s="204" t="s">
        <v>141</v>
      </c>
      <c r="E905" s="205" t="s">
        <v>1230</v>
      </c>
      <c r="F905" s="206" t="s">
        <v>1231</v>
      </c>
      <c r="G905" s="207" t="s">
        <v>186</v>
      </c>
      <c r="H905" s="208">
        <v>19.5</v>
      </c>
      <c r="I905" s="209"/>
      <c r="J905" s="210">
        <f>ROUND(I905*H905,2)</f>
        <v>0</v>
      </c>
      <c r="K905" s="206" t="s">
        <v>145</v>
      </c>
      <c r="L905" s="42"/>
      <c r="M905" s="211" t="s">
        <v>1</v>
      </c>
      <c r="N905" s="212" t="s">
        <v>44</v>
      </c>
      <c r="O905" s="78"/>
      <c r="P905" s="213">
        <f>O905*H905</f>
        <v>0</v>
      </c>
      <c r="Q905" s="213">
        <v>0.00079000000000000001</v>
      </c>
      <c r="R905" s="213">
        <f>Q905*H905</f>
        <v>0.015405</v>
      </c>
      <c r="S905" s="213">
        <v>0</v>
      </c>
      <c r="T905" s="214">
        <f>S905*H905</f>
        <v>0</v>
      </c>
      <c r="AR905" s="16" t="s">
        <v>146</v>
      </c>
      <c r="AT905" s="16" t="s">
        <v>141</v>
      </c>
      <c r="AU905" s="16" t="s">
        <v>83</v>
      </c>
      <c r="AY905" s="16" t="s">
        <v>139</v>
      </c>
      <c r="BE905" s="215">
        <f>IF(N905="základní",J905,0)</f>
        <v>0</v>
      </c>
      <c r="BF905" s="215">
        <f>IF(N905="snížená",J905,0)</f>
        <v>0</v>
      </c>
      <c r="BG905" s="215">
        <f>IF(N905="zákl. přenesená",J905,0)</f>
        <v>0</v>
      </c>
      <c r="BH905" s="215">
        <f>IF(N905="sníž. přenesená",J905,0)</f>
        <v>0</v>
      </c>
      <c r="BI905" s="215">
        <f>IF(N905="nulová",J905,0)</f>
        <v>0</v>
      </c>
      <c r="BJ905" s="16" t="s">
        <v>81</v>
      </c>
      <c r="BK905" s="215">
        <f>ROUND(I905*H905,2)</f>
        <v>0</v>
      </c>
      <c r="BL905" s="16" t="s">
        <v>146</v>
      </c>
      <c r="BM905" s="16" t="s">
        <v>1232</v>
      </c>
    </row>
    <row r="906" s="11" customFormat="1">
      <c r="B906" s="216"/>
      <c r="C906" s="217"/>
      <c r="D906" s="218" t="s">
        <v>148</v>
      </c>
      <c r="E906" s="219" t="s">
        <v>1</v>
      </c>
      <c r="F906" s="220" t="s">
        <v>1233</v>
      </c>
      <c r="G906" s="217"/>
      <c r="H906" s="219" t="s">
        <v>1</v>
      </c>
      <c r="I906" s="221"/>
      <c r="J906" s="217"/>
      <c r="K906" s="217"/>
      <c r="L906" s="222"/>
      <c r="M906" s="223"/>
      <c r="N906" s="224"/>
      <c r="O906" s="224"/>
      <c r="P906" s="224"/>
      <c r="Q906" s="224"/>
      <c r="R906" s="224"/>
      <c r="S906" s="224"/>
      <c r="T906" s="225"/>
      <c r="AT906" s="226" t="s">
        <v>148</v>
      </c>
      <c r="AU906" s="226" t="s">
        <v>83</v>
      </c>
      <c r="AV906" s="11" t="s">
        <v>81</v>
      </c>
      <c r="AW906" s="11" t="s">
        <v>34</v>
      </c>
      <c r="AX906" s="11" t="s">
        <v>73</v>
      </c>
      <c r="AY906" s="226" t="s">
        <v>139</v>
      </c>
    </row>
    <row r="907" s="12" customFormat="1">
      <c r="B907" s="227"/>
      <c r="C907" s="228"/>
      <c r="D907" s="218" t="s">
        <v>148</v>
      </c>
      <c r="E907" s="229" t="s">
        <v>1</v>
      </c>
      <c r="F907" s="230" t="s">
        <v>1234</v>
      </c>
      <c r="G907" s="228"/>
      <c r="H907" s="231">
        <v>19.5</v>
      </c>
      <c r="I907" s="232"/>
      <c r="J907" s="228"/>
      <c r="K907" s="228"/>
      <c r="L907" s="233"/>
      <c r="M907" s="234"/>
      <c r="N907" s="235"/>
      <c r="O907" s="235"/>
      <c r="P907" s="235"/>
      <c r="Q907" s="235"/>
      <c r="R907" s="235"/>
      <c r="S907" s="235"/>
      <c r="T907" s="236"/>
      <c r="AT907" s="237" t="s">
        <v>148</v>
      </c>
      <c r="AU907" s="237" t="s">
        <v>83</v>
      </c>
      <c r="AV907" s="12" t="s">
        <v>83</v>
      </c>
      <c r="AW907" s="12" t="s">
        <v>34</v>
      </c>
      <c r="AX907" s="12" t="s">
        <v>81</v>
      </c>
      <c r="AY907" s="237" t="s">
        <v>139</v>
      </c>
    </row>
    <row r="908" s="1" customFormat="1" ht="16.5" customHeight="1">
      <c r="B908" s="37"/>
      <c r="C908" s="204" t="s">
        <v>1235</v>
      </c>
      <c r="D908" s="204" t="s">
        <v>141</v>
      </c>
      <c r="E908" s="205" t="s">
        <v>1236</v>
      </c>
      <c r="F908" s="206" t="s">
        <v>1237</v>
      </c>
      <c r="G908" s="207" t="s">
        <v>200</v>
      </c>
      <c r="H908" s="208">
        <v>5.2000000000000002</v>
      </c>
      <c r="I908" s="209"/>
      <c r="J908" s="210">
        <f>ROUND(I908*H908,2)</f>
        <v>0</v>
      </c>
      <c r="K908" s="206" t="s">
        <v>1</v>
      </c>
      <c r="L908" s="42"/>
      <c r="M908" s="211" t="s">
        <v>1</v>
      </c>
      <c r="N908" s="212" t="s">
        <v>44</v>
      </c>
      <c r="O908" s="78"/>
      <c r="P908" s="213">
        <f>O908*H908</f>
        <v>0</v>
      </c>
      <c r="Q908" s="213">
        <v>0.0039199999999999999</v>
      </c>
      <c r="R908" s="213">
        <f>Q908*H908</f>
        <v>0.020383999999999999</v>
      </c>
      <c r="S908" s="213">
        <v>0</v>
      </c>
      <c r="T908" s="214">
        <f>S908*H908</f>
        <v>0</v>
      </c>
      <c r="AR908" s="16" t="s">
        <v>146</v>
      </c>
      <c r="AT908" s="16" t="s">
        <v>141</v>
      </c>
      <c r="AU908" s="16" t="s">
        <v>83</v>
      </c>
      <c r="AY908" s="16" t="s">
        <v>139</v>
      </c>
      <c r="BE908" s="215">
        <f>IF(N908="základní",J908,0)</f>
        <v>0</v>
      </c>
      <c r="BF908" s="215">
        <f>IF(N908="snížená",J908,0)</f>
        <v>0</v>
      </c>
      <c r="BG908" s="215">
        <f>IF(N908="zákl. přenesená",J908,0)</f>
        <v>0</v>
      </c>
      <c r="BH908" s="215">
        <f>IF(N908="sníž. přenesená",J908,0)</f>
        <v>0</v>
      </c>
      <c r="BI908" s="215">
        <f>IF(N908="nulová",J908,0)</f>
        <v>0</v>
      </c>
      <c r="BJ908" s="16" t="s">
        <v>81</v>
      </c>
      <c r="BK908" s="215">
        <f>ROUND(I908*H908,2)</f>
        <v>0</v>
      </c>
      <c r="BL908" s="16" t="s">
        <v>146</v>
      </c>
      <c r="BM908" s="16" t="s">
        <v>1238</v>
      </c>
    </row>
    <row r="909" s="11" customFormat="1">
      <c r="B909" s="216"/>
      <c r="C909" s="217"/>
      <c r="D909" s="218" t="s">
        <v>148</v>
      </c>
      <c r="E909" s="219" t="s">
        <v>1</v>
      </c>
      <c r="F909" s="220" t="s">
        <v>1239</v>
      </c>
      <c r="G909" s="217"/>
      <c r="H909" s="219" t="s">
        <v>1</v>
      </c>
      <c r="I909" s="221"/>
      <c r="J909" s="217"/>
      <c r="K909" s="217"/>
      <c r="L909" s="222"/>
      <c r="M909" s="223"/>
      <c r="N909" s="224"/>
      <c r="O909" s="224"/>
      <c r="P909" s="224"/>
      <c r="Q909" s="224"/>
      <c r="R909" s="224"/>
      <c r="S909" s="224"/>
      <c r="T909" s="225"/>
      <c r="AT909" s="226" t="s">
        <v>148</v>
      </c>
      <c r="AU909" s="226" t="s">
        <v>83</v>
      </c>
      <c r="AV909" s="11" t="s">
        <v>81</v>
      </c>
      <c r="AW909" s="11" t="s">
        <v>34</v>
      </c>
      <c r="AX909" s="11" t="s">
        <v>73</v>
      </c>
      <c r="AY909" s="226" t="s">
        <v>139</v>
      </c>
    </row>
    <row r="910" s="12" customFormat="1">
      <c r="B910" s="227"/>
      <c r="C910" s="228"/>
      <c r="D910" s="218" t="s">
        <v>148</v>
      </c>
      <c r="E910" s="229" t="s">
        <v>1</v>
      </c>
      <c r="F910" s="230" t="s">
        <v>1240</v>
      </c>
      <c r="G910" s="228"/>
      <c r="H910" s="231">
        <v>5.2000000000000002</v>
      </c>
      <c r="I910" s="232"/>
      <c r="J910" s="228"/>
      <c r="K910" s="228"/>
      <c r="L910" s="233"/>
      <c r="M910" s="234"/>
      <c r="N910" s="235"/>
      <c r="O910" s="235"/>
      <c r="P910" s="235"/>
      <c r="Q910" s="235"/>
      <c r="R910" s="235"/>
      <c r="S910" s="235"/>
      <c r="T910" s="236"/>
      <c r="AT910" s="237" t="s">
        <v>148</v>
      </c>
      <c r="AU910" s="237" t="s">
        <v>83</v>
      </c>
      <c r="AV910" s="12" t="s">
        <v>83</v>
      </c>
      <c r="AW910" s="12" t="s">
        <v>34</v>
      </c>
      <c r="AX910" s="12" t="s">
        <v>81</v>
      </c>
      <c r="AY910" s="237" t="s">
        <v>139</v>
      </c>
    </row>
    <row r="911" s="1" customFormat="1" ht="16.5" customHeight="1">
      <c r="B911" s="37"/>
      <c r="C911" s="249" t="s">
        <v>1241</v>
      </c>
      <c r="D911" s="249" t="s">
        <v>263</v>
      </c>
      <c r="E911" s="250" t="s">
        <v>1242</v>
      </c>
      <c r="F911" s="251" t="s">
        <v>1243</v>
      </c>
      <c r="G911" s="252" t="s">
        <v>200</v>
      </c>
      <c r="H911" s="253">
        <v>9</v>
      </c>
      <c r="I911" s="254"/>
      <c r="J911" s="255">
        <f>ROUND(I911*H911,2)</f>
        <v>0</v>
      </c>
      <c r="K911" s="251" t="s">
        <v>1</v>
      </c>
      <c r="L911" s="256"/>
      <c r="M911" s="257" t="s">
        <v>1</v>
      </c>
      <c r="N911" s="258" t="s">
        <v>44</v>
      </c>
      <c r="O911" s="78"/>
      <c r="P911" s="213">
        <f>O911*H911</f>
        <v>0</v>
      </c>
      <c r="Q911" s="213">
        <v>0</v>
      </c>
      <c r="R911" s="213">
        <f>Q911*H911</f>
        <v>0</v>
      </c>
      <c r="S911" s="213">
        <v>0</v>
      </c>
      <c r="T911" s="214">
        <f>S911*H911</f>
        <v>0</v>
      </c>
      <c r="AR911" s="16" t="s">
        <v>197</v>
      </c>
      <c r="AT911" s="16" t="s">
        <v>263</v>
      </c>
      <c r="AU911" s="16" t="s">
        <v>83</v>
      </c>
      <c r="AY911" s="16" t="s">
        <v>139</v>
      </c>
      <c r="BE911" s="215">
        <f>IF(N911="základní",J911,0)</f>
        <v>0</v>
      </c>
      <c r="BF911" s="215">
        <f>IF(N911="snížená",J911,0)</f>
        <v>0</v>
      </c>
      <c r="BG911" s="215">
        <f>IF(N911="zákl. přenesená",J911,0)</f>
        <v>0</v>
      </c>
      <c r="BH911" s="215">
        <f>IF(N911="sníž. přenesená",J911,0)</f>
        <v>0</v>
      </c>
      <c r="BI911" s="215">
        <f>IF(N911="nulová",J911,0)</f>
        <v>0</v>
      </c>
      <c r="BJ911" s="16" t="s">
        <v>81</v>
      </c>
      <c r="BK911" s="215">
        <f>ROUND(I911*H911,2)</f>
        <v>0</v>
      </c>
      <c r="BL911" s="16" t="s">
        <v>146</v>
      </c>
      <c r="BM911" s="16" t="s">
        <v>1244</v>
      </c>
    </row>
    <row r="912" s="11" customFormat="1">
      <c r="B912" s="216"/>
      <c r="C912" s="217"/>
      <c r="D912" s="218" t="s">
        <v>148</v>
      </c>
      <c r="E912" s="219" t="s">
        <v>1</v>
      </c>
      <c r="F912" s="220" t="s">
        <v>1245</v>
      </c>
      <c r="G912" s="217"/>
      <c r="H912" s="219" t="s">
        <v>1</v>
      </c>
      <c r="I912" s="221"/>
      <c r="J912" s="217"/>
      <c r="K912" s="217"/>
      <c r="L912" s="222"/>
      <c r="M912" s="223"/>
      <c r="N912" s="224"/>
      <c r="O912" s="224"/>
      <c r="P912" s="224"/>
      <c r="Q912" s="224"/>
      <c r="R912" s="224"/>
      <c r="S912" s="224"/>
      <c r="T912" s="225"/>
      <c r="AT912" s="226" t="s">
        <v>148</v>
      </c>
      <c r="AU912" s="226" t="s">
        <v>83</v>
      </c>
      <c r="AV912" s="11" t="s">
        <v>81</v>
      </c>
      <c r="AW912" s="11" t="s">
        <v>34</v>
      </c>
      <c r="AX912" s="11" t="s">
        <v>73</v>
      </c>
      <c r="AY912" s="226" t="s">
        <v>139</v>
      </c>
    </row>
    <row r="913" s="11" customFormat="1">
      <c r="B913" s="216"/>
      <c r="C913" s="217"/>
      <c r="D913" s="218" t="s">
        <v>148</v>
      </c>
      <c r="E913" s="219" t="s">
        <v>1</v>
      </c>
      <c r="F913" s="220" t="s">
        <v>1246</v>
      </c>
      <c r="G913" s="217"/>
      <c r="H913" s="219" t="s">
        <v>1</v>
      </c>
      <c r="I913" s="221"/>
      <c r="J913" s="217"/>
      <c r="K913" s="217"/>
      <c r="L913" s="222"/>
      <c r="M913" s="223"/>
      <c r="N913" s="224"/>
      <c r="O913" s="224"/>
      <c r="P913" s="224"/>
      <c r="Q913" s="224"/>
      <c r="R913" s="224"/>
      <c r="S913" s="224"/>
      <c r="T913" s="225"/>
      <c r="AT913" s="226" t="s">
        <v>148</v>
      </c>
      <c r="AU913" s="226" t="s">
        <v>83</v>
      </c>
      <c r="AV913" s="11" t="s">
        <v>81</v>
      </c>
      <c r="AW913" s="11" t="s">
        <v>34</v>
      </c>
      <c r="AX913" s="11" t="s">
        <v>73</v>
      </c>
      <c r="AY913" s="226" t="s">
        <v>139</v>
      </c>
    </row>
    <row r="914" s="12" customFormat="1">
      <c r="B914" s="227"/>
      <c r="C914" s="228"/>
      <c r="D914" s="218" t="s">
        <v>148</v>
      </c>
      <c r="E914" s="229" t="s">
        <v>1</v>
      </c>
      <c r="F914" s="230" t="s">
        <v>1247</v>
      </c>
      <c r="G914" s="228"/>
      <c r="H914" s="231">
        <v>9</v>
      </c>
      <c r="I914" s="232"/>
      <c r="J914" s="228"/>
      <c r="K914" s="228"/>
      <c r="L914" s="233"/>
      <c r="M914" s="234"/>
      <c r="N914" s="235"/>
      <c r="O914" s="235"/>
      <c r="P914" s="235"/>
      <c r="Q914" s="235"/>
      <c r="R914" s="235"/>
      <c r="S914" s="235"/>
      <c r="T914" s="236"/>
      <c r="AT914" s="237" t="s">
        <v>148</v>
      </c>
      <c r="AU914" s="237" t="s">
        <v>83</v>
      </c>
      <c r="AV914" s="12" t="s">
        <v>83</v>
      </c>
      <c r="AW914" s="12" t="s">
        <v>34</v>
      </c>
      <c r="AX914" s="12" t="s">
        <v>81</v>
      </c>
      <c r="AY914" s="237" t="s">
        <v>139</v>
      </c>
    </row>
    <row r="915" s="10" customFormat="1" ht="22.8" customHeight="1">
      <c r="B915" s="188"/>
      <c r="C915" s="189"/>
      <c r="D915" s="190" t="s">
        <v>72</v>
      </c>
      <c r="E915" s="202" t="s">
        <v>1248</v>
      </c>
      <c r="F915" s="202" t="s">
        <v>1249</v>
      </c>
      <c r="G915" s="189"/>
      <c r="H915" s="189"/>
      <c r="I915" s="192"/>
      <c r="J915" s="203">
        <f>BK915</f>
        <v>0</v>
      </c>
      <c r="K915" s="189"/>
      <c r="L915" s="194"/>
      <c r="M915" s="195"/>
      <c r="N915" s="196"/>
      <c r="O915" s="196"/>
      <c r="P915" s="197">
        <f>SUM(P916:P1003)</f>
        <v>0</v>
      </c>
      <c r="Q915" s="196"/>
      <c r="R915" s="197">
        <f>SUM(R916:R1003)</f>
        <v>0</v>
      </c>
      <c r="S915" s="196"/>
      <c r="T915" s="198">
        <f>SUM(T916:T1003)</f>
        <v>0</v>
      </c>
      <c r="AR915" s="199" t="s">
        <v>81</v>
      </c>
      <c r="AT915" s="200" t="s">
        <v>72</v>
      </c>
      <c r="AU915" s="200" t="s">
        <v>81</v>
      </c>
      <c r="AY915" s="199" t="s">
        <v>139</v>
      </c>
      <c r="BK915" s="201">
        <f>SUM(BK916:BK1003)</f>
        <v>0</v>
      </c>
    </row>
    <row r="916" s="1" customFormat="1" ht="16.5" customHeight="1">
      <c r="B916" s="37"/>
      <c r="C916" s="204" t="s">
        <v>1250</v>
      </c>
      <c r="D916" s="204" t="s">
        <v>141</v>
      </c>
      <c r="E916" s="205" t="s">
        <v>1251</v>
      </c>
      <c r="F916" s="206" t="s">
        <v>1252</v>
      </c>
      <c r="G916" s="207" t="s">
        <v>144</v>
      </c>
      <c r="H916" s="208">
        <v>291</v>
      </c>
      <c r="I916" s="209"/>
      <c r="J916" s="210">
        <f>ROUND(I916*H916,2)</f>
        <v>0</v>
      </c>
      <c r="K916" s="206" t="s">
        <v>145</v>
      </c>
      <c r="L916" s="42"/>
      <c r="M916" s="211" t="s">
        <v>1</v>
      </c>
      <c r="N916" s="212" t="s">
        <v>44</v>
      </c>
      <c r="O916" s="78"/>
      <c r="P916" s="213">
        <f>O916*H916</f>
        <v>0</v>
      </c>
      <c r="Q916" s="213">
        <v>0</v>
      </c>
      <c r="R916" s="213">
        <f>Q916*H916</f>
        <v>0</v>
      </c>
      <c r="S916" s="213">
        <v>0</v>
      </c>
      <c r="T916" s="214">
        <f>S916*H916</f>
        <v>0</v>
      </c>
      <c r="AR916" s="16" t="s">
        <v>146</v>
      </c>
      <c r="AT916" s="16" t="s">
        <v>141</v>
      </c>
      <c r="AU916" s="16" t="s">
        <v>83</v>
      </c>
      <c r="AY916" s="16" t="s">
        <v>139</v>
      </c>
      <c r="BE916" s="215">
        <f>IF(N916="základní",J916,0)</f>
        <v>0</v>
      </c>
      <c r="BF916" s="215">
        <f>IF(N916="snížená",J916,0)</f>
        <v>0</v>
      </c>
      <c r="BG916" s="215">
        <f>IF(N916="zákl. přenesená",J916,0)</f>
        <v>0</v>
      </c>
      <c r="BH916" s="215">
        <f>IF(N916="sníž. přenesená",J916,0)</f>
        <v>0</v>
      </c>
      <c r="BI916" s="215">
        <f>IF(N916="nulová",J916,0)</f>
        <v>0</v>
      </c>
      <c r="BJ916" s="16" t="s">
        <v>81</v>
      </c>
      <c r="BK916" s="215">
        <f>ROUND(I916*H916,2)</f>
        <v>0</v>
      </c>
      <c r="BL916" s="16" t="s">
        <v>146</v>
      </c>
      <c r="BM916" s="16" t="s">
        <v>1253</v>
      </c>
    </row>
    <row r="917" s="12" customFormat="1">
      <c r="B917" s="227"/>
      <c r="C917" s="228"/>
      <c r="D917" s="218" t="s">
        <v>148</v>
      </c>
      <c r="E917" s="229" t="s">
        <v>1</v>
      </c>
      <c r="F917" s="230" t="s">
        <v>1254</v>
      </c>
      <c r="G917" s="228"/>
      <c r="H917" s="231">
        <v>29.326000000000001</v>
      </c>
      <c r="I917" s="232"/>
      <c r="J917" s="228"/>
      <c r="K917" s="228"/>
      <c r="L917" s="233"/>
      <c r="M917" s="234"/>
      <c r="N917" s="235"/>
      <c r="O917" s="235"/>
      <c r="P917" s="235"/>
      <c r="Q917" s="235"/>
      <c r="R917" s="235"/>
      <c r="S917" s="235"/>
      <c r="T917" s="236"/>
      <c r="AT917" s="237" t="s">
        <v>148</v>
      </c>
      <c r="AU917" s="237" t="s">
        <v>83</v>
      </c>
      <c r="AV917" s="12" t="s">
        <v>83</v>
      </c>
      <c r="AW917" s="12" t="s">
        <v>34</v>
      </c>
      <c r="AX917" s="12" t="s">
        <v>73</v>
      </c>
      <c r="AY917" s="237" t="s">
        <v>139</v>
      </c>
    </row>
    <row r="918" s="12" customFormat="1">
      <c r="B918" s="227"/>
      <c r="C918" s="228"/>
      <c r="D918" s="218" t="s">
        <v>148</v>
      </c>
      <c r="E918" s="229" t="s">
        <v>1</v>
      </c>
      <c r="F918" s="230" t="s">
        <v>1255</v>
      </c>
      <c r="G918" s="228"/>
      <c r="H918" s="231">
        <v>24.920999999999999</v>
      </c>
      <c r="I918" s="232"/>
      <c r="J918" s="228"/>
      <c r="K918" s="228"/>
      <c r="L918" s="233"/>
      <c r="M918" s="234"/>
      <c r="N918" s="235"/>
      <c r="O918" s="235"/>
      <c r="P918" s="235"/>
      <c r="Q918" s="235"/>
      <c r="R918" s="235"/>
      <c r="S918" s="235"/>
      <c r="T918" s="236"/>
      <c r="AT918" s="237" t="s">
        <v>148</v>
      </c>
      <c r="AU918" s="237" t="s">
        <v>83</v>
      </c>
      <c r="AV918" s="12" t="s">
        <v>83</v>
      </c>
      <c r="AW918" s="12" t="s">
        <v>34</v>
      </c>
      <c r="AX918" s="12" t="s">
        <v>73</v>
      </c>
      <c r="AY918" s="237" t="s">
        <v>139</v>
      </c>
    </row>
    <row r="919" s="12" customFormat="1">
      <c r="B919" s="227"/>
      <c r="C919" s="228"/>
      <c r="D919" s="218" t="s">
        <v>148</v>
      </c>
      <c r="E919" s="229" t="s">
        <v>1</v>
      </c>
      <c r="F919" s="230" t="s">
        <v>1256</v>
      </c>
      <c r="G919" s="228"/>
      <c r="H919" s="231">
        <v>21.762</v>
      </c>
      <c r="I919" s="232"/>
      <c r="J919" s="228"/>
      <c r="K919" s="228"/>
      <c r="L919" s="233"/>
      <c r="M919" s="234"/>
      <c r="N919" s="235"/>
      <c r="O919" s="235"/>
      <c r="P919" s="235"/>
      <c r="Q919" s="235"/>
      <c r="R919" s="235"/>
      <c r="S919" s="235"/>
      <c r="T919" s="236"/>
      <c r="AT919" s="237" t="s">
        <v>148</v>
      </c>
      <c r="AU919" s="237" t="s">
        <v>83</v>
      </c>
      <c r="AV919" s="12" t="s">
        <v>83</v>
      </c>
      <c r="AW919" s="12" t="s">
        <v>34</v>
      </c>
      <c r="AX919" s="12" t="s">
        <v>73</v>
      </c>
      <c r="AY919" s="237" t="s">
        <v>139</v>
      </c>
    </row>
    <row r="920" s="12" customFormat="1">
      <c r="B920" s="227"/>
      <c r="C920" s="228"/>
      <c r="D920" s="218" t="s">
        <v>148</v>
      </c>
      <c r="E920" s="229" t="s">
        <v>1</v>
      </c>
      <c r="F920" s="230" t="s">
        <v>1257</v>
      </c>
      <c r="G920" s="228"/>
      <c r="H920" s="231">
        <v>7.6799999999999997</v>
      </c>
      <c r="I920" s="232"/>
      <c r="J920" s="228"/>
      <c r="K920" s="228"/>
      <c r="L920" s="233"/>
      <c r="M920" s="234"/>
      <c r="N920" s="235"/>
      <c r="O920" s="235"/>
      <c r="P920" s="235"/>
      <c r="Q920" s="235"/>
      <c r="R920" s="235"/>
      <c r="S920" s="235"/>
      <c r="T920" s="236"/>
      <c r="AT920" s="237" t="s">
        <v>148</v>
      </c>
      <c r="AU920" s="237" t="s">
        <v>83</v>
      </c>
      <c r="AV920" s="12" t="s">
        <v>83</v>
      </c>
      <c r="AW920" s="12" t="s">
        <v>34</v>
      </c>
      <c r="AX920" s="12" t="s">
        <v>73</v>
      </c>
      <c r="AY920" s="237" t="s">
        <v>139</v>
      </c>
    </row>
    <row r="921" s="12" customFormat="1">
      <c r="B921" s="227"/>
      <c r="C921" s="228"/>
      <c r="D921" s="218" t="s">
        <v>148</v>
      </c>
      <c r="E921" s="229" t="s">
        <v>1</v>
      </c>
      <c r="F921" s="230" t="s">
        <v>1258</v>
      </c>
      <c r="G921" s="228"/>
      <c r="H921" s="231">
        <v>10.846</v>
      </c>
      <c r="I921" s="232"/>
      <c r="J921" s="228"/>
      <c r="K921" s="228"/>
      <c r="L921" s="233"/>
      <c r="M921" s="234"/>
      <c r="N921" s="235"/>
      <c r="O921" s="235"/>
      <c r="P921" s="235"/>
      <c r="Q921" s="235"/>
      <c r="R921" s="235"/>
      <c r="S921" s="235"/>
      <c r="T921" s="236"/>
      <c r="AT921" s="237" t="s">
        <v>148</v>
      </c>
      <c r="AU921" s="237" t="s">
        <v>83</v>
      </c>
      <c r="AV921" s="12" t="s">
        <v>83</v>
      </c>
      <c r="AW921" s="12" t="s">
        <v>34</v>
      </c>
      <c r="AX921" s="12" t="s">
        <v>73</v>
      </c>
      <c r="AY921" s="237" t="s">
        <v>139</v>
      </c>
    </row>
    <row r="922" s="12" customFormat="1">
      <c r="B922" s="227"/>
      <c r="C922" s="228"/>
      <c r="D922" s="218" t="s">
        <v>148</v>
      </c>
      <c r="E922" s="229" t="s">
        <v>1</v>
      </c>
      <c r="F922" s="230" t="s">
        <v>1259</v>
      </c>
      <c r="G922" s="228"/>
      <c r="H922" s="231">
        <v>24.780000000000001</v>
      </c>
      <c r="I922" s="232"/>
      <c r="J922" s="228"/>
      <c r="K922" s="228"/>
      <c r="L922" s="233"/>
      <c r="M922" s="234"/>
      <c r="N922" s="235"/>
      <c r="O922" s="235"/>
      <c r="P922" s="235"/>
      <c r="Q922" s="235"/>
      <c r="R922" s="235"/>
      <c r="S922" s="235"/>
      <c r="T922" s="236"/>
      <c r="AT922" s="237" t="s">
        <v>148</v>
      </c>
      <c r="AU922" s="237" t="s">
        <v>83</v>
      </c>
      <c r="AV922" s="12" t="s">
        <v>83</v>
      </c>
      <c r="AW922" s="12" t="s">
        <v>34</v>
      </c>
      <c r="AX922" s="12" t="s">
        <v>73</v>
      </c>
      <c r="AY922" s="237" t="s">
        <v>139</v>
      </c>
    </row>
    <row r="923" s="12" customFormat="1">
      <c r="B923" s="227"/>
      <c r="C923" s="228"/>
      <c r="D923" s="218" t="s">
        <v>148</v>
      </c>
      <c r="E923" s="229" t="s">
        <v>1</v>
      </c>
      <c r="F923" s="230" t="s">
        <v>1260</v>
      </c>
      <c r="G923" s="228"/>
      <c r="H923" s="231">
        <v>15.452999999999999</v>
      </c>
      <c r="I923" s="232"/>
      <c r="J923" s="228"/>
      <c r="K923" s="228"/>
      <c r="L923" s="233"/>
      <c r="M923" s="234"/>
      <c r="N923" s="235"/>
      <c r="O923" s="235"/>
      <c r="P923" s="235"/>
      <c r="Q923" s="235"/>
      <c r="R923" s="235"/>
      <c r="S923" s="235"/>
      <c r="T923" s="236"/>
      <c r="AT923" s="237" t="s">
        <v>148</v>
      </c>
      <c r="AU923" s="237" t="s">
        <v>83</v>
      </c>
      <c r="AV923" s="12" t="s">
        <v>83</v>
      </c>
      <c r="AW923" s="12" t="s">
        <v>34</v>
      </c>
      <c r="AX923" s="12" t="s">
        <v>73</v>
      </c>
      <c r="AY923" s="237" t="s">
        <v>139</v>
      </c>
    </row>
    <row r="924" s="12" customFormat="1">
      <c r="B924" s="227"/>
      <c r="C924" s="228"/>
      <c r="D924" s="218" t="s">
        <v>148</v>
      </c>
      <c r="E924" s="229" t="s">
        <v>1</v>
      </c>
      <c r="F924" s="230" t="s">
        <v>1261</v>
      </c>
      <c r="G924" s="228"/>
      <c r="H924" s="231">
        <v>10.92</v>
      </c>
      <c r="I924" s="232"/>
      <c r="J924" s="228"/>
      <c r="K924" s="228"/>
      <c r="L924" s="233"/>
      <c r="M924" s="234"/>
      <c r="N924" s="235"/>
      <c r="O924" s="235"/>
      <c r="P924" s="235"/>
      <c r="Q924" s="235"/>
      <c r="R924" s="235"/>
      <c r="S924" s="235"/>
      <c r="T924" s="236"/>
      <c r="AT924" s="237" t="s">
        <v>148</v>
      </c>
      <c r="AU924" s="237" t="s">
        <v>83</v>
      </c>
      <c r="AV924" s="12" t="s">
        <v>83</v>
      </c>
      <c r="AW924" s="12" t="s">
        <v>34</v>
      </c>
      <c r="AX924" s="12" t="s">
        <v>73</v>
      </c>
      <c r="AY924" s="237" t="s">
        <v>139</v>
      </c>
    </row>
    <row r="925" s="12" customFormat="1">
      <c r="B925" s="227"/>
      <c r="C925" s="228"/>
      <c r="D925" s="218" t="s">
        <v>148</v>
      </c>
      <c r="E925" s="229" t="s">
        <v>1</v>
      </c>
      <c r="F925" s="230" t="s">
        <v>1262</v>
      </c>
      <c r="G925" s="228"/>
      <c r="H925" s="231">
        <v>3.6400000000000001</v>
      </c>
      <c r="I925" s="232"/>
      <c r="J925" s="228"/>
      <c r="K925" s="228"/>
      <c r="L925" s="233"/>
      <c r="M925" s="234"/>
      <c r="N925" s="235"/>
      <c r="O925" s="235"/>
      <c r="P925" s="235"/>
      <c r="Q925" s="235"/>
      <c r="R925" s="235"/>
      <c r="S925" s="235"/>
      <c r="T925" s="236"/>
      <c r="AT925" s="237" t="s">
        <v>148</v>
      </c>
      <c r="AU925" s="237" t="s">
        <v>83</v>
      </c>
      <c r="AV925" s="12" t="s">
        <v>83</v>
      </c>
      <c r="AW925" s="12" t="s">
        <v>34</v>
      </c>
      <c r="AX925" s="12" t="s">
        <v>73</v>
      </c>
      <c r="AY925" s="237" t="s">
        <v>139</v>
      </c>
    </row>
    <row r="926" s="12" customFormat="1">
      <c r="B926" s="227"/>
      <c r="C926" s="228"/>
      <c r="D926" s="218" t="s">
        <v>148</v>
      </c>
      <c r="E926" s="229" t="s">
        <v>1</v>
      </c>
      <c r="F926" s="230" t="s">
        <v>1263</v>
      </c>
      <c r="G926" s="228"/>
      <c r="H926" s="231">
        <v>3.4119999999999999</v>
      </c>
      <c r="I926" s="232"/>
      <c r="J926" s="228"/>
      <c r="K926" s="228"/>
      <c r="L926" s="233"/>
      <c r="M926" s="234"/>
      <c r="N926" s="235"/>
      <c r="O926" s="235"/>
      <c r="P926" s="235"/>
      <c r="Q926" s="235"/>
      <c r="R926" s="235"/>
      <c r="S926" s="235"/>
      <c r="T926" s="236"/>
      <c r="AT926" s="237" t="s">
        <v>148</v>
      </c>
      <c r="AU926" s="237" t="s">
        <v>83</v>
      </c>
      <c r="AV926" s="12" t="s">
        <v>83</v>
      </c>
      <c r="AW926" s="12" t="s">
        <v>34</v>
      </c>
      <c r="AX926" s="12" t="s">
        <v>73</v>
      </c>
      <c r="AY926" s="237" t="s">
        <v>139</v>
      </c>
    </row>
    <row r="927" s="12" customFormat="1">
      <c r="B927" s="227"/>
      <c r="C927" s="228"/>
      <c r="D927" s="218" t="s">
        <v>148</v>
      </c>
      <c r="E927" s="229" t="s">
        <v>1</v>
      </c>
      <c r="F927" s="230" t="s">
        <v>1264</v>
      </c>
      <c r="G927" s="228"/>
      <c r="H927" s="231">
        <v>6.2249999999999996</v>
      </c>
      <c r="I927" s="232"/>
      <c r="J927" s="228"/>
      <c r="K927" s="228"/>
      <c r="L927" s="233"/>
      <c r="M927" s="234"/>
      <c r="N927" s="235"/>
      <c r="O927" s="235"/>
      <c r="P927" s="235"/>
      <c r="Q927" s="235"/>
      <c r="R927" s="235"/>
      <c r="S927" s="235"/>
      <c r="T927" s="236"/>
      <c r="AT927" s="237" t="s">
        <v>148</v>
      </c>
      <c r="AU927" s="237" t="s">
        <v>83</v>
      </c>
      <c r="AV927" s="12" t="s">
        <v>83</v>
      </c>
      <c r="AW927" s="12" t="s">
        <v>34</v>
      </c>
      <c r="AX927" s="12" t="s">
        <v>73</v>
      </c>
      <c r="AY927" s="237" t="s">
        <v>139</v>
      </c>
    </row>
    <row r="928" s="12" customFormat="1">
      <c r="B928" s="227"/>
      <c r="C928" s="228"/>
      <c r="D928" s="218" t="s">
        <v>148</v>
      </c>
      <c r="E928" s="229" t="s">
        <v>1</v>
      </c>
      <c r="F928" s="230" t="s">
        <v>1265</v>
      </c>
      <c r="G928" s="228"/>
      <c r="H928" s="231">
        <v>7.1340000000000003</v>
      </c>
      <c r="I928" s="232"/>
      <c r="J928" s="228"/>
      <c r="K928" s="228"/>
      <c r="L928" s="233"/>
      <c r="M928" s="234"/>
      <c r="N928" s="235"/>
      <c r="O928" s="235"/>
      <c r="P928" s="235"/>
      <c r="Q928" s="235"/>
      <c r="R928" s="235"/>
      <c r="S928" s="235"/>
      <c r="T928" s="236"/>
      <c r="AT928" s="237" t="s">
        <v>148</v>
      </c>
      <c r="AU928" s="237" t="s">
        <v>83</v>
      </c>
      <c r="AV928" s="12" t="s">
        <v>83</v>
      </c>
      <c r="AW928" s="12" t="s">
        <v>34</v>
      </c>
      <c r="AX928" s="12" t="s">
        <v>73</v>
      </c>
      <c r="AY928" s="237" t="s">
        <v>139</v>
      </c>
    </row>
    <row r="929" s="12" customFormat="1">
      <c r="B929" s="227"/>
      <c r="C929" s="228"/>
      <c r="D929" s="218" t="s">
        <v>148</v>
      </c>
      <c r="E929" s="229" t="s">
        <v>1</v>
      </c>
      <c r="F929" s="230" t="s">
        <v>1266</v>
      </c>
      <c r="G929" s="228"/>
      <c r="H929" s="231">
        <v>7.0880000000000001</v>
      </c>
      <c r="I929" s="232"/>
      <c r="J929" s="228"/>
      <c r="K929" s="228"/>
      <c r="L929" s="233"/>
      <c r="M929" s="234"/>
      <c r="N929" s="235"/>
      <c r="O929" s="235"/>
      <c r="P929" s="235"/>
      <c r="Q929" s="235"/>
      <c r="R929" s="235"/>
      <c r="S929" s="235"/>
      <c r="T929" s="236"/>
      <c r="AT929" s="237" t="s">
        <v>148</v>
      </c>
      <c r="AU929" s="237" t="s">
        <v>83</v>
      </c>
      <c r="AV929" s="12" t="s">
        <v>83</v>
      </c>
      <c r="AW929" s="12" t="s">
        <v>34</v>
      </c>
      <c r="AX929" s="12" t="s">
        <v>73</v>
      </c>
      <c r="AY929" s="237" t="s">
        <v>139</v>
      </c>
    </row>
    <row r="930" s="12" customFormat="1">
      <c r="B930" s="227"/>
      <c r="C930" s="228"/>
      <c r="D930" s="218" t="s">
        <v>148</v>
      </c>
      <c r="E930" s="229" t="s">
        <v>1</v>
      </c>
      <c r="F930" s="230" t="s">
        <v>1267</v>
      </c>
      <c r="G930" s="228"/>
      <c r="H930" s="231">
        <v>19.305</v>
      </c>
      <c r="I930" s="232"/>
      <c r="J930" s="228"/>
      <c r="K930" s="228"/>
      <c r="L930" s="233"/>
      <c r="M930" s="234"/>
      <c r="N930" s="235"/>
      <c r="O930" s="235"/>
      <c r="P930" s="235"/>
      <c r="Q930" s="235"/>
      <c r="R930" s="235"/>
      <c r="S930" s="235"/>
      <c r="T930" s="236"/>
      <c r="AT930" s="237" t="s">
        <v>148</v>
      </c>
      <c r="AU930" s="237" t="s">
        <v>83</v>
      </c>
      <c r="AV930" s="12" t="s">
        <v>83</v>
      </c>
      <c r="AW930" s="12" t="s">
        <v>34</v>
      </c>
      <c r="AX930" s="12" t="s">
        <v>73</v>
      </c>
      <c r="AY930" s="237" t="s">
        <v>139</v>
      </c>
    </row>
    <row r="931" s="12" customFormat="1">
      <c r="B931" s="227"/>
      <c r="C931" s="228"/>
      <c r="D931" s="218" t="s">
        <v>148</v>
      </c>
      <c r="E931" s="229" t="s">
        <v>1</v>
      </c>
      <c r="F931" s="230" t="s">
        <v>1268</v>
      </c>
      <c r="G931" s="228"/>
      <c r="H931" s="231">
        <v>3.3599999999999999</v>
      </c>
      <c r="I931" s="232"/>
      <c r="J931" s="228"/>
      <c r="K931" s="228"/>
      <c r="L931" s="233"/>
      <c r="M931" s="234"/>
      <c r="N931" s="235"/>
      <c r="O931" s="235"/>
      <c r="P931" s="235"/>
      <c r="Q931" s="235"/>
      <c r="R931" s="235"/>
      <c r="S931" s="235"/>
      <c r="T931" s="236"/>
      <c r="AT931" s="237" t="s">
        <v>148</v>
      </c>
      <c r="AU931" s="237" t="s">
        <v>83</v>
      </c>
      <c r="AV931" s="12" t="s">
        <v>83</v>
      </c>
      <c r="AW931" s="12" t="s">
        <v>34</v>
      </c>
      <c r="AX931" s="12" t="s">
        <v>73</v>
      </c>
      <c r="AY931" s="237" t="s">
        <v>139</v>
      </c>
    </row>
    <row r="932" s="12" customFormat="1">
      <c r="B932" s="227"/>
      <c r="C932" s="228"/>
      <c r="D932" s="218" t="s">
        <v>148</v>
      </c>
      <c r="E932" s="229" t="s">
        <v>1</v>
      </c>
      <c r="F932" s="230" t="s">
        <v>1269</v>
      </c>
      <c r="G932" s="228"/>
      <c r="H932" s="231">
        <v>58.299999999999997</v>
      </c>
      <c r="I932" s="232"/>
      <c r="J932" s="228"/>
      <c r="K932" s="228"/>
      <c r="L932" s="233"/>
      <c r="M932" s="234"/>
      <c r="N932" s="235"/>
      <c r="O932" s="235"/>
      <c r="P932" s="235"/>
      <c r="Q932" s="235"/>
      <c r="R932" s="235"/>
      <c r="S932" s="235"/>
      <c r="T932" s="236"/>
      <c r="AT932" s="237" t="s">
        <v>148</v>
      </c>
      <c r="AU932" s="237" t="s">
        <v>83</v>
      </c>
      <c r="AV932" s="12" t="s">
        <v>83</v>
      </c>
      <c r="AW932" s="12" t="s">
        <v>34</v>
      </c>
      <c r="AX932" s="12" t="s">
        <v>73</v>
      </c>
      <c r="AY932" s="237" t="s">
        <v>139</v>
      </c>
    </row>
    <row r="933" s="12" customFormat="1">
      <c r="B933" s="227"/>
      <c r="C933" s="228"/>
      <c r="D933" s="218" t="s">
        <v>148</v>
      </c>
      <c r="E933" s="229" t="s">
        <v>1</v>
      </c>
      <c r="F933" s="230" t="s">
        <v>1270</v>
      </c>
      <c r="G933" s="228"/>
      <c r="H933" s="231">
        <v>33.479999999999997</v>
      </c>
      <c r="I933" s="232"/>
      <c r="J933" s="228"/>
      <c r="K933" s="228"/>
      <c r="L933" s="233"/>
      <c r="M933" s="234"/>
      <c r="N933" s="235"/>
      <c r="O933" s="235"/>
      <c r="P933" s="235"/>
      <c r="Q933" s="235"/>
      <c r="R933" s="235"/>
      <c r="S933" s="235"/>
      <c r="T933" s="236"/>
      <c r="AT933" s="237" t="s">
        <v>148</v>
      </c>
      <c r="AU933" s="237" t="s">
        <v>83</v>
      </c>
      <c r="AV933" s="12" t="s">
        <v>83</v>
      </c>
      <c r="AW933" s="12" t="s">
        <v>34</v>
      </c>
      <c r="AX933" s="12" t="s">
        <v>73</v>
      </c>
      <c r="AY933" s="237" t="s">
        <v>139</v>
      </c>
    </row>
    <row r="934" s="12" customFormat="1">
      <c r="B934" s="227"/>
      <c r="C934" s="228"/>
      <c r="D934" s="218" t="s">
        <v>148</v>
      </c>
      <c r="E934" s="229" t="s">
        <v>1</v>
      </c>
      <c r="F934" s="230" t="s">
        <v>1271</v>
      </c>
      <c r="G934" s="228"/>
      <c r="H934" s="231">
        <v>3.3679999999999999</v>
      </c>
      <c r="I934" s="232"/>
      <c r="J934" s="228"/>
      <c r="K934" s="228"/>
      <c r="L934" s="233"/>
      <c r="M934" s="234"/>
      <c r="N934" s="235"/>
      <c r="O934" s="235"/>
      <c r="P934" s="235"/>
      <c r="Q934" s="235"/>
      <c r="R934" s="235"/>
      <c r="S934" s="235"/>
      <c r="T934" s="236"/>
      <c r="AT934" s="237" t="s">
        <v>148</v>
      </c>
      <c r="AU934" s="237" t="s">
        <v>83</v>
      </c>
      <c r="AV934" s="12" t="s">
        <v>83</v>
      </c>
      <c r="AW934" s="12" t="s">
        <v>34</v>
      </c>
      <c r="AX934" s="12" t="s">
        <v>73</v>
      </c>
      <c r="AY934" s="237" t="s">
        <v>139</v>
      </c>
    </row>
    <row r="935" s="13" customFormat="1">
      <c r="B935" s="238"/>
      <c r="C935" s="239"/>
      <c r="D935" s="218" t="s">
        <v>148</v>
      </c>
      <c r="E935" s="240" t="s">
        <v>1</v>
      </c>
      <c r="F935" s="241" t="s">
        <v>167</v>
      </c>
      <c r="G935" s="239"/>
      <c r="H935" s="242">
        <v>291</v>
      </c>
      <c r="I935" s="243"/>
      <c r="J935" s="239"/>
      <c r="K935" s="239"/>
      <c r="L935" s="244"/>
      <c r="M935" s="245"/>
      <c r="N935" s="246"/>
      <c r="O935" s="246"/>
      <c r="P935" s="246"/>
      <c r="Q935" s="246"/>
      <c r="R935" s="246"/>
      <c r="S935" s="246"/>
      <c r="T935" s="247"/>
      <c r="AT935" s="248" t="s">
        <v>148</v>
      </c>
      <c r="AU935" s="248" t="s">
        <v>83</v>
      </c>
      <c r="AV935" s="13" t="s">
        <v>146</v>
      </c>
      <c r="AW935" s="13" t="s">
        <v>34</v>
      </c>
      <c r="AX935" s="13" t="s">
        <v>81</v>
      </c>
      <c r="AY935" s="248" t="s">
        <v>139</v>
      </c>
    </row>
    <row r="936" s="1" customFormat="1" ht="16.5" customHeight="1">
      <c r="B936" s="37"/>
      <c r="C936" s="204" t="s">
        <v>1272</v>
      </c>
      <c r="D936" s="204" t="s">
        <v>141</v>
      </c>
      <c r="E936" s="205" t="s">
        <v>1273</v>
      </c>
      <c r="F936" s="206" t="s">
        <v>1274</v>
      </c>
      <c r="G936" s="207" t="s">
        <v>144</v>
      </c>
      <c r="H936" s="208">
        <v>145.5</v>
      </c>
      <c r="I936" s="209"/>
      <c r="J936" s="210">
        <f>ROUND(I936*H936,2)</f>
        <v>0</v>
      </c>
      <c r="K936" s="206" t="s">
        <v>145</v>
      </c>
      <c r="L936" s="42"/>
      <c r="M936" s="211" t="s">
        <v>1</v>
      </c>
      <c r="N936" s="212" t="s">
        <v>44</v>
      </c>
      <c r="O936" s="78"/>
      <c r="P936" s="213">
        <f>O936*H936</f>
        <v>0</v>
      </c>
      <c r="Q936" s="213">
        <v>0</v>
      </c>
      <c r="R936" s="213">
        <f>Q936*H936</f>
        <v>0</v>
      </c>
      <c r="S936" s="213">
        <v>0</v>
      </c>
      <c r="T936" s="214">
        <f>S936*H936</f>
        <v>0</v>
      </c>
      <c r="AR936" s="16" t="s">
        <v>146</v>
      </c>
      <c r="AT936" s="16" t="s">
        <v>141</v>
      </c>
      <c r="AU936" s="16" t="s">
        <v>83</v>
      </c>
      <c r="AY936" s="16" t="s">
        <v>139</v>
      </c>
      <c r="BE936" s="215">
        <f>IF(N936="základní",J936,0)</f>
        <v>0</v>
      </c>
      <c r="BF936" s="215">
        <f>IF(N936="snížená",J936,0)</f>
        <v>0</v>
      </c>
      <c r="BG936" s="215">
        <f>IF(N936="zákl. přenesená",J936,0)</f>
        <v>0</v>
      </c>
      <c r="BH936" s="215">
        <f>IF(N936="sníž. přenesená",J936,0)</f>
        <v>0</v>
      </c>
      <c r="BI936" s="215">
        <f>IF(N936="nulová",J936,0)</f>
        <v>0</v>
      </c>
      <c r="BJ936" s="16" t="s">
        <v>81</v>
      </c>
      <c r="BK936" s="215">
        <f>ROUND(I936*H936,2)</f>
        <v>0</v>
      </c>
      <c r="BL936" s="16" t="s">
        <v>146</v>
      </c>
      <c r="BM936" s="16" t="s">
        <v>1275</v>
      </c>
    </row>
    <row r="937" s="11" customFormat="1">
      <c r="B937" s="216"/>
      <c r="C937" s="217"/>
      <c r="D937" s="218" t="s">
        <v>148</v>
      </c>
      <c r="E937" s="219" t="s">
        <v>1</v>
      </c>
      <c r="F937" s="220" t="s">
        <v>154</v>
      </c>
      <c r="G937" s="217"/>
      <c r="H937" s="219" t="s">
        <v>1</v>
      </c>
      <c r="I937" s="221"/>
      <c r="J937" s="217"/>
      <c r="K937" s="217"/>
      <c r="L937" s="222"/>
      <c r="M937" s="223"/>
      <c r="N937" s="224"/>
      <c r="O937" s="224"/>
      <c r="P937" s="224"/>
      <c r="Q937" s="224"/>
      <c r="R937" s="224"/>
      <c r="S937" s="224"/>
      <c r="T937" s="225"/>
      <c r="AT937" s="226" t="s">
        <v>148</v>
      </c>
      <c r="AU937" s="226" t="s">
        <v>83</v>
      </c>
      <c r="AV937" s="11" t="s">
        <v>81</v>
      </c>
      <c r="AW937" s="11" t="s">
        <v>34</v>
      </c>
      <c r="AX937" s="11" t="s">
        <v>73</v>
      </c>
      <c r="AY937" s="226" t="s">
        <v>139</v>
      </c>
    </row>
    <row r="938" s="12" customFormat="1">
      <c r="B938" s="227"/>
      <c r="C938" s="228"/>
      <c r="D938" s="218" t="s">
        <v>148</v>
      </c>
      <c r="E938" s="229" t="s">
        <v>1</v>
      </c>
      <c r="F938" s="230" t="s">
        <v>1276</v>
      </c>
      <c r="G938" s="228"/>
      <c r="H938" s="231">
        <v>145.5</v>
      </c>
      <c r="I938" s="232"/>
      <c r="J938" s="228"/>
      <c r="K938" s="228"/>
      <c r="L938" s="233"/>
      <c r="M938" s="234"/>
      <c r="N938" s="235"/>
      <c r="O938" s="235"/>
      <c r="P938" s="235"/>
      <c r="Q938" s="235"/>
      <c r="R938" s="235"/>
      <c r="S938" s="235"/>
      <c r="T938" s="236"/>
      <c r="AT938" s="237" t="s">
        <v>148</v>
      </c>
      <c r="AU938" s="237" t="s">
        <v>83</v>
      </c>
      <c r="AV938" s="12" t="s">
        <v>83</v>
      </c>
      <c r="AW938" s="12" t="s">
        <v>34</v>
      </c>
      <c r="AX938" s="12" t="s">
        <v>81</v>
      </c>
      <c r="AY938" s="237" t="s">
        <v>139</v>
      </c>
    </row>
    <row r="939" s="1" customFormat="1" ht="16.5" customHeight="1">
      <c r="B939" s="37"/>
      <c r="C939" s="204" t="s">
        <v>1277</v>
      </c>
      <c r="D939" s="204" t="s">
        <v>141</v>
      </c>
      <c r="E939" s="205" t="s">
        <v>1278</v>
      </c>
      <c r="F939" s="206" t="s">
        <v>1279</v>
      </c>
      <c r="G939" s="207" t="s">
        <v>144</v>
      </c>
      <c r="H939" s="208">
        <v>99</v>
      </c>
      <c r="I939" s="209"/>
      <c r="J939" s="210">
        <f>ROUND(I939*H939,2)</f>
        <v>0</v>
      </c>
      <c r="K939" s="206" t="s">
        <v>145</v>
      </c>
      <c r="L939" s="42"/>
      <c r="M939" s="211" t="s">
        <v>1</v>
      </c>
      <c r="N939" s="212" t="s">
        <v>44</v>
      </c>
      <c r="O939" s="78"/>
      <c r="P939" s="213">
        <f>O939*H939</f>
        <v>0</v>
      </c>
      <c r="Q939" s="213">
        <v>0</v>
      </c>
      <c r="R939" s="213">
        <f>Q939*H939</f>
        <v>0</v>
      </c>
      <c r="S939" s="213">
        <v>0</v>
      </c>
      <c r="T939" s="214">
        <f>S939*H939</f>
        <v>0</v>
      </c>
      <c r="AR939" s="16" t="s">
        <v>146</v>
      </c>
      <c r="AT939" s="16" t="s">
        <v>141</v>
      </c>
      <c r="AU939" s="16" t="s">
        <v>83</v>
      </c>
      <c r="AY939" s="16" t="s">
        <v>139</v>
      </c>
      <c r="BE939" s="215">
        <f>IF(N939="základní",J939,0)</f>
        <v>0</v>
      </c>
      <c r="BF939" s="215">
        <f>IF(N939="snížená",J939,0)</f>
        <v>0</v>
      </c>
      <c r="BG939" s="215">
        <f>IF(N939="zákl. přenesená",J939,0)</f>
        <v>0</v>
      </c>
      <c r="BH939" s="215">
        <f>IF(N939="sníž. přenesená",J939,0)</f>
        <v>0</v>
      </c>
      <c r="BI939" s="215">
        <f>IF(N939="nulová",J939,0)</f>
        <v>0</v>
      </c>
      <c r="BJ939" s="16" t="s">
        <v>81</v>
      </c>
      <c r="BK939" s="215">
        <f>ROUND(I939*H939,2)</f>
        <v>0</v>
      </c>
      <c r="BL939" s="16" t="s">
        <v>146</v>
      </c>
      <c r="BM939" s="16" t="s">
        <v>1280</v>
      </c>
    </row>
    <row r="940" s="12" customFormat="1">
      <c r="B940" s="227"/>
      <c r="C940" s="228"/>
      <c r="D940" s="218" t="s">
        <v>148</v>
      </c>
      <c r="E940" s="229" t="s">
        <v>1</v>
      </c>
      <c r="F940" s="230" t="s">
        <v>1281</v>
      </c>
      <c r="G940" s="228"/>
      <c r="H940" s="231">
        <v>11.997</v>
      </c>
      <c r="I940" s="232"/>
      <c r="J940" s="228"/>
      <c r="K940" s="228"/>
      <c r="L940" s="233"/>
      <c r="M940" s="234"/>
      <c r="N940" s="235"/>
      <c r="O940" s="235"/>
      <c r="P940" s="235"/>
      <c r="Q940" s="235"/>
      <c r="R940" s="235"/>
      <c r="S940" s="235"/>
      <c r="T940" s="236"/>
      <c r="AT940" s="237" t="s">
        <v>148</v>
      </c>
      <c r="AU940" s="237" t="s">
        <v>83</v>
      </c>
      <c r="AV940" s="12" t="s">
        <v>83</v>
      </c>
      <c r="AW940" s="12" t="s">
        <v>34</v>
      </c>
      <c r="AX940" s="12" t="s">
        <v>73</v>
      </c>
      <c r="AY940" s="237" t="s">
        <v>139</v>
      </c>
    </row>
    <row r="941" s="12" customFormat="1">
      <c r="B941" s="227"/>
      <c r="C941" s="228"/>
      <c r="D941" s="218" t="s">
        <v>148</v>
      </c>
      <c r="E941" s="229" t="s">
        <v>1</v>
      </c>
      <c r="F941" s="230" t="s">
        <v>1282</v>
      </c>
      <c r="G941" s="228"/>
      <c r="H941" s="231">
        <v>8.6270000000000007</v>
      </c>
      <c r="I941" s="232"/>
      <c r="J941" s="228"/>
      <c r="K941" s="228"/>
      <c r="L941" s="233"/>
      <c r="M941" s="234"/>
      <c r="N941" s="235"/>
      <c r="O941" s="235"/>
      <c r="P941" s="235"/>
      <c r="Q941" s="235"/>
      <c r="R941" s="235"/>
      <c r="S941" s="235"/>
      <c r="T941" s="236"/>
      <c r="AT941" s="237" t="s">
        <v>148</v>
      </c>
      <c r="AU941" s="237" t="s">
        <v>83</v>
      </c>
      <c r="AV941" s="12" t="s">
        <v>83</v>
      </c>
      <c r="AW941" s="12" t="s">
        <v>34</v>
      </c>
      <c r="AX941" s="12" t="s">
        <v>73</v>
      </c>
      <c r="AY941" s="237" t="s">
        <v>139</v>
      </c>
    </row>
    <row r="942" s="12" customFormat="1">
      <c r="B942" s="227"/>
      <c r="C942" s="228"/>
      <c r="D942" s="218" t="s">
        <v>148</v>
      </c>
      <c r="E942" s="229" t="s">
        <v>1</v>
      </c>
      <c r="F942" s="230" t="s">
        <v>1283</v>
      </c>
      <c r="G942" s="228"/>
      <c r="H942" s="231">
        <v>7.5330000000000004</v>
      </c>
      <c r="I942" s="232"/>
      <c r="J942" s="228"/>
      <c r="K942" s="228"/>
      <c r="L942" s="233"/>
      <c r="M942" s="234"/>
      <c r="N942" s="235"/>
      <c r="O942" s="235"/>
      <c r="P942" s="235"/>
      <c r="Q942" s="235"/>
      <c r="R942" s="235"/>
      <c r="S942" s="235"/>
      <c r="T942" s="236"/>
      <c r="AT942" s="237" t="s">
        <v>148</v>
      </c>
      <c r="AU942" s="237" t="s">
        <v>83</v>
      </c>
      <c r="AV942" s="12" t="s">
        <v>83</v>
      </c>
      <c r="AW942" s="12" t="s">
        <v>34</v>
      </c>
      <c r="AX942" s="12" t="s">
        <v>73</v>
      </c>
      <c r="AY942" s="237" t="s">
        <v>139</v>
      </c>
    </row>
    <row r="943" s="12" customFormat="1">
      <c r="B943" s="227"/>
      <c r="C943" s="228"/>
      <c r="D943" s="218" t="s">
        <v>148</v>
      </c>
      <c r="E943" s="229" t="s">
        <v>1</v>
      </c>
      <c r="F943" s="230" t="s">
        <v>1284</v>
      </c>
      <c r="G943" s="228"/>
      <c r="H943" s="231">
        <v>2.3039999999999998</v>
      </c>
      <c r="I943" s="232"/>
      <c r="J943" s="228"/>
      <c r="K943" s="228"/>
      <c r="L943" s="233"/>
      <c r="M943" s="234"/>
      <c r="N943" s="235"/>
      <c r="O943" s="235"/>
      <c r="P943" s="235"/>
      <c r="Q943" s="235"/>
      <c r="R943" s="235"/>
      <c r="S943" s="235"/>
      <c r="T943" s="236"/>
      <c r="AT943" s="237" t="s">
        <v>148</v>
      </c>
      <c r="AU943" s="237" t="s">
        <v>83</v>
      </c>
      <c r="AV943" s="12" t="s">
        <v>83</v>
      </c>
      <c r="AW943" s="12" t="s">
        <v>34</v>
      </c>
      <c r="AX943" s="12" t="s">
        <v>73</v>
      </c>
      <c r="AY943" s="237" t="s">
        <v>139</v>
      </c>
    </row>
    <row r="944" s="12" customFormat="1">
      <c r="B944" s="227"/>
      <c r="C944" s="228"/>
      <c r="D944" s="218" t="s">
        <v>148</v>
      </c>
      <c r="E944" s="229" t="s">
        <v>1</v>
      </c>
      <c r="F944" s="230" t="s">
        <v>1285</v>
      </c>
      <c r="G944" s="228"/>
      <c r="H944" s="231">
        <v>2.7109999999999999</v>
      </c>
      <c r="I944" s="232"/>
      <c r="J944" s="228"/>
      <c r="K944" s="228"/>
      <c r="L944" s="233"/>
      <c r="M944" s="234"/>
      <c r="N944" s="235"/>
      <c r="O944" s="235"/>
      <c r="P944" s="235"/>
      <c r="Q944" s="235"/>
      <c r="R944" s="235"/>
      <c r="S944" s="235"/>
      <c r="T944" s="236"/>
      <c r="AT944" s="237" t="s">
        <v>148</v>
      </c>
      <c r="AU944" s="237" t="s">
        <v>83</v>
      </c>
      <c r="AV944" s="12" t="s">
        <v>83</v>
      </c>
      <c r="AW944" s="12" t="s">
        <v>34</v>
      </c>
      <c r="AX944" s="12" t="s">
        <v>73</v>
      </c>
      <c r="AY944" s="237" t="s">
        <v>139</v>
      </c>
    </row>
    <row r="945" s="12" customFormat="1">
      <c r="B945" s="227"/>
      <c r="C945" s="228"/>
      <c r="D945" s="218" t="s">
        <v>148</v>
      </c>
      <c r="E945" s="229" t="s">
        <v>1</v>
      </c>
      <c r="F945" s="230" t="s">
        <v>1286</v>
      </c>
      <c r="G945" s="228"/>
      <c r="H945" s="231">
        <v>7.9649999999999999</v>
      </c>
      <c r="I945" s="232"/>
      <c r="J945" s="228"/>
      <c r="K945" s="228"/>
      <c r="L945" s="233"/>
      <c r="M945" s="234"/>
      <c r="N945" s="235"/>
      <c r="O945" s="235"/>
      <c r="P945" s="235"/>
      <c r="Q945" s="235"/>
      <c r="R945" s="235"/>
      <c r="S945" s="235"/>
      <c r="T945" s="236"/>
      <c r="AT945" s="237" t="s">
        <v>148</v>
      </c>
      <c r="AU945" s="237" t="s">
        <v>83</v>
      </c>
      <c r="AV945" s="12" t="s">
        <v>83</v>
      </c>
      <c r="AW945" s="12" t="s">
        <v>34</v>
      </c>
      <c r="AX945" s="12" t="s">
        <v>73</v>
      </c>
      <c r="AY945" s="237" t="s">
        <v>139</v>
      </c>
    </row>
    <row r="946" s="12" customFormat="1">
      <c r="B946" s="227"/>
      <c r="C946" s="228"/>
      <c r="D946" s="218" t="s">
        <v>148</v>
      </c>
      <c r="E946" s="229" t="s">
        <v>1</v>
      </c>
      <c r="F946" s="230" t="s">
        <v>1287</v>
      </c>
      <c r="G946" s="228"/>
      <c r="H946" s="231">
        <v>5.7949999999999999</v>
      </c>
      <c r="I946" s="232"/>
      <c r="J946" s="228"/>
      <c r="K946" s="228"/>
      <c r="L946" s="233"/>
      <c r="M946" s="234"/>
      <c r="N946" s="235"/>
      <c r="O946" s="235"/>
      <c r="P946" s="235"/>
      <c r="Q946" s="235"/>
      <c r="R946" s="235"/>
      <c r="S946" s="235"/>
      <c r="T946" s="236"/>
      <c r="AT946" s="237" t="s">
        <v>148</v>
      </c>
      <c r="AU946" s="237" t="s">
        <v>83</v>
      </c>
      <c r="AV946" s="12" t="s">
        <v>83</v>
      </c>
      <c r="AW946" s="12" t="s">
        <v>34</v>
      </c>
      <c r="AX946" s="12" t="s">
        <v>73</v>
      </c>
      <c r="AY946" s="237" t="s">
        <v>139</v>
      </c>
    </row>
    <row r="947" s="12" customFormat="1">
      <c r="B947" s="227"/>
      <c r="C947" s="228"/>
      <c r="D947" s="218" t="s">
        <v>148</v>
      </c>
      <c r="E947" s="229" t="s">
        <v>1</v>
      </c>
      <c r="F947" s="230" t="s">
        <v>1288</v>
      </c>
      <c r="G947" s="228"/>
      <c r="H947" s="231">
        <v>3.7799999999999998</v>
      </c>
      <c r="I947" s="232"/>
      <c r="J947" s="228"/>
      <c r="K947" s="228"/>
      <c r="L947" s="233"/>
      <c r="M947" s="234"/>
      <c r="N947" s="235"/>
      <c r="O947" s="235"/>
      <c r="P947" s="235"/>
      <c r="Q947" s="235"/>
      <c r="R947" s="235"/>
      <c r="S947" s="235"/>
      <c r="T947" s="236"/>
      <c r="AT947" s="237" t="s">
        <v>148</v>
      </c>
      <c r="AU947" s="237" t="s">
        <v>83</v>
      </c>
      <c r="AV947" s="12" t="s">
        <v>83</v>
      </c>
      <c r="AW947" s="12" t="s">
        <v>34</v>
      </c>
      <c r="AX947" s="12" t="s">
        <v>73</v>
      </c>
      <c r="AY947" s="237" t="s">
        <v>139</v>
      </c>
    </row>
    <row r="948" s="12" customFormat="1">
      <c r="B948" s="227"/>
      <c r="C948" s="228"/>
      <c r="D948" s="218" t="s">
        <v>148</v>
      </c>
      <c r="E948" s="229" t="s">
        <v>1</v>
      </c>
      <c r="F948" s="230" t="s">
        <v>1289</v>
      </c>
      <c r="G948" s="228"/>
      <c r="H948" s="231">
        <v>1.26</v>
      </c>
      <c r="I948" s="232"/>
      <c r="J948" s="228"/>
      <c r="K948" s="228"/>
      <c r="L948" s="233"/>
      <c r="M948" s="234"/>
      <c r="N948" s="235"/>
      <c r="O948" s="235"/>
      <c r="P948" s="235"/>
      <c r="Q948" s="235"/>
      <c r="R948" s="235"/>
      <c r="S948" s="235"/>
      <c r="T948" s="236"/>
      <c r="AT948" s="237" t="s">
        <v>148</v>
      </c>
      <c r="AU948" s="237" t="s">
        <v>83</v>
      </c>
      <c r="AV948" s="12" t="s">
        <v>83</v>
      </c>
      <c r="AW948" s="12" t="s">
        <v>34</v>
      </c>
      <c r="AX948" s="12" t="s">
        <v>73</v>
      </c>
      <c r="AY948" s="237" t="s">
        <v>139</v>
      </c>
    </row>
    <row r="949" s="12" customFormat="1">
      <c r="B949" s="227"/>
      <c r="C949" s="228"/>
      <c r="D949" s="218" t="s">
        <v>148</v>
      </c>
      <c r="E949" s="229" t="s">
        <v>1</v>
      </c>
      <c r="F949" s="230" t="s">
        <v>1290</v>
      </c>
      <c r="G949" s="228"/>
      <c r="H949" s="231">
        <v>1.3959999999999999</v>
      </c>
      <c r="I949" s="232"/>
      <c r="J949" s="228"/>
      <c r="K949" s="228"/>
      <c r="L949" s="233"/>
      <c r="M949" s="234"/>
      <c r="N949" s="235"/>
      <c r="O949" s="235"/>
      <c r="P949" s="235"/>
      <c r="Q949" s="235"/>
      <c r="R949" s="235"/>
      <c r="S949" s="235"/>
      <c r="T949" s="236"/>
      <c r="AT949" s="237" t="s">
        <v>148</v>
      </c>
      <c r="AU949" s="237" t="s">
        <v>83</v>
      </c>
      <c r="AV949" s="12" t="s">
        <v>83</v>
      </c>
      <c r="AW949" s="12" t="s">
        <v>34</v>
      </c>
      <c r="AX949" s="12" t="s">
        <v>73</v>
      </c>
      <c r="AY949" s="237" t="s">
        <v>139</v>
      </c>
    </row>
    <row r="950" s="12" customFormat="1">
      <c r="B950" s="227"/>
      <c r="C950" s="228"/>
      <c r="D950" s="218" t="s">
        <v>148</v>
      </c>
      <c r="E950" s="229" t="s">
        <v>1</v>
      </c>
      <c r="F950" s="230" t="s">
        <v>1291</v>
      </c>
      <c r="G950" s="228"/>
      <c r="H950" s="231">
        <v>1.8680000000000001</v>
      </c>
      <c r="I950" s="232"/>
      <c r="J950" s="228"/>
      <c r="K950" s="228"/>
      <c r="L950" s="233"/>
      <c r="M950" s="234"/>
      <c r="N950" s="235"/>
      <c r="O950" s="235"/>
      <c r="P950" s="235"/>
      <c r="Q950" s="235"/>
      <c r="R950" s="235"/>
      <c r="S950" s="235"/>
      <c r="T950" s="236"/>
      <c r="AT950" s="237" t="s">
        <v>148</v>
      </c>
      <c r="AU950" s="237" t="s">
        <v>83</v>
      </c>
      <c r="AV950" s="12" t="s">
        <v>83</v>
      </c>
      <c r="AW950" s="12" t="s">
        <v>34</v>
      </c>
      <c r="AX950" s="12" t="s">
        <v>73</v>
      </c>
      <c r="AY950" s="237" t="s">
        <v>139</v>
      </c>
    </row>
    <row r="951" s="12" customFormat="1">
      <c r="B951" s="227"/>
      <c r="C951" s="228"/>
      <c r="D951" s="218" t="s">
        <v>148</v>
      </c>
      <c r="E951" s="229" t="s">
        <v>1</v>
      </c>
      <c r="F951" s="230" t="s">
        <v>1292</v>
      </c>
      <c r="G951" s="228"/>
      <c r="H951" s="231">
        <v>2.2930000000000001</v>
      </c>
      <c r="I951" s="232"/>
      <c r="J951" s="228"/>
      <c r="K951" s="228"/>
      <c r="L951" s="233"/>
      <c r="M951" s="234"/>
      <c r="N951" s="235"/>
      <c r="O951" s="235"/>
      <c r="P951" s="235"/>
      <c r="Q951" s="235"/>
      <c r="R951" s="235"/>
      <c r="S951" s="235"/>
      <c r="T951" s="236"/>
      <c r="AT951" s="237" t="s">
        <v>148</v>
      </c>
      <c r="AU951" s="237" t="s">
        <v>83</v>
      </c>
      <c r="AV951" s="12" t="s">
        <v>83</v>
      </c>
      <c r="AW951" s="12" t="s">
        <v>34</v>
      </c>
      <c r="AX951" s="12" t="s">
        <v>73</v>
      </c>
      <c r="AY951" s="237" t="s">
        <v>139</v>
      </c>
    </row>
    <row r="952" s="12" customFormat="1">
      <c r="B952" s="227"/>
      <c r="C952" s="228"/>
      <c r="D952" s="218" t="s">
        <v>148</v>
      </c>
      <c r="E952" s="229" t="s">
        <v>1</v>
      </c>
      <c r="F952" s="230" t="s">
        <v>1293</v>
      </c>
      <c r="G952" s="228"/>
      <c r="H952" s="231">
        <v>2.1259999999999999</v>
      </c>
      <c r="I952" s="232"/>
      <c r="J952" s="228"/>
      <c r="K952" s="228"/>
      <c r="L952" s="233"/>
      <c r="M952" s="234"/>
      <c r="N952" s="235"/>
      <c r="O952" s="235"/>
      <c r="P952" s="235"/>
      <c r="Q952" s="235"/>
      <c r="R952" s="235"/>
      <c r="S952" s="235"/>
      <c r="T952" s="236"/>
      <c r="AT952" s="237" t="s">
        <v>148</v>
      </c>
      <c r="AU952" s="237" t="s">
        <v>83</v>
      </c>
      <c r="AV952" s="12" t="s">
        <v>83</v>
      </c>
      <c r="AW952" s="12" t="s">
        <v>34</v>
      </c>
      <c r="AX952" s="12" t="s">
        <v>73</v>
      </c>
      <c r="AY952" s="237" t="s">
        <v>139</v>
      </c>
    </row>
    <row r="953" s="12" customFormat="1">
      <c r="B953" s="227"/>
      <c r="C953" s="228"/>
      <c r="D953" s="218" t="s">
        <v>148</v>
      </c>
      <c r="E953" s="229" t="s">
        <v>1</v>
      </c>
      <c r="F953" s="230" t="s">
        <v>1294</v>
      </c>
      <c r="G953" s="228"/>
      <c r="H953" s="231">
        <v>5.7919999999999998</v>
      </c>
      <c r="I953" s="232"/>
      <c r="J953" s="228"/>
      <c r="K953" s="228"/>
      <c r="L953" s="233"/>
      <c r="M953" s="234"/>
      <c r="N953" s="235"/>
      <c r="O953" s="235"/>
      <c r="P953" s="235"/>
      <c r="Q953" s="235"/>
      <c r="R953" s="235"/>
      <c r="S953" s="235"/>
      <c r="T953" s="236"/>
      <c r="AT953" s="237" t="s">
        <v>148</v>
      </c>
      <c r="AU953" s="237" t="s">
        <v>83</v>
      </c>
      <c r="AV953" s="12" t="s">
        <v>83</v>
      </c>
      <c r="AW953" s="12" t="s">
        <v>34</v>
      </c>
      <c r="AX953" s="12" t="s">
        <v>73</v>
      </c>
      <c r="AY953" s="237" t="s">
        <v>139</v>
      </c>
    </row>
    <row r="954" s="12" customFormat="1">
      <c r="B954" s="227"/>
      <c r="C954" s="228"/>
      <c r="D954" s="218" t="s">
        <v>148</v>
      </c>
      <c r="E954" s="229" t="s">
        <v>1</v>
      </c>
      <c r="F954" s="230" t="s">
        <v>1289</v>
      </c>
      <c r="G954" s="228"/>
      <c r="H954" s="231">
        <v>1.26</v>
      </c>
      <c r="I954" s="232"/>
      <c r="J954" s="228"/>
      <c r="K954" s="228"/>
      <c r="L954" s="233"/>
      <c r="M954" s="234"/>
      <c r="N954" s="235"/>
      <c r="O954" s="235"/>
      <c r="P954" s="235"/>
      <c r="Q954" s="235"/>
      <c r="R954" s="235"/>
      <c r="S954" s="235"/>
      <c r="T954" s="236"/>
      <c r="AT954" s="237" t="s">
        <v>148</v>
      </c>
      <c r="AU954" s="237" t="s">
        <v>83</v>
      </c>
      <c r="AV954" s="12" t="s">
        <v>83</v>
      </c>
      <c r="AW954" s="12" t="s">
        <v>34</v>
      </c>
      <c r="AX954" s="12" t="s">
        <v>73</v>
      </c>
      <c r="AY954" s="237" t="s">
        <v>139</v>
      </c>
    </row>
    <row r="955" s="12" customFormat="1">
      <c r="B955" s="227"/>
      <c r="C955" s="228"/>
      <c r="D955" s="218" t="s">
        <v>148</v>
      </c>
      <c r="E955" s="229" t="s">
        <v>1</v>
      </c>
      <c r="F955" s="230" t="s">
        <v>1295</v>
      </c>
      <c r="G955" s="228"/>
      <c r="H955" s="231">
        <v>23.850000000000001</v>
      </c>
      <c r="I955" s="232"/>
      <c r="J955" s="228"/>
      <c r="K955" s="228"/>
      <c r="L955" s="233"/>
      <c r="M955" s="234"/>
      <c r="N955" s="235"/>
      <c r="O955" s="235"/>
      <c r="P955" s="235"/>
      <c r="Q955" s="235"/>
      <c r="R955" s="235"/>
      <c r="S955" s="235"/>
      <c r="T955" s="236"/>
      <c r="AT955" s="237" t="s">
        <v>148</v>
      </c>
      <c r="AU955" s="237" t="s">
        <v>83</v>
      </c>
      <c r="AV955" s="12" t="s">
        <v>83</v>
      </c>
      <c r="AW955" s="12" t="s">
        <v>34</v>
      </c>
      <c r="AX955" s="12" t="s">
        <v>73</v>
      </c>
      <c r="AY955" s="237" t="s">
        <v>139</v>
      </c>
    </row>
    <row r="956" s="12" customFormat="1">
      <c r="B956" s="227"/>
      <c r="C956" s="228"/>
      <c r="D956" s="218" t="s">
        <v>148</v>
      </c>
      <c r="E956" s="229" t="s">
        <v>1</v>
      </c>
      <c r="F956" s="230" t="s">
        <v>1296</v>
      </c>
      <c r="G956" s="228"/>
      <c r="H956" s="231">
        <v>8.3699999999999992</v>
      </c>
      <c r="I956" s="232"/>
      <c r="J956" s="228"/>
      <c r="K956" s="228"/>
      <c r="L956" s="233"/>
      <c r="M956" s="234"/>
      <c r="N956" s="235"/>
      <c r="O956" s="235"/>
      <c r="P956" s="235"/>
      <c r="Q956" s="235"/>
      <c r="R956" s="235"/>
      <c r="S956" s="235"/>
      <c r="T956" s="236"/>
      <c r="AT956" s="237" t="s">
        <v>148</v>
      </c>
      <c r="AU956" s="237" t="s">
        <v>83</v>
      </c>
      <c r="AV956" s="12" t="s">
        <v>83</v>
      </c>
      <c r="AW956" s="12" t="s">
        <v>34</v>
      </c>
      <c r="AX956" s="12" t="s">
        <v>73</v>
      </c>
      <c r="AY956" s="237" t="s">
        <v>139</v>
      </c>
    </row>
    <row r="957" s="12" customFormat="1">
      <c r="B957" s="227"/>
      <c r="C957" s="228"/>
      <c r="D957" s="218" t="s">
        <v>148</v>
      </c>
      <c r="E957" s="229" t="s">
        <v>1</v>
      </c>
      <c r="F957" s="230" t="s">
        <v>1297</v>
      </c>
      <c r="G957" s="228"/>
      <c r="H957" s="231">
        <v>0.072999999999999995</v>
      </c>
      <c r="I957" s="232"/>
      <c r="J957" s="228"/>
      <c r="K957" s="228"/>
      <c r="L957" s="233"/>
      <c r="M957" s="234"/>
      <c r="N957" s="235"/>
      <c r="O957" s="235"/>
      <c r="P957" s="235"/>
      <c r="Q957" s="235"/>
      <c r="R957" s="235"/>
      <c r="S957" s="235"/>
      <c r="T957" s="236"/>
      <c r="AT957" s="237" t="s">
        <v>148</v>
      </c>
      <c r="AU957" s="237" t="s">
        <v>83</v>
      </c>
      <c r="AV957" s="12" t="s">
        <v>83</v>
      </c>
      <c r="AW957" s="12" t="s">
        <v>34</v>
      </c>
      <c r="AX957" s="12" t="s">
        <v>73</v>
      </c>
      <c r="AY957" s="237" t="s">
        <v>139</v>
      </c>
    </row>
    <row r="958" s="13" customFormat="1">
      <c r="B958" s="238"/>
      <c r="C958" s="239"/>
      <c r="D958" s="218" t="s">
        <v>148</v>
      </c>
      <c r="E958" s="240" t="s">
        <v>1</v>
      </c>
      <c r="F958" s="241" t="s">
        <v>167</v>
      </c>
      <c r="G958" s="239"/>
      <c r="H958" s="242">
        <v>99</v>
      </c>
      <c r="I958" s="243"/>
      <c r="J958" s="239"/>
      <c r="K958" s="239"/>
      <c r="L958" s="244"/>
      <c r="M958" s="245"/>
      <c r="N958" s="246"/>
      <c r="O958" s="246"/>
      <c r="P958" s="246"/>
      <c r="Q958" s="246"/>
      <c r="R958" s="246"/>
      <c r="S958" s="246"/>
      <c r="T958" s="247"/>
      <c r="AT958" s="248" t="s">
        <v>148</v>
      </c>
      <c r="AU958" s="248" t="s">
        <v>83</v>
      </c>
      <c r="AV958" s="13" t="s">
        <v>146</v>
      </c>
      <c r="AW958" s="13" t="s">
        <v>34</v>
      </c>
      <c r="AX958" s="13" t="s">
        <v>81</v>
      </c>
      <c r="AY958" s="248" t="s">
        <v>139</v>
      </c>
    </row>
    <row r="959" s="1" customFormat="1" ht="16.5" customHeight="1">
      <c r="B959" s="37"/>
      <c r="C959" s="249" t="s">
        <v>1298</v>
      </c>
      <c r="D959" s="249" t="s">
        <v>263</v>
      </c>
      <c r="E959" s="250" t="s">
        <v>1299</v>
      </c>
      <c r="F959" s="251" t="s">
        <v>1300</v>
      </c>
      <c r="G959" s="252" t="s">
        <v>249</v>
      </c>
      <c r="H959" s="253">
        <v>198</v>
      </c>
      <c r="I959" s="254"/>
      <c r="J959" s="255">
        <f>ROUND(I959*H959,2)</f>
        <v>0</v>
      </c>
      <c r="K959" s="251" t="s">
        <v>145</v>
      </c>
      <c r="L959" s="256"/>
      <c r="M959" s="257" t="s">
        <v>1</v>
      </c>
      <c r="N959" s="258" t="s">
        <v>44</v>
      </c>
      <c r="O959" s="78"/>
      <c r="P959" s="213">
        <f>O959*H959</f>
        <v>0</v>
      </c>
      <c r="Q959" s="213">
        <v>0</v>
      </c>
      <c r="R959" s="213">
        <f>Q959*H959</f>
        <v>0</v>
      </c>
      <c r="S959" s="213">
        <v>0</v>
      </c>
      <c r="T959" s="214">
        <f>S959*H959</f>
        <v>0</v>
      </c>
      <c r="AR959" s="16" t="s">
        <v>197</v>
      </c>
      <c r="AT959" s="16" t="s">
        <v>263</v>
      </c>
      <c r="AU959" s="16" t="s">
        <v>83</v>
      </c>
      <c r="AY959" s="16" t="s">
        <v>139</v>
      </c>
      <c r="BE959" s="215">
        <f>IF(N959="základní",J959,0)</f>
        <v>0</v>
      </c>
      <c r="BF959" s="215">
        <f>IF(N959="snížená",J959,0)</f>
        <v>0</v>
      </c>
      <c r="BG959" s="215">
        <f>IF(N959="zákl. přenesená",J959,0)</f>
        <v>0</v>
      </c>
      <c r="BH959" s="215">
        <f>IF(N959="sníž. přenesená",J959,0)</f>
        <v>0</v>
      </c>
      <c r="BI959" s="215">
        <f>IF(N959="nulová",J959,0)</f>
        <v>0</v>
      </c>
      <c r="BJ959" s="16" t="s">
        <v>81</v>
      </c>
      <c r="BK959" s="215">
        <f>ROUND(I959*H959,2)</f>
        <v>0</v>
      </c>
      <c r="BL959" s="16" t="s">
        <v>146</v>
      </c>
      <c r="BM959" s="16" t="s">
        <v>1301</v>
      </c>
    </row>
    <row r="960" s="11" customFormat="1">
      <c r="B960" s="216"/>
      <c r="C960" s="217"/>
      <c r="D960" s="218" t="s">
        <v>148</v>
      </c>
      <c r="E960" s="219" t="s">
        <v>1</v>
      </c>
      <c r="F960" s="220" t="s">
        <v>1302</v>
      </c>
      <c r="G960" s="217"/>
      <c r="H960" s="219" t="s">
        <v>1</v>
      </c>
      <c r="I960" s="221"/>
      <c r="J960" s="217"/>
      <c r="K960" s="217"/>
      <c r="L960" s="222"/>
      <c r="M960" s="223"/>
      <c r="N960" s="224"/>
      <c r="O960" s="224"/>
      <c r="P960" s="224"/>
      <c r="Q960" s="224"/>
      <c r="R960" s="224"/>
      <c r="S960" s="224"/>
      <c r="T960" s="225"/>
      <c r="AT960" s="226" t="s">
        <v>148</v>
      </c>
      <c r="AU960" s="226" t="s">
        <v>83</v>
      </c>
      <c r="AV960" s="11" t="s">
        <v>81</v>
      </c>
      <c r="AW960" s="11" t="s">
        <v>34</v>
      </c>
      <c r="AX960" s="11" t="s">
        <v>73</v>
      </c>
      <c r="AY960" s="226" t="s">
        <v>139</v>
      </c>
    </row>
    <row r="961" s="11" customFormat="1">
      <c r="B961" s="216"/>
      <c r="C961" s="217"/>
      <c r="D961" s="218" t="s">
        <v>148</v>
      </c>
      <c r="E961" s="219" t="s">
        <v>1</v>
      </c>
      <c r="F961" s="220" t="s">
        <v>1303</v>
      </c>
      <c r="G961" s="217"/>
      <c r="H961" s="219" t="s">
        <v>1</v>
      </c>
      <c r="I961" s="221"/>
      <c r="J961" s="217"/>
      <c r="K961" s="217"/>
      <c r="L961" s="222"/>
      <c r="M961" s="223"/>
      <c r="N961" s="224"/>
      <c r="O961" s="224"/>
      <c r="P961" s="224"/>
      <c r="Q961" s="224"/>
      <c r="R961" s="224"/>
      <c r="S961" s="224"/>
      <c r="T961" s="225"/>
      <c r="AT961" s="226" t="s">
        <v>148</v>
      </c>
      <c r="AU961" s="226" t="s">
        <v>83</v>
      </c>
      <c r="AV961" s="11" t="s">
        <v>81</v>
      </c>
      <c r="AW961" s="11" t="s">
        <v>34</v>
      </c>
      <c r="AX961" s="11" t="s">
        <v>73</v>
      </c>
      <c r="AY961" s="226" t="s">
        <v>139</v>
      </c>
    </row>
    <row r="962" s="12" customFormat="1">
      <c r="B962" s="227"/>
      <c r="C962" s="228"/>
      <c r="D962" s="218" t="s">
        <v>148</v>
      </c>
      <c r="E962" s="229" t="s">
        <v>1</v>
      </c>
      <c r="F962" s="230" t="s">
        <v>1304</v>
      </c>
      <c r="G962" s="228"/>
      <c r="H962" s="231">
        <v>198</v>
      </c>
      <c r="I962" s="232"/>
      <c r="J962" s="228"/>
      <c r="K962" s="228"/>
      <c r="L962" s="233"/>
      <c r="M962" s="234"/>
      <c r="N962" s="235"/>
      <c r="O962" s="235"/>
      <c r="P962" s="235"/>
      <c r="Q962" s="235"/>
      <c r="R962" s="235"/>
      <c r="S962" s="235"/>
      <c r="T962" s="236"/>
      <c r="AT962" s="237" t="s">
        <v>148</v>
      </c>
      <c r="AU962" s="237" t="s">
        <v>83</v>
      </c>
      <c r="AV962" s="12" t="s">
        <v>83</v>
      </c>
      <c r="AW962" s="12" t="s">
        <v>34</v>
      </c>
      <c r="AX962" s="12" t="s">
        <v>81</v>
      </c>
      <c r="AY962" s="237" t="s">
        <v>139</v>
      </c>
    </row>
    <row r="963" s="1" customFormat="1" ht="16.5" customHeight="1">
      <c r="B963" s="37"/>
      <c r="C963" s="204" t="s">
        <v>1305</v>
      </c>
      <c r="D963" s="204" t="s">
        <v>141</v>
      </c>
      <c r="E963" s="205" t="s">
        <v>1306</v>
      </c>
      <c r="F963" s="206" t="s">
        <v>1307</v>
      </c>
      <c r="G963" s="207" t="s">
        <v>144</v>
      </c>
      <c r="H963" s="208">
        <v>34</v>
      </c>
      <c r="I963" s="209"/>
      <c r="J963" s="210">
        <f>ROUND(I963*H963,2)</f>
        <v>0</v>
      </c>
      <c r="K963" s="206" t="s">
        <v>145</v>
      </c>
      <c r="L963" s="42"/>
      <c r="M963" s="211" t="s">
        <v>1</v>
      </c>
      <c r="N963" s="212" t="s">
        <v>44</v>
      </c>
      <c r="O963" s="78"/>
      <c r="P963" s="213">
        <f>O963*H963</f>
        <v>0</v>
      </c>
      <c r="Q963" s="213">
        <v>0</v>
      </c>
      <c r="R963" s="213">
        <f>Q963*H963</f>
        <v>0</v>
      </c>
      <c r="S963" s="213">
        <v>0</v>
      </c>
      <c r="T963" s="214">
        <f>S963*H963</f>
        <v>0</v>
      </c>
      <c r="AR963" s="16" t="s">
        <v>146</v>
      </c>
      <c r="AT963" s="16" t="s">
        <v>141</v>
      </c>
      <c r="AU963" s="16" t="s">
        <v>83</v>
      </c>
      <c r="AY963" s="16" t="s">
        <v>139</v>
      </c>
      <c r="BE963" s="215">
        <f>IF(N963="základní",J963,0)</f>
        <v>0</v>
      </c>
      <c r="BF963" s="215">
        <f>IF(N963="snížená",J963,0)</f>
        <v>0</v>
      </c>
      <c r="BG963" s="215">
        <f>IF(N963="zákl. přenesená",J963,0)</f>
        <v>0</v>
      </c>
      <c r="BH963" s="215">
        <f>IF(N963="sníž. přenesená",J963,0)</f>
        <v>0</v>
      </c>
      <c r="BI963" s="215">
        <f>IF(N963="nulová",J963,0)</f>
        <v>0</v>
      </c>
      <c r="BJ963" s="16" t="s">
        <v>81</v>
      </c>
      <c r="BK963" s="215">
        <f>ROUND(I963*H963,2)</f>
        <v>0</v>
      </c>
      <c r="BL963" s="16" t="s">
        <v>146</v>
      </c>
      <c r="BM963" s="16" t="s">
        <v>1308</v>
      </c>
    </row>
    <row r="964" s="12" customFormat="1">
      <c r="B964" s="227"/>
      <c r="C964" s="228"/>
      <c r="D964" s="218" t="s">
        <v>148</v>
      </c>
      <c r="E964" s="229" t="s">
        <v>1</v>
      </c>
      <c r="F964" s="230" t="s">
        <v>1309</v>
      </c>
      <c r="G964" s="228"/>
      <c r="H964" s="231">
        <v>3.9990000000000001</v>
      </c>
      <c r="I964" s="232"/>
      <c r="J964" s="228"/>
      <c r="K964" s="228"/>
      <c r="L964" s="233"/>
      <c r="M964" s="234"/>
      <c r="N964" s="235"/>
      <c r="O964" s="235"/>
      <c r="P964" s="235"/>
      <c r="Q964" s="235"/>
      <c r="R964" s="235"/>
      <c r="S964" s="235"/>
      <c r="T964" s="236"/>
      <c r="AT964" s="237" t="s">
        <v>148</v>
      </c>
      <c r="AU964" s="237" t="s">
        <v>83</v>
      </c>
      <c r="AV964" s="12" t="s">
        <v>83</v>
      </c>
      <c r="AW964" s="12" t="s">
        <v>34</v>
      </c>
      <c r="AX964" s="12" t="s">
        <v>73</v>
      </c>
      <c r="AY964" s="237" t="s">
        <v>139</v>
      </c>
    </row>
    <row r="965" s="12" customFormat="1">
      <c r="B965" s="227"/>
      <c r="C965" s="228"/>
      <c r="D965" s="218" t="s">
        <v>148</v>
      </c>
      <c r="E965" s="229" t="s">
        <v>1</v>
      </c>
      <c r="F965" s="230" t="s">
        <v>1310</v>
      </c>
      <c r="G965" s="228"/>
      <c r="H965" s="231">
        <v>2.8759999999999999</v>
      </c>
      <c r="I965" s="232"/>
      <c r="J965" s="228"/>
      <c r="K965" s="228"/>
      <c r="L965" s="233"/>
      <c r="M965" s="234"/>
      <c r="N965" s="235"/>
      <c r="O965" s="235"/>
      <c r="P965" s="235"/>
      <c r="Q965" s="235"/>
      <c r="R965" s="235"/>
      <c r="S965" s="235"/>
      <c r="T965" s="236"/>
      <c r="AT965" s="237" t="s">
        <v>148</v>
      </c>
      <c r="AU965" s="237" t="s">
        <v>83</v>
      </c>
      <c r="AV965" s="12" t="s">
        <v>83</v>
      </c>
      <c r="AW965" s="12" t="s">
        <v>34</v>
      </c>
      <c r="AX965" s="12" t="s">
        <v>73</v>
      </c>
      <c r="AY965" s="237" t="s">
        <v>139</v>
      </c>
    </row>
    <row r="966" s="12" customFormat="1">
      <c r="B966" s="227"/>
      <c r="C966" s="228"/>
      <c r="D966" s="218" t="s">
        <v>148</v>
      </c>
      <c r="E966" s="229" t="s">
        <v>1</v>
      </c>
      <c r="F966" s="230" t="s">
        <v>1311</v>
      </c>
      <c r="G966" s="228"/>
      <c r="H966" s="231">
        <v>2.5110000000000001</v>
      </c>
      <c r="I966" s="232"/>
      <c r="J966" s="228"/>
      <c r="K966" s="228"/>
      <c r="L966" s="233"/>
      <c r="M966" s="234"/>
      <c r="N966" s="235"/>
      <c r="O966" s="235"/>
      <c r="P966" s="235"/>
      <c r="Q966" s="235"/>
      <c r="R966" s="235"/>
      <c r="S966" s="235"/>
      <c r="T966" s="236"/>
      <c r="AT966" s="237" t="s">
        <v>148</v>
      </c>
      <c r="AU966" s="237" t="s">
        <v>83</v>
      </c>
      <c r="AV966" s="12" t="s">
        <v>83</v>
      </c>
      <c r="AW966" s="12" t="s">
        <v>34</v>
      </c>
      <c r="AX966" s="12" t="s">
        <v>73</v>
      </c>
      <c r="AY966" s="237" t="s">
        <v>139</v>
      </c>
    </row>
    <row r="967" s="12" customFormat="1">
      <c r="B967" s="227"/>
      <c r="C967" s="228"/>
      <c r="D967" s="218" t="s">
        <v>148</v>
      </c>
      <c r="E967" s="229" t="s">
        <v>1</v>
      </c>
      <c r="F967" s="230" t="s">
        <v>1312</v>
      </c>
      <c r="G967" s="228"/>
      <c r="H967" s="231">
        <v>0.76800000000000002</v>
      </c>
      <c r="I967" s="232"/>
      <c r="J967" s="228"/>
      <c r="K967" s="228"/>
      <c r="L967" s="233"/>
      <c r="M967" s="234"/>
      <c r="N967" s="235"/>
      <c r="O967" s="235"/>
      <c r="P967" s="235"/>
      <c r="Q967" s="235"/>
      <c r="R967" s="235"/>
      <c r="S967" s="235"/>
      <c r="T967" s="236"/>
      <c r="AT967" s="237" t="s">
        <v>148</v>
      </c>
      <c r="AU967" s="237" t="s">
        <v>83</v>
      </c>
      <c r="AV967" s="12" t="s">
        <v>83</v>
      </c>
      <c r="AW967" s="12" t="s">
        <v>34</v>
      </c>
      <c r="AX967" s="12" t="s">
        <v>73</v>
      </c>
      <c r="AY967" s="237" t="s">
        <v>139</v>
      </c>
    </row>
    <row r="968" s="12" customFormat="1">
      <c r="B968" s="227"/>
      <c r="C968" s="228"/>
      <c r="D968" s="218" t="s">
        <v>148</v>
      </c>
      <c r="E968" s="229" t="s">
        <v>1</v>
      </c>
      <c r="F968" s="230" t="s">
        <v>1313</v>
      </c>
      <c r="G968" s="228"/>
      <c r="H968" s="231">
        <v>0.90400000000000003</v>
      </c>
      <c r="I968" s="232"/>
      <c r="J968" s="228"/>
      <c r="K968" s="228"/>
      <c r="L968" s="233"/>
      <c r="M968" s="234"/>
      <c r="N968" s="235"/>
      <c r="O968" s="235"/>
      <c r="P968" s="235"/>
      <c r="Q968" s="235"/>
      <c r="R968" s="235"/>
      <c r="S968" s="235"/>
      <c r="T968" s="236"/>
      <c r="AT968" s="237" t="s">
        <v>148</v>
      </c>
      <c r="AU968" s="237" t="s">
        <v>83</v>
      </c>
      <c r="AV968" s="12" t="s">
        <v>83</v>
      </c>
      <c r="AW968" s="12" t="s">
        <v>34</v>
      </c>
      <c r="AX968" s="12" t="s">
        <v>73</v>
      </c>
      <c r="AY968" s="237" t="s">
        <v>139</v>
      </c>
    </row>
    <row r="969" s="12" customFormat="1">
      <c r="B969" s="227"/>
      <c r="C969" s="228"/>
      <c r="D969" s="218" t="s">
        <v>148</v>
      </c>
      <c r="E969" s="229" t="s">
        <v>1</v>
      </c>
      <c r="F969" s="230" t="s">
        <v>1314</v>
      </c>
      <c r="G969" s="228"/>
      <c r="H969" s="231">
        <v>2.6549999999999998</v>
      </c>
      <c r="I969" s="232"/>
      <c r="J969" s="228"/>
      <c r="K969" s="228"/>
      <c r="L969" s="233"/>
      <c r="M969" s="234"/>
      <c r="N969" s="235"/>
      <c r="O969" s="235"/>
      <c r="P969" s="235"/>
      <c r="Q969" s="235"/>
      <c r="R969" s="235"/>
      <c r="S969" s="235"/>
      <c r="T969" s="236"/>
      <c r="AT969" s="237" t="s">
        <v>148</v>
      </c>
      <c r="AU969" s="237" t="s">
        <v>83</v>
      </c>
      <c r="AV969" s="12" t="s">
        <v>83</v>
      </c>
      <c r="AW969" s="12" t="s">
        <v>34</v>
      </c>
      <c r="AX969" s="12" t="s">
        <v>73</v>
      </c>
      <c r="AY969" s="237" t="s">
        <v>139</v>
      </c>
    </row>
    <row r="970" s="12" customFormat="1">
      <c r="B970" s="227"/>
      <c r="C970" s="228"/>
      <c r="D970" s="218" t="s">
        <v>148</v>
      </c>
      <c r="E970" s="229" t="s">
        <v>1</v>
      </c>
      <c r="F970" s="230" t="s">
        <v>1315</v>
      </c>
      <c r="G970" s="228"/>
      <c r="H970" s="231">
        <v>1.9319999999999999</v>
      </c>
      <c r="I970" s="232"/>
      <c r="J970" s="228"/>
      <c r="K970" s="228"/>
      <c r="L970" s="233"/>
      <c r="M970" s="234"/>
      <c r="N970" s="235"/>
      <c r="O970" s="235"/>
      <c r="P970" s="235"/>
      <c r="Q970" s="235"/>
      <c r="R970" s="235"/>
      <c r="S970" s="235"/>
      <c r="T970" s="236"/>
      <c r="AT970" s="237" t="s">
        <v>148</v>
      </c>
      <c r="AU970" s="237" t="s">
        <v>83</v>
      </c>
      <c r="AV970" s="12" t="s">
        <v>83</v>
      </c>
      <c r="AW970" s="12" t="s">
        <v>34</v>
      </c>
      <c r="AX970" s="12" t="s">
        <v>73</v>
      </c>
      <c r="AY970" s="237" t="s">
        <v>139</v>
      </c>
    </row>
    <row r="971" s="12" customFormat="1">
      <c r="B971" s="227"/>
      <c r="C971" s="228"/>
      <c r="D971" s="218" t="s">
        <v>148</v>
      </c>
      <c r="E971" s="229" t="s">
        <v>1</v>
      </c>
      <c r="F971" s="230" t="s">
        <v>1316</v>
      </c>
      <c r="G971" s="228"/>
      <c r="H971" s="231">
        <v>1.26</v>
      </c>
      <c r="I971" s="232"/>
      <c r="J971" s="228"/>
      <c r="K971" s="228"/>
      <c r="L971" s="233"/>
      <c r="M971" s="234"/>
      <c r="N971" s="235"/>
      <c r="O971" s="235"/>
      <c r="P971" s="235"/>
      <c r="Q971" s="235"/>
      <c r="R971" s="235"/>
      <c r="S971" s="235"/>
      <c r="T971" s="236"/>
      <c r="AT971" s="237" t="s">
        <v>148</v>
      </c>
      <c r="AU971" s="237" t="s">
        <v>83</v>
      </c>
      <c r="AV971" s="12" t="s">
        <v>83</v>
      </c>
      <c r="AW971" s="12" t="s">
        <v>34</v>
      </c>
      <c r="AX971" s="12" t="s">
        <v>73</v>
      </c>
      <c r="AY971" s="237" t="s">
        <v>139</v>
      </c>
    </row>
    <row r="972" s="12" customFormat="1">
      <c r="B972" s="227"/>
      <c r="C972" s="228"/>
      <c r="D972" s="218" t="s">
        <v>148</v>
      </c>
      <c r="E972" s="229" t="s">
        <v>1</v>
      </c>
      <c r="F972" s="230" t="s">
        <v>1317</v>
      </c>
      <c r="G972" s="228"/>
      <c r="H972" s="231">
        <v>0.41999999999999998</v>
      </c>
      <c r="I972" s="232"/>
      <c r="J972" s="228"/>
      <c r="K972" s="228"/>
      <c r="L972" s="233"/>
      <c r="M972" s="234"/>
      <c r="N972" s="235"/>
      <c r="O972" s="235"/>
      <c r="P972" s="235"/>
      <c r="Q972" s="235"/>
      <c r="R972" s="235"/>
      <c r="S972" s="235"/>
      <c r="T972" s="236"/>
      <c r="AT972" s="237" t="s">
        <v>148</v>
      </c>
      <c r="AU972" s="237" t="s">
        <v>83</v>
      </c>
      <c r="AV972" s="12" t="s">
        <v>83</v>
      </c>
      <c r="AW972" s="12" t="s">
        <v>34</v>
      </c>
      <c r="AX972" s="12" t="s">
        <v>73</v>
      </c>
      <c r="AY972" s="237" t="s">
        <v>139</v>
      </c>
    </row>
    <row r="973" s="12" customFormat="1">
      <c r="B973" s="227"/>
      <c r="C973" s="228"/>
      <c r="D973" s="218" t="s">
        <v>148</v>
      </c>
      <c r="E973" s="229" t="s">
        <v>1</v>
      </c>
      <c r="F973" s="230" t="s">
        <v>1318</v>
      </c>
      <c r="G973" s="228"/>
      <c r="H973" s="231">
        <v>0.46500000000000002</v>
      </c>
      <c r="I973" s="232"/>
      <c r="J973" s="228"/>
      <c r="K973" s="228"/>
      <c r="L973" s="233"/>
      <c r="M973" s="234"/>
      <c r="N973" s="235"/>
      <c r="O973" s="235"/>
      <c r="P973" s="235"/>
      <c r="Q973" s="235"/>
      <c r="R973" s="235"/>
      <c r="S973" s="235"/>
      <c r="T973" s="236"/>
      <c r="AT973" s="237" t="s">
        <v>148</v>
      </c>
      <c r="AU973" s="237" t="s">
        <v>83</v>
      </c>
      <c r="AV973" s="12" t="s">
        <v>83</v>
      </c>
      <c r="AW973" s="12" t="s">
        <v>34</v>
      </c>
      <c r="AX973" s="12" t="s">
        <v>73</v>
      </c>
      <c r="AY973" s="237" t="s">
        <v>139</v>
      </c>
    </row>
    <row r="974" s="12" customFormat="1">
      <c r="B974" s="227"/>
      <c r="C974" s="228"/>
      <c r="D974" s="218" t="s">
        <v>148</v>
      </c>
      <c r="E974" s="229" t="s">
        <v>1</v>
      </c>
      <c r="F974" s="230" t="s">
        <v>1319</v>
      </c>
      <c r="G974" s="228"/>
      <c r="H974" s="231">
        <v>0.623</v>
      </c>
      <c r="I974" s="232"/>
      <c r="J974" s="228"/>
      <c r="K974" s="228"/>
      <c r="L974" s="233"/>
      <c r="M974" s="234"/>
      <c r="N974" s="235"/>
      <c r="O974" s="235"/>
      <c r="P974" s="235"/>
      <c r="Q974" s="235"/>
      <c r="R974" s="235"/>
      <c r="S974" s="235"/>
      <c r="T974" s="236"/>
      <c r="AT974" s="237" t="s">
        <v>148</v>
      </c>
      <c r="AU974" s="237" t="s">
        <v>83</v>
      </c>
      <c r="AV974" s="12" t="s">
        <v>83</v>
      </c>
      <c r="AW974" s="12" t="s">
        <v>34</v>
      </c>
      <c r="AX974" s="12" t="s">
        <v>73</v>
      </c>
      <c r="AY974" s="237" t="s">
        <v>139</v>
      </c>
    </row>
    <row r="975" s="12" customFormat="1">
      <c r="B975" s="227"/>
      <c r="C975" s="228"/>
      <c r="D975" s="218" t="s">
        <v>148</v>
      </c>
      <c r="E975" s="229" t="s">
        <v>1</v>
      </c>
      <c r="F975" s="230" t="s">
        <v>1320</v>
      </c>
      <c r="G975" s="228"/>
      <c r="H975" s="231">
        <v>0.76400000000000001</v>
      </c>
      <c r="I975" s="232"/>
      <c r="J975" s="228"/>
      <c r="K975" s="228"/>
      <c r="L975" s="233"/>
      <c r="M975" s="234"/>
      <c r="N975" s="235"/>
      <c r="O975" s="235"/>
      <c r="P975" s="235"/>
      <c r="Q975" s="235"/>
      <c r="R975" s="235"/>
      <c r="S975" s="235"/>
      <c r="T975" s="236"/>
      <c r="AT975" s="237" t="s">
        <v>148</v>
      </c>
      <c r="AU975" s="237" t="s">
        <v>83</v>
      </c>
      <c r="AV975" s="12" t="s">
        <v>83</v>
      </c>
      <c r="AW975" s="12" t="s">
        <v>34</v>
      </c>
      <c r="AX975" s="12" t="s">
        <v>73</v>
      </c>
      <c r="AY975" s="237" t="s">
        <v>139</v>
      </c>
    </row>
    <row r="976" s="12" customFormat="1">
      <c r="B976" s="227"/>
      <c r="C976" s="228"/>
      <c r="D976" s="218" t="s">
        <v>148</v>
      </c>
      <c r="E976" s="229" t="s">
        <v>1</v>
      </c>
      <c r="F976" s="230" t="s">
        <v>1321</v>
      </c>
      <c r="G976" s="228"/>
      <c r="H976" s="231">
        <v>0.70899999999999996</v>
      </c>
      <c r="I976" s="232"/>
      <c r="J976" s="228"/>
      <c r="K976" s="228"/>
      <c r="L976" s="233"/>
      <c r="M976" s="234"/>
      <c r="N976" s="235"/>
      <c r="O976" s="235"/>
      <c r="P976" s="235"/>
      <c r="Q976" s="235"/>
      <c r="R976" s="235"/>
      <c r="S976" s="235"/>
      <c r="T976" s="236"/>
      <c r="AT976" s="237" t="s">
        <v>148</v>
      </c>
      <c r="AU976" s="237" t="s">
        <v>83</v>
      </c>
      <c r="AV976" s="12" t="s">
        <v>83</v>
      </c>
      <c r="AW976" s="12" t="s">
        <v>34</v>
      </c>
      <c r="AX976" s="12" t="s">
        <v>73</v>
      </c>
      <c r="AY976" s="237" t="s">
        <v>139</v>
      </c>
    </row>
    <row r="977" s="12" customFormat="1">
      <c r="B977" s="227"/>
      <c r="C977" s="228"/>
      <c r="D977" s="218" t="s">
        <v>148</v>
      </c>
      <c r="E977" s="229" t="s">
        <v>1</v>
      </c>
      <c r="F977" s="230" t="s">
        <v>1322</v>
      </c>
      <c r="G977" s="228"/>
      <c r="H977" s="231">
        <v>1.9310000000000001</v>
      </c>
      <c r="I977" s="232"/>
      <c r="J977" s="228"/>
      <c r="K977" s="228"/>
      <c r="L977" s="233"/>
      <c r="M977" s="234"/>
      <c r="N977" s="235"/>
      <c r="O977" s="235"/>
      <c r="P977" s="235"/>
      <c r="Q977" s="235"/>
      <c r="R977" s="235"/>
      <c r="S977" s="235"/>
      <c r="T977" s="236"/>
      <c r="AT977" s="237" t="s">
        <v>148</v>
      </c>
      <c r="AU977" s="237" t="s">
        <v>83</v>
      </c>
      <c r="AV977" s="12" t="s">
        <v>83</v>
      </c>
      <c r="AW977" s="12" t="s">
        <v>34</v>
      </c>
      <c r="AX977" s="12" t="s">
        <v>73</v>
      </c>
      <c r="AY977" s="237" t="s">
        <v>139</v>
      </c>
    </row>
    <row r="978" s="12" customFormat="1">
      <c r="B978" s="227"/>
      <c r="C978" s="228"/>
      <c r="D978" s="218" t="s">
        <v>148</v>
      </c>
      <c r="E978" s="229" t="s">
        <v>1</v>
      </c>
      <c r="F978" s="230" t="s">
        <v>1317</v>
      </c>
      <c r="G978" s="228"/>
      <c r="H978" s="231">
        <v>0.41999999999999998</v>
      </c>
      <c r="I978" s="232"/>
      <c r="J978" s="228"/>
      <c r="K978" s="228"/>
      <c r="L978" s="233"/>
      <c r="M978" s="234"/>
      <c r="N978" s="235"/>
      <c r="O978" s="235"/>
      <c r="P978" s="235"/>
      <c r="Q978" s="235"/>
      <c r="R978" s="235"/>
      <c r="S978" s="235"/>
      <c r="T978" s="236"/>
      <c r="AT978" s="237" t="s">
        <v>148</v>
      </c>
      <c r="AU978" s="237" t="s">
        <v>83</v>
      </c>
      <c r="AV978" s="12" t="s">
        <v>83</v>
      </c>
      <c r="AW978" s="12" t="s">
        <v>34</v>
      </c>
      <c r="AX978" s="12" t="s">
        <v>73</v>
      </c>
      <c r="AY978" s="237" t="s">
        <v>139</v>
      </c>
    </row>
    <row r="979" s="12" customFormat="1">
      <c r="B979" s="227"/>
      <c r="C979" s="228"/>
      <c r="D979" s="218" t="s">
        <v>148</v>
      </c>
      <c r="E979" s="229" t="s">
        <v>1</v>
      </c>
      <c r="F979" s="230" t="s">
        <v>1323</v>
      </c>
      <c r="G979" s="228"/>
      <c r="H979" s="231">
        <v>7.9500000000000002</v>
      </c>
      <c r="I979" s="232"/>
      <c r="J979" s="228"/>
      <c r="K979" s="228"/>
      <c r="L979" s="233"/>
      <c r="M979" s="234"/>
      <c r="N979" s="235"/>
      <c r="O979" s="235"/>
      <c r="P979" s="235"/>
      <c r="Q979" s="235"/>
      <c r="R979" s="235"/>
      <c r="S979" s="235"/>
      <c r="T979" s="236"/>
      <c r="AT979" s="237" t="s">
        <v>148</v>
      </c>
      <c r="AU979" s="237" t="s">
        <v>83</v>
      </c>
      <c r="AV979" s="12" t="s">
        <v>83</v>
      </c>
      <c r="AW979" s="12" t="s">
        <v>34</v>
      </c>
      <c r="AX979" s="12" t="s">
        <v>73</v>
      </c>
      <c r="AY979" s="237" t="s">
        <v>139</v>
      </c>
    </row>
    <row r="980" s="12" customFormat="1">
      <c r="B980" s="227"/>
      <c r="C980" s="228"/>
      <c r="D980" s="218" t="s">
        <v>148</v>
      </c>
      <c r="E980" s="229" t="s">
        <v>1</v>
      </c>
      <c r="F980" s="230" t="s">
        <v>1324</v>
      </c>
      <c r="G980" s="228"/>
      <c r="H980" s="231">
        <v>2.79</v>
      </c>
      <c r="I980" s="232"/>
      <c r="J980" s="228"/>
      <c r="K980" s="228"/>
      <c r="L980" s="233"/>
      <c r="M980" s="234"/>
      <c r="N980" s="235"/>
      <c r="O980" s="235"/>
      <c r="P980" s="235"/>
      <c r="Q980" s="235"/>
      <c r="R980" s="235"/>
      <c r="S980" s="235"/>
      <c r="T980" s="236"/>
      <c r="AT980" s="237" t="s">
        <v>148</v>
      </c>
      <c r="AU980" s="237" t="s">
        <v>83</v>
      </c>
      <c r="AV980" s="12" t="s">
        <v>83</v>
      </c>
      <c r="AW980" s="12" t="s">
        <v>34</v>
      </c>
      <c r="AX980" s="12" t="s">
        <v>73</v>
      </c>
      <c r="AY980" s="237" t="s">
        <v>139</v>
      </c>
    </row>
    <row r="981" s="12" customFormat="1">
      <c r="B981" s="227"/>
      <c r="C981" s="228"/>
      <c r="D981" s="218" t="s">
        <v>148</v>
      </c>
      <c r="E981" s="229" t="s">
        <v>1</v>
      </c>
      <c r="F981" s="230" t="s">
        <v>1325</v>
      </c>
      <c r="G981" s="228"/>
      <c r="H981" s="231">
        <v>1.0229999999999999</v>
      </c>
      <c r="I981" s="232"/>
      <c r="J981" s="228"/>
      <c r="K981" s="228"/>
      <c r="L981" s="233"/>
      <c r="M981" s="234"/>
      <c r="N981" s="235"/>
      <c r="O981" s="235"/>
      <c r="P981" s="235"/>
      <c r="Q981" s="235"/>
      <c r="R981" s="235"/>
      <c r="S981" s="235"/>
      <c r="T981" s="236"/>
      <c r="AT981" s="237" t="s">
        <v>148</v>
      </c>
      <c r="AU981" s="237" t="s">
        <v>83</v>
      </c>
      <c r="AV981" s="12" t="s">
        <v>83</v>
      </c>
      <c r="AW981" s="12" t="s">
        <v>34</v>
      </c>
      <c r="AX981" s="12" t="s">
        <v>73</v>
      </c>
      <c r="AY981" s="237" t="s">
        <v>139</v>
      </c>
    </row>
    <row r="982" s="13" customFormat="1">
      <c r="B982" s="238"/>
      <c r="C982" s="239"/>
      <c r="D982" s="218" t="s">
        <v>148</v>
      </c>
      <c r="E982" s="240" t="s">
        <v>1</v>
      </c>
      <c r="F982" s="241" t="s">
        <v>167</v>
      </c>
      <c r="G982" s="239"/>
      <c r="H982" s="242">
        <v>34</v>
      </c>
      <c r="I982" s="243"/>
      <c r="J982" s="239"/>
      <c r="K982" s="239"/>
      <c r="L982" s="244"/>
      <c r="M982" s="245"/>
      <c r="N982" s="246"/>
      <c r="O982" s="246"/>
      <c r="P982" s="246"/>
      <c r="Q982" s="246"/>
      <c r="R982" s="246"/>
      <c r="S982" s="246"/>
      <c r="T982" s="247"/>
      <c r="AT982" s="248" t="s">
        <v>148</v>
      </c>
      <c r="AU982" s="248" t="s">
        <v>83</v>
      </c>
      <c r="AV982" s="13" t="s">
        <v>146</v>
      </c>
      <c r="AW982" s="13" t="s">
        <v>34</v>
      </c>
      <c r="AX982" s="13" t="s">
        <v>81</v>
      </c>
      <c r="AY982" s="248" t="s">
        <v>139</v>
      </c>
    </row>
    <row r="983" s="1" customFormat="1" ht="16.5" customHeight="1">
      <c r="B983" s="37"/>
      <c r="C983" s="204" t="s">
        <v>1326</v>
      </c>
      <c r="D983" s="204" t="s">
        <v>141</v>
      </c>
      <c r="E983" s="205" t="s">
        <v>219</v>
      </c>
      <c r="F983" s="206" t="s">
        <v>220</v>
      </c>
      <c r="G983" s="207" t="s">
        <v>144</v>
      </c>
      <c r="H983" s="208">
        <v>158</v>
      </c>
      <c r="I983" s="209"/>
      <c r="J983" s="210">
        <f>ROUND(I983*H983,2)</f>
        <v>0</v>
      </c>
      <c r="K983" s="206" t="s">
        <v>145</v>
      </c>
      <c r="L983" s="42"/>
      <c r="M983" s="211" t="s">
        <v>1</v>
      </c>
      <c r="N983" s="212" t="s">
        <v>44</v>
      </c>
      <c r="O983" s="78"/>
      <c r="P983" s="213">
        <f>O983*H983</f>
        <v>0</v>
      </c>
      <c r="Q983" s="213">
        <v>0</v>
      </c>
      <c r="R983" s="213">
        <f>Q983*H983</f>
        <v>0</v>
      </c>
      <c r="S983" s="213">
        <v>0</v>
      </c>
      <c r="T983" s="214">
        <f>S983*H983</f>
        <v>0</v>
      </c>
      <c r="AR983" s="16" t="s">
        <v>146</v>
      </c>
      <c r="AT983" s="16" t="s">
        <v>141</v>
      </c>
      <c r="AU983" s="16" t="s">
        <v>83</v>
      </c>
      <c r="AY983" s="16" t="s">
        <v>139</v>
      </c>
      <c r="BE983" s="215">
        <f>IF(N983="základní",J983,0)</f>
        <v>0</v>
      </c>
      <c r="BF983" s="215">
        <f>IF(N983="snížená",J983,0)</f>
        <v>0</v>
      </c>
      <c r="BG983" s="215">
        <f>IF(N983="zákl. přenesená",J983,0)</f>
        <v>0</v>
      </c>
      <c r="BH983" s="215">
        <f>IF(N983="sníž. přenesená",J983,0)</f>
        <v>0</v>
      </c>
      <c r="BI983" s="215">
        <f>IF(N983="nulová",J983,0)</f>
        <v>0</v>
      </c>
      <c r="BJ983" s="16" t="s">
        <v>81</v>
      </c>
      <c r="BK983" s="215">
        <f>ROUND(I983*H983,2)</f>
        <v>0</v>
      </c>
      <c r="BL983" s="16" t="s">
        <v>146</v>
      </c>
      <c r="BM983" s="16" t="s">
        <v>1327</v>
      </c>
    </row>
    <row r="984" s="11" customFormat="1">
      <c r="B984" s="216"/>
      <c r="C984" s="217"/>
      <c r="D984" s="218" t="s">
        <v>148</v>
      </c>
      <c r="E984" s="219" t="s">
        <v>1</v>
      </c>
      <c r="F984" s="220" t="s">
        <v>1328</v>
      </c>
      <c r="G984" s="217"/>
      <c r="H984" s="219" t="s">
        <v>1</v>
      </c>
      <c r="I984" s="221"/>
      <c r="J984" s="217"/>
      <c r="K984" s="217"/>
      <c r="L984" s="222"/>
      <c r="M984" s="223"/>
      <c r="N984" s="224"/>
      <c r="O984" s="224"/>
      <c r="P984" s="224"/>
      <c r="Q984" s="224"/>
      <c r="R984" s="224"/>
      <c r="S984" s="224"/>
      <c r="T984" s="225"/>
      <c r="AT984" s="226" t="s">
        <v>148</v>
      </c>
      <c r="AU984" s="226" t="s">
        <v>83</v>
      </c>
      <c r="AV984" s="11" t="s">
        <v>81</v>
      </c>
      <c r="AW984" s="11" t="s">
        <v>34</v>
      </c>
      <c r="AX984" s="11" t="s">
        <v>73</v>
      </c>
      <c r="AY984" s="226" t="s">
        <v>139</v>
      </c>
    </row>
    <row r="985" s="12" customFormat="1">
      <c r="B985" s="227"/>
      <c r="C985" s="228"/>
      <c r="D985" s="218" t="s">
        <v>148</v>
      </c>
      <c r="E985" s="229" t="s">
        <v>1</v>
      </c>
      <c r="F985" s="230" t="s">
        <v>1329</v>
      </c>
      <c r="G985" s="228"/>
      <c r="H985" s="231">
        <v>291</v>
      </c>
      <c r="I985" s="232"/>
      <c r="J985" s="228"/>
      <c r="K985" s="228"/>
      <c r="L985" s="233"/>
      <c r="M985" s="234"/>
      <c r="N985" s="235"/>
      <c r="O985" s="235"/>
      <c r="P985" s="235"/>
      <c r="Q985" s="235"/>
      <c r="R985" s="235"/>
      <c r="S985" s="235"/>
      <c r="T985" s="236"/>
      <c r="AT985" s="237" t="s">
        <v>148</v>
      </c>
      <c r="AU985" s="237" t="s">
        <v>83</v>
      </c>
      <c r="AV985" s="12" t="s">
        <v>83</v>
      </c>
      <c r="AW985" s="12" t="s">
        <v>34</v>
      </c>
      <c r="AX985" s="12" t="s">
        <v>73</v>
      </c>
      <c r="AY985" s="237" t="s">
        <v>139</v>
      </c>
    </row>
    <row r="986" s="11" customFormat="1">
      <c r="B986" s="216"/>
      <c r="C986" s="217"/>
      <c r="D986" s="218" t="s">
        <v>148</v>
      </c>
      <c r="E986" s="219" t="s">
        <v>1</v>
      </c>
      <c r="F986" s="220" t="s">
        <v>1330</v>
      </c>
      <c r="G986" s="217"/>
      <c r="H986" s="219" t="s">
        <v>1</v>
      </c>
      <c r="I986" s="221"/>
      <c r="J986" s="217"/>
      <c r="K986" s="217"/>
      <c r="L986" s="222"/>
      <c r="M986" s="223"/>
      <c r="N986" s="224"/>
      <c r="O986" s="224"/>
      <c r="P986" s="224"/>
      <c r="Q986" s="224"/>
      <c r="R986" s="224"/>
      <c r="S986" s="224"/>
      <c r="T986" s="225"/>
      <c r="AT986" s="226" t="s">
        <v>148</v>
      </c>
      <c r="AU986" s="226" t="s">
        <v>83</v>
      </c>
      <c r="AV986" s="11" t="s">
        <v>81</v>
      </c>
      <c r="AW986" s="11" t="s">
        <v>34</v>
      </c>
      <c r="AX986" s="11" t="s">
        <v>73</v>
      </c>
      <c r="AY986" s="226" t="s">
        <v>139</v>
      </c>
    </row>
    <row r="987" s="12" customFormat="1">
      <c r="B987" s="227"/>
      <c r="C987" s="228"/>
      <c r="D987" s="218" t="s">
        <v>148</v>
      </c>
      <c r="E987" s="229" t="s">
        <v>1</v>
      </c>
      <c r="F987" s="230" t="s">
        <v>1331</v>
      </c>
      <c r="G987" s="228"/>
      <c r="H987" s="231">
        <v>-133</v>
      </c>
      <c r="I987" s="232"/>
      <c r="J987" s="228"/>
      <c r="K987" s="228"/>
      <c r="L987" s="233"/>
      <c r="M987" s="234"/>
      <c r="N987" s="235"/>
      <c r="O987" s="235"/>
      <c r="P987" s="235"/>
      <c r="Q987" s="235"/>
      <c r="R987" s="235"/>
      <c r="S987" s="235"/>
      <c r="T987" s="236"/>
      <c r="AT987" s="237" t="s">
        <v>148</v>
      </c>
      <c r="AU987" s="237" t="s">
        <v>83</v>
      </c>
      <c r="AV987" s="12" t="s">
        <v>83</v>
      </c>
      <c r="AW987" s="12" t="s">
        <v>34</v>
      </c>
      <c r="AX987" s="12" t="s">
        <v>73</v>
      </c>
      <c r="AY987" s="237" t="s">
        <v>139</v>
      </c>
    </row>
    <row r="988" s="13" customFormat="1">
      <c r="B988" s="238"/>
      <c r="C988" s="239"/>
      <c r="D988" s="218" t="s">
        <v>148</v>
      </c>
      <c r="E988" s="240" t="s">
        <v>1</v>
      </c>
      <c r="F988" s="241" t="s">
        <v>167</v>
      </c>
      <c r="G988" s="239"/>
      <c r="H988" s="242">
        <v>158</v>
      </c>
      <c r="I988" s="243"/>
      <c r="J988" s="239"/>
      <c r="K988" s="239"/>
      <c r="L988" s="244"/>
      <c r="M988" s="245"/>
      <c r="N988" s="246"/>
      <c r="O988" s="246"/>
      <c r="P988" s="246"/>
      <c r="Q988" s="246"/>
      <c r="R988" s="246"/>
      <c r="S988" s="246"/>
      <c r="T988" s="247"/>
      <c r="AT988" s="248" t="s">
        <v>148</v>
      </c>
      <c r="AU988" s="248" t="s">
        <v>83</v>
      </c>
      <c r="AV988" s="13" t="s">
        <v>146</v>
      </c>
      <c r="AW988" s="13" t="s">
        <v>34</v>
      </c>
      <c r="AX988" s="13" t="s">
        <v>81</v>
      </c>
      <c r="AY988" s="248" t="s">
        <v>139</v>
      </c>
    </row>
    <row r="989" s="1" customFormat="1" ht="16.5" customHeight="1">
      <c r="B989" s="37"/>
      <c r="C989" s="204" t="s">
        <v>1332</v>
      </c>
      <c r="D989" s="204" t="s">
        <v>141</v>
      </c>
      <c r="E989" s="205" t="s">
        <v>229</v>
      </c>
      <c r="F989" s="206" t="s">
        <v>230</v>
      </c>
      <c r="G989" s="207" t="s">
        <v>144</v>
      </c>
      <c r="H989" s="208">
        <v>291</v>
      </c>
      <c r="I989" s="209"/>
      <c r="J989" s="210">
        <f>ROUND(I989*H989,2)</f>
        <v>0</v>
      </c>
      <c r="K989" s="206" t="s">
        <v>145</v>
      </c>
      <c r="L989" s="42"/>
      <c r="M989" s="211" t="s">
        <v>1</v>
      </c>
      <c r="N989" s="212" t="s">
        <v>44</v>
      </c>
      <c r="O989" s="78"/>
      <c r="P989" s="213">
        <f>O989*H989</f>
        <v>0</v>
      </c>
      <c r="Q989" s="213">
        <v>0</v>
      </c>
      <c r="R989" s="213">
        <f>Q989*H989</f>
        <v>0</v>
      </c>
      <c r="S989" s="213">
        <v>0</v>
      </c>
      <c r="T989" s="214">
        <f>S989*H989</f>
        <v>0</v>
      </c>
      <c r="AR989" s="16" t="s">
        <v>146</v>
      </c>
      <c r="AT989" s="16" t="s">
        <v>141</v>
      </c>
      <c r="AU989" s="16" t="s">
        <v>83</v>
      </c>
      <c r="AY989" s="16" t="s">
        <v>139</v>
      </c>
      <c r="BE989" s="215">
        <f>IF(N989="základní",J989,0)</f>
        <v>0</v>
      </c>
      <c r="BF989" s="215">
        <f>IF(N989="snížená",J989,0)</f>
        <v>0</v>
      </c>
      <c r="BG989" s="215">
        <f>IF(N989="zákl. přenesená",J989,0)</f>
        <v>0</v>
      </c>
      <c r="BH989" s="215">
        <f>IF(N989="sníž. přenesená",J989,0)</f>
        <v>0</v>
      </c>
      <c r="BI989" s="215">
        <f>IF(N989="nulová",J989,0)</f>
        <v>0</v>
      </c>
      <c r="BJ989" s="16" t="s">
        <v>81</v>
      </c>
      <c r="BK989" s="215">
        <f>ROUND(I989*H989,2)</f>
        <v>0</v>
      </c>
      <c r="BL989" s="16" t="s">
        <v>146</v>
      </c>
      <c r="BM989" s="16" t="s">
        <v>1333</v>
      </c>
    </row>
    <row r="990" s="11" customFormat="1">
      <c r="B990" s="216"/>
      <c r="C990" s="217"/>
      <c r="D990" s="218" t="s">
        <v>148</v>
      </c>
      <c r="E990" s="219" t="s">
        <v>1</v>
      </c>
      <c r="F990" s="220" t="s">
        <v>1328</v>
      </c>
      <c r="G990" s="217"/>
      <c r="H990" s="219" t="s">
        <v>1</v>
      </c>
      <c r="I990" s="221"/>
      <c r="J990" s="217"/>
      <c r="K990" s="217"/>
      <c r="L990" s="222"/>
      <c r="M990" s="223"/>
      <c r="N990" s="224"/>
      <c r="O990" s="224"/>
      <c r="P990" s="224"/>
      <c r="Q990" s="224"/>
      <c r="R990" s="224"/>
      <c r="S990" s="224"/>
      <c r="T990" s="225"/>
      <c r="AT990" s="226" t="s">
        <v>148</v>
      </c>
      <c r="AU990" s="226" t="s">
        <v>83</v>
      </c>
      <c r="AV990" s="11" t="s">
        <v>81</v>
      </c>
      <c r="AW990" s="11" t="s">
        <v>34</v>
      </c>
      <c r="AX990" s="11" t="s">
        <v>73</v>
      </c>
      <c r="AY990" s="226" t="s">
        <v>139</v>
      </c>
    </row>
    <row r="991" s="12" customFormat="1">
      <c r="B991" s="227"/>
      <c r="C991" s="228"/>
      <c r="D991" s="218" t="s">
        <v>148</v>
      </c>
      <c r="E991" s="229" t="s">
        <v>1</v>
      </c>
      <c r="F991" s="230" t="s">
        <v>1329</v>
      </c>
      <c r="G991" s="228"/>
      <c r="H991" s="231">
        <v>291</v>
      </c>
      <c r="I991" s="232"/>
      <c r="J991" s="228"/>
      <c r="K991" s="228"/>
      <c r="L991" s="233"/>
      <c r="M991" s="234"/>
      <c r="N991" s="235"/>
      <c r="O991" s="235"/>
      <c r="P991" s="235"/>
      <c r="Q991" s="235"/>
      <c r="R991" s="235"/>
      <c r="S991" s="235"/>
      <c r="T991" s="236"/>
      <c r="AT991" s="237" t="s">
        <v>148</v>
      </c>
      <c r="AU991" s="237" t="s">
        <v>83</v>
      </c>
      <c r="AV991" s="12" t="s">
        <v>83</v>
      </c>
      <c r="AW991" s="12" t="s">
        <v>34</v>
      </c>
      <c r="AX991" s="12" t="s">
        <v>81</v>
      </c>
      <c r="AY991" s="237" t="s">
        <v>139</v>
      </c>
    </row>
    <row r="992" s="1" customFormat="1" ht="16.5" customHeight="1">
      <c r="B992" s="37"/>
      <c r="C992" s="204" t="s">
        <v>1334</v>
      </c>
      <c r="D992" s="204" t="s">
        <v>141</v>
      </c>
      <c r="E992" s="205" t="s">
        <v>233</v>
      </c>
      <c r="F992" s="206" t="s">
        <v>234</v>
      </c>
      <c r="G992" s="207" t="s">
        <v>144</v>
      </c>
      <c r="H992" s="208">
        <v>133</v>
      </c>
      <c r="I992" s="209"/>
      <c r="J992" s="210">
        <f>ROUND(I992*H992,2)</f>
        <v>0</v>
      </c>
      <c r="K992" s="206" t="s">
        <v>145</v>
      </c>
      <c r="L992" s="42"/>
      <c r="M992" s="211" t="s">
        <v>1</v>
      </c>
      <c r="N992" s="212" t="s">
        <v>44</v>
      </c>
      <c r="O992" s="78"/>
      <c r="P992" s="213">
        <f>O992*H992</f>
        <v>0</v>
      </c>
      <c r="Q992" s="213">
        <v>0</v>
      </c>
      <c r="R992" s="213">
        <f>Q992*H992</f>
        <v>0</v>
      </c>
      <c r="S992" s="213">
        <v>0</v>
      </c>
      <c r="T992" s="214">
        <f>S992*H992</f>
        <v>0</v>
      </c>
      <c r="AR992" s="16" t="s">
        <v>146</v>
      </c>
      <c r="AT992" s="16" t="s">
        <v>141</v>
      </c>
      <c r="AU992" s="16" t="s">
        <v>83</v>
      </c>
      <c r="AY992" s="16" t="s">
        <v>139</v>
      </c>
      <c r="BE992" s="215">
        <f>IF(N992="základní",J992,0)</f>
        <v>0</v>
      </c>
      <c r="BF992" s="215">
        <f>IF(N992="snížená",J992,0)</f>
        <v>0</v>
      </c>
      <c r="BG992" s="215">
        <f>IF(N992="zákl. přenesená",J992,0)</f>
        <v>0</v>
      </c>
      <c r="BH992" s="215">
        <f>IF(N992="sníž. přenesená",J992,0)</f>
        <v>0</v>
      </c>
      <c r="BI992" s="215">
        <f>IF(N992="nulová",J992,0)</f>
        <v>0</v>
      </c>
      <c r="BJ992" s="16" t="s">
        <v>81</v>
      </c>
      <c r="BK992" s="215">
        <f>ROUND(I992*H992,2)</f>
        <v>0</v>
      </c>
      <c r="BL992" s="16" t="s">
        <v>146</v>
      </c>
      <c r="BM992" s="16" t="s">
        <v>1335</v>
      </c>
    </row>
    <row r="993" s="11" customFormat="1">
      <c r="B993" s="216"/>
      <c r="C993" s="217"/>
      <c r="D993" s="218" t="s">
        <v>148</v>
      </c>
      <c r="E993" s="219" t="s">
        <v>1</v>
      </c>
      <c r="F993" s="220" t="s">
        <v>1336</v>
      </c>
      <c r="G993" s="217"/>
      <c r="H993" s="219" t="s">
        <v>1</v>
      </c>
      <c r="I993" s="221"/>
      <c r="J993" s="217"/>
      <c r="K993" s="217"/>
      <c r="L993" s="222"/>
      <c r="M993" s="223"/>
      <c r="N993" s="224"/>
      <c r="O993" s="224"/>
      <c r="P993" s="224"/>
      <c r="Q993" s="224"/>
      <c r="R993" s="224"/>
      <c r="S993" s="224"/>
      <c r="T993" s="225"/>
      <c r="AT993" s="226" t="s">
        <v>148</v>
      </c>
      <c r="AU993" s="226" t="s">
        <v>83</v>
      </c>
      <c r="AV993" s="11" t="s">
        <v>81</v>
      </c>
      <c r="AW993" s="11" t="s">
        <v>34</v>
      </c>
      <c r="AX993" s="11" t="s">
        <v>73</v>
      </c>
      <c r="AY993" s="226" t="s">
        <v>139</v>
      </c>
    </row>
    <row r="994" s="11" customFormat="1">
      <c r="B994" s="216"/>
      <c r="C994" s="217"/>
      <c r="D994" s="218" t="s">
        <v>148</v>
      </c>
      <c r="E994" s="219" t="s">
        <v>1</v>
      </c>
      <c r="F994" s="220" t="s">
        <v>1328</v>
      </c>
      <c r="G994" s="217"/>
      <c r="H994" s="219" t="s">
        <v>1</v>
      </c>
      <c r="I994" s="221"/>
      <c r="J994" s="217"/>
      <c r="K994" s="217"/>
      <c r="L994" s="222"/>
      <c r="M994" s="223"/>
      <c r="N994" s="224"/>
      <c r="O994" s="224"/>
      <c r="P994" s="224"/>
      <c r="Q994" s="224"/>
      <c r="R994" s="224"/>
      <c r="S994" s="224"/>
      <c r="T994" s="225"/>
      <c r="AT994" s="226" t="s">
        <v>148</v>
      </c>
      <c r="AU994" s="226" t="s">
        <v>83</v>
      </c>
      <c r="AV994" s="11" t="s">
        <v>81</v>
      </c>
      <c r="AW994" s="11" t="s">
        <v>34</v>
      </c>
      <c r="AX994" s="11" t="s">
        <v>73</v>
      </c>
      <c r="AY994" s="226" t="s">
        <v>139</v>
      </c>
    </row>
    <row r="995" s="12" customFormat="1">
      <c r="B995" s="227"/>
      <c r="C995" s="228"/>
      <c r="D995" s="218" t="s">
        <v>148</v>
      </c>
      <c r="E995" s="229" t="s">
        <v>1</v>
      </c>
      <c r="F995" s="230" t="s">
        <v>1329</v>
      </c>
      <c r="G995" s="228"/>
      <c r="H995" s="231">
        <v>291</v>
      </c>
      <c r="I995" s="232"/>
      <c r="J995" s="228"/>
      <c r="K995" s="228"/>
      <c r="L995" s="233"/>
      <c r="M995" s="234"/>
      <c r="N995" s="235"/>
      <c r="O995" s="235"/>
      <c r="P995" s="235"/>
      <c r="Q995" s="235"/>
      <c r="R995" s="235"/>
      <c r="S995" s="235"/>
      <c r="T995" s="236"/>
      <c r="AT995" s="237" t="s">
        <v>148</v>
      </c>
      <c r="AU995" s="237" t="s">
        <v>83</v>
      </c>
      <c r="AV995" s="12" t="s">
        <v>83</v>
      </c>
      <c r="AW995" s="12" t="s">
        <v>34</v>
      </c>
      <c r="AX995" s="12" t="s">
        <v>73</v>
      </c>
      <c r="AY995" s="237" t="s">
        <v>139</v>
      </c>
    </row>
    <row r="996" s="11" customFormat="1">
      <c r="B996" s="216"/>
      <c r="C996" s="217"/>
      <c r="D996" s="218" t="s">
        <v>148</v>
      </c>
      <c r="E996" s="219" t="s">
        <v>1</v>
      </c>
      <c r="F996" s="220" t="s">
        <v>1337</v>
      </c>
      <c r="G996" s="217"/>
      <c r="H996" s="219" t="s">
        <v>1</v>
      </c>
      <c r="I996" s="221"/>
      <c r="J996" s="217"/>
      <c r="K996" s="217"/>
      <c r="L996" s="222"/>
      <c r="M996" s="223"/>
      <c r="N996" s="224"/>
      <c r="O996" s="224"/>
      <c r="P996" s="224"/>
      <c r="Q996" s="224"/>
      <c r="R996" s="224"/>
      <c r="S996" s="224"/>
      <c r="T996" s="225"/>
      <c r="AT996" s="226" t="s">
        <v>148</v>
      </c>
      <c r="AU996" s="226" t="s">
        <v>83</v>
      </c>
      <c r="AV996" s="11" t="s">
        <v>81</v>
      </c>
      <c r="AW996" s="11" t="s">
        <v>34</v>
      </c>
      <c r="AX996" s="11" t="s">
        <v>73</v>
      </c>
      <c r="AY996" s="226" t="s">
        <v>139</v>
      </c>
    </row>
    <row r="997" s="12" customFormat="1">
      <c r="B997" s="227"/>
      <c r="C997" s="228"/>
      <c r="D997" s="218" t="s">
        <v>148</v>
      </c>
      <c r="E997" s="229" t="s">
        <v>1</v>
      </c>
      <c r="F997" s="230" t="s">
        <v>1338</v>
      </c>
      <c r="G997" s="228"/>
      <c r="H997" s="231">
        <v>-158</v>
      </c>
      <c r="I997" s="232"/>
      <c r="J997" s="228"/>
      <c r="K997" s="228"/>
      <c r="L997" s="233"/>
      <c r="M997" s="234"/>
      <c r="N997" s="235"/>
      <c r="O997" s="235"/>
      <c r="P997" s="235"/>
      <c r="Q997" s="235"/>
      <c r="R997" s="235"/>
      <c r="S997" s="235"/>
      <c r="T997" s="236"/>
      <c r="AT997" s="237" t="s">
        <v>148</v>
      </c>
      <c r="AU997" s="237" t="s">
        <v>83</v>
      </c>
      <c r="AV997" s="12" t="s">
        <v>83</v>
      </c>
      <c r="AW997" s="12" t="s">
        <v>34</v>
      </c>
      <c r="AX997" s="12" t="s">
        <v>73</v>
      </c>
      <c r="AY997" s="237" t="s">
        <v>139</v>
      </c>
    </row>
    <row r="998" s="13" customFormat="1">
      <c r="B998" s="238"/>
      <c r="C998" s="239"/>
      <c r="D998" s="218" t="s">
        <v>148</v>
      </c>
      <c r="E998" s="240" t="s">
        <v>1</v>
      </c>
      <c r="F998" s="241" t="s">
        <v>167</v>
      </c>
      <c r="G998" s="239"/>
      <c r="H998" s="242">
        <v>133</v>
      </c>
      <c r="I998" s="243"/>
      <c r="J998" s="239"/>
      <c r="K998" s="239"/>
      <c r="L998" s="244"/>
      <c r="M998" s="245"/>
      <c r="N998" s="246"/>
      <c r="O998" s="246"/>
      <c r="P998" s="246"/>
      <c r="Q998" s="246"/>
      <c r="R998" s="246"/>
      <c r="S998" s="246"/>
      <c r="T998" s="247"/>
      <c r="AT998" s="248" t="s">
        <v>148</v>
      </c>
      <c r="AU998" s="248" t="s">
        <v>83</v>
      </c>
      <c r="AV998" s="13" t="s">
        <v>146</v>
      </c>
      <c r="AW998" s="13" t="s">
        <v>34</v>
      </c>
      <c r="AX998" s="13" t="s">
        <v>81</v>
      </c>
      <c r="AY998" s="248" t="s">
        <v>139</v>
      </c>
    </row>
    <row r="999" s="1" customFormat="1" ht="16.5" customHeight="1">
      <c r="B999" s="37"/>
      <c r="C999" s="204" t="s">
        <v>1339</v>
      </c>
      <c r="D999" s="204" t="s">
        <v>141</v>
      </c>
      <c r="E999" s="205" t="s">
        <v>241</v>
      </c>
      <c r="F999" s="206" t="s">
        <v>242</v>
      </c>
      <c r="G999" s="207" t="s">
        <v>144</v>
      </c>
      <c r="H999" s="208">
        <v>133</v>
      </c>
      <c r="I999" s="209"/>
      <c r="J999" s="210">
        <f>ROUND(I999*H999,2)</f>
        <v>0</v>
      </c>
      <c r="K999" s="206" t="s">
        <v>145</v>
      </c>
      <c r="L999" s="42"/>
      <c r="M999" s="211" t="s">
        <v>1</v>
      </c>
      <c r="N999" s="212" t="s">
        <v>44</v>
      </c>
      <c r="O999" s="78"/>
      <c r="P999" s="213">
        <f>O999*H999</f>
        <v>0</v>
      </c>
      <c r="Q999" s="213">
        <v>0</v>
      </c>
      <c r="R999" s="213">
        <f>Q999*H999</f>
        <v>0</v>
      </c>
      <c r="S999" s="213">
        <v>0</v>
      </c>
      <c r="T999" s="214">
        <f>S999*H999</f>
        <v>0</v>
      </c>
      <c r="AR999" s="16" t="s">
        <v>146</v>
      </c>
      <c r="AT999" s="16" t="s">
        <v>141</v>
      </c>
      <c r="AU999" s="16" t="s">
        <v>83</v>
      </c>
      <c r="AY999" s="16" t="s">
        <v>139</v>
      </c>
      <c r="BE999" s="215">
        <f>IF(N999="základní",J999,0)</f>
        <v>0</v>
      </c>
      <c r="BF999" s="215">
        <f>IF(N999="snížená",J999,0)</f>
        <v>0</v>
      </c>
      <c r="BG999" s="215">
        <f>IF(N999="zákl. přenesená",J999,0)</f>
        <v>0</v>
      </c>
      <c r="BH999" s="215">
        <f>IF(N999="sníž. přenesená",J999,0)</f>
        <v>0</v>
      </c>
      <c r="BI999" s="215">
        <f>IF(N999="nulová",J999,0)</f>
        <v>0</v>
      </c>
      <c r="BJ999" s="16" t="s">
        <v>81</v>
      </c>
      <c r="BK999" s="215">
        <f>ROUND(I999*H999,2)</f>
        <v>0</v>
      </c>
      <c r="BL999" s="16" t="s">
        <v>146</v>
      </c>
      <c r="BM999" s="16" t="s">
        <v>1340</v>
      </c>
    </row>
    <row r="1000" s="11" customFormat="1">
      <c r="B1000" s="216"/>
      <c r="C1000" s="217"/>
      <c r="D1000" s="218" t="s">
        <v>148</v>
      </c>
      <c r="E1000" s="219" t="s">
        <v>1</v>
      </c>
      <c r="F1000" s="220" t="s">
        <v>244</v>
      </c>
      <c r="G1000" s="217"/>
      <c r="H1000" s="219" t="s">
        <v>1</v>
      </c>
      <c r="I1000" s="221"/>
      <c r="J1000" s="217"/>
      <c r="K1000" s="217"/>
      <c r="L1000" s="222"/>
      <c r="M1000" s="223"/>
      <c r="N1000" s="224"/>
      <c r="O1000" s="224"/>
      <c r="P1000" s="224"/>
      <c r="Q1000" s="224"/>
      <c r="R1000" s="224"/>
      <c r="S1000" s="224"/>
      <c r="T1000" s="225"/>
      <c r="AT1000" s="226" t="s">
        <v>148</v>
      </c>
      <c r="AU1000" s="226" t="s">
        <v>83</v>
      </c>
      <c r="AV1000" s="11" t="s">
        <v>81</v>
      </c>
      <c r="AW1000" s="11" t="s">
        <v>34</v>
      </c>
      <c r="AX1000" s="11" t="s">
        <v>73</v>
      </c>
      <c r="AY1000" s="226" t="s">
        <v>139</v>
      </c>
    </row>
    <row r="1001" s="12" customFormat="1">
      <c r="B1001" s="227"/>
      <c r="C1001" s="228"/>
      <c r="D1001" s="218" t="s">
        <v>148</v>
      </c>
      <c r="E1001" s="229" t="s">
        <v>1</v>
      </c>
      <c r="F1001" s="230" t="s">
        <v>1341</v>
      </c>
      <c r="G1001" s="228"/>
      <c r="H1001" s="231">
        <v>133</v>
      </c>
      <c r="I1001" s="232"/>
      <c r="J1001" s="228"/>
      <c r="K1001" s="228"/>
      <c r="L1001" s="233"/>
      <c r="M1001" s="234"/>
      <c r="N1001" s="235"/>
      <c r="O1001" s="235"/>
      <c r="P1001" s="235"/>
      <c r="Q1001" s="235"/>
      <c r="R1001" s="235"/>
      <c r="S1001" s="235"/>
      <c r="T1001" s="236"/>
      <c r="AT1001" s="237" t="s">
        <v>148</v>
      </c>
      <c r="AU1001" s="237" t="s">
        <v>83</v>
      </c>
      <c r="AV1001" s="12" t="s">
        <v>83</v>
      </c>
      <c r="AW1001" s="12" t="s">
        <v>34</v>
      </c>
      <c r="AX1001" s="12" t="s">
        <v>81</v>
      </c>
      <c r="AY1001" s="237" t="s">
        <v>139</v>
      </c>
    </row>
    <row r="1002" s="1" customFormat="1" ht="16.5" customHeight="1">
      <c r="B1002" s="37"/>
      <c r="C1002" s="204" t="s">
        <v>1342</v>
      </c>
      <c r="D1002" s="204" t="s">
        <v>141</v>
      </c>
      <c r="E1002" s="205" t="s">
        <v>247</v>
      </c>
      <c r="F1002" s="206" t="s">
        <v>248</v>
      </c>
      <c r="G1002" s="207" t="s">
        <v>249</v>
      </c>
      <c r="H1002" s="208">
        <v>239.40000000000001</v>
      </c>
      <c r="I1002" s="209"/>
      <c r="J1002" s="210">
        <f>ROUND(I1002*H1002,2)</f>
        <v>0</v>
      </c>
      <c r="K1002" s="206" t="s">
        <v>1</v>
      </c>
      <c r="L1002" s="42"/>
      <c r="M1002" s="211" t="s">
        <v>1</v>
      </c>
      <c r="N1002" s="212" t="s">
        <v>44</v>
      </c>
      <c r="O1002" s="78"/>
      <c r="P1002" s="213">
        <f>O1002*H1002</f>
        <v>0</v>
      </c>
      <c r="Q1002" s="213">
        <v>0</v>
      </c>
      <c r="R1002" s="213">
        <f>Q1002*H1002</f>
        <v>0</v>
      </c>
      <c r="S1002" s="213">
        <v>0</v>
      </c>
      <c r="T1002" s="214">
        <f>S1002*H1002</f>
        <v>0</v>
      </c>
      <c r="AR1002" s="16" t="s">
        <v>146</v>
      </c>
      <c r="AT1002" s="16" t="s">
        <v>141</v>
      </c>
      <c r="AU1002" s="16" t="s">
        <v>83</v>
      </c>
      <c r="AY1002" s="16" t="s">
        <v>139</v>
      </c>
      <c r="BE1002" s="215">
        <f>IF(N1002="základní",J1002,0)</f>
        <v>0</v>
      </c>
      <c r="BF1002" s="215">
        <f>IF(N1002="snížená",J1002,0)</f>
        <v>0</v>
      </c>
      <c r="BG1002" s="215">
        <f>IF(N1002="zákl. přenesená",J1002,0)</f>
        <v>0</v>
      </c>
      <c r="BH1002" s="215">
        <f>IF(N1002="sníž. přenesená",J1002,0)</f>
        <v>0</v>
      </c>
      <c r="BI1002" s="215">
        <f>IF(N1002="nulová",J1002,0)</f>
        <v>0</v>
      </c>
      <c r="BJ1002" s="16" t="s">
        <v>81</v>
      </c>
      <c r="BK1002" s="215">
        <f>ROUND(I1002*H1002,2)</f>
        <v>0</v>
      </c>
      <c r="BL1002" s="16" t="s">
        <v>146</v>
      </c>
      <c r="BM1002" s="16" t="s">
        <v>1343</v>
      </c>
    </row>
    <row r="1003" s="12" customFormat="1">
      <c r="B1003" s="227"/>
      <c r="C1003" s="228"/>
      <c r="D1003" s="218" t="s">
        <v>148</v>
      </c>
      <c r="E1003" s="229" t="s">
        <v>1</v>
      </c>
      <c r="F1003" s="230" t="s">
        <v>1344</v>
      </c>
      <c r="G1003" s="228"/>
      <c r="H1003" s="231">
        <v>239.40000000000001</v>
      </c>
      <c r="I1003" s="232"/>
      <c r="J1003" s="228"/>
      <c r="K1003" s="228"/>
      <c r="L1003" s="233"/>
      <c r="M1003" s="234"/>
      <c r="N1003" s="235"/>
      <c r="O1003" s="235"/>
      <c r="P1003" s="235"/>
      <c r="Q1003" s="235"/>
      <c r="R1003" s="235"/>
      <c r="S1003" s="235"/>
      <c r="T1003" s="236"/>
      <c r="AT1003" s="237" t="s">
        <v>148</v>
      </c>
      <c r="AU1003" s="237" t="s">
        <v>83</v>
      </c>
      <c r="AV1003" s="12" t="s">
        <v>83</v>
      </c>
      <c r="AW1003" s="12" t="s">
        <v>34</v>
      </c>
      <c r="AX1003" s="12" t="s">
        <v>81</v>
      </c>
      <c r="AY1003" s="237" t="s">
        <v>139</v>
      </c>
    </row>
    <row r="1004" s="10" customFormat="1" ht="22.8" customHeight="1">
      <c r="B1004" s="188"/>
      <c r="C1004" s="189"/>
      <c r="D1004" s="190" t="s">
        <v>72</v>
      </c>
      <c r="E1004" s="202" t="s">
        <v>1345</v>
      </c>
      <c r="F1004" s="202" t="s">
        <v>1346</v>
      </c>
      <c r="G1004" s="189"/>
      <c r="H1004" s="189"/>
      <c r="I1004" s="192"/>
      <c r="J1004" s="203">
        <f>BK1004</f>
        <v>0</v>
      </c>
      <c r="K1004" s="189"/>
      <c r="L1004" s="194"/>
      <c r="M1004" s="195"/>
      <c r="N1004" s="196"/>
      <c r="O1004" s="196"/>
      <c r="P1004" s="197">
        <f>SUM(P1005:P1095)</f>
        <v>0</v>
      </c>
      <c r="Q1004" s="196"/>
      <c r="R1004" s="197">
        <f>SUM(R1005:R1095)</f>
        <v>0.11040100000000001</v>
      </c>
      <c r="S1004" s="196"/>
      <c r="T1004" s="198">
        <f>SUM(T1005:T1095)</f>
        <v>1.2033</v>
      </c>
      <c r="AR1004" s="199" t="s">
        <v>81</v>
      </c>
      <c r="AT1004" s="200" t="s">
        <v>72</v>
      </c>
      <c r="AU1004" s="200" t="s">
        <v>81</v>
      </c>
      <c r="AY1004" s="199" t="s">
        <v>139</v>
      </c>
      <c r="BK1004" s="201">
        <f>SUM(BK1005:BK1095)</f>
        <v>0</v>
      </c>
    </row>
    <row r="1005" s="1" customFormat="1" ht="16.5" customHeight="1">
      <c r="B1005" s="37"/>
      <c r="C1005" s="204" t="s">
        <v>1347</v>
      </c>
      <c r="D1005" s="204" t="s">
        <v>141</v>
      </c>
      <c r="E1005" s="205" t="s">
        <v>1348</v>
      </c>
      <c r="F1005" s="206" t="s">
        <v>1349</v>
      </c>
      <c r="G1005" s="207" t="s">
        <v>186</v>
      </c>
      <c r="H1005" s="208">
        <v>1.05</v>
      </c>
      <c r="I1005" s="209"/>
      <c r="J1005" s="210">
        <f>ROUND(I1005*H1005,2)</f>
        <v>0</v>
      </c>
      <c r="K1005" s="206" t="s">
        <v>145</v>
      </c>
      <c r="L1005" s="42"/>
      <c r="M1005" s="211" t="s">
        <v>1</v>
      </c>
      <c r="N1005" s="212" t="s">
        <v>44</v>
      </c>
      <c r="O1005" s="78"/>
      <c r="P1005" s="213">
        <f>O1005*H1005</f>
        <v>0</v>
      </c>
      <c r="Q1005" s="213">
        <v>0.00084000000000000003</v>
      </c>
      <c r="R1005" s="213">
        <f>Q1005*H1005</f>
        <v>0.00088200000000000008</v>
      </c>
      <c r="S1005" s="213">
        <v>0.02</v>
      </c>
      <c r="T1005" s="214">
        <f>S1005*H1005</f>
        <v>0.021000000000000001</v>
      </c>
      <c r="AR1005" s="16" t="s">
        <v>146</v>
      </c>
      <c r="AT1005" s="16" t="s">
        <v>141</v>
      </c>
      <c r="AU1005" s="16" t="s">
        <v>83</v>
      </c>
      <c r="AY1005" s="16" t="s">
        <v>139</v>
      </c>
      <c r="BE1005" s="215">
        <f>IF(N1005="základní",J1005,0)</f>
        <v>0</v>
      </c>
      <c r="BF1005" s="215">
        <f>IF(N1005="snížená",J1005,0)</f>
        <v>0</v>
      </c>
      <c r="BG1005" s="215">
        <f>IF(N1005="zákl. přenesená",J1005,0)</f>
        <v>0</v>
      </c>
      <c r="BH1005" s="215">
        <f>IF(N1005="sníž. přenesená",J1005,0)</f>
        <v>0</v>
      </c>
      <c r="BI1005" s="215">
        <f>IF(N1005="nulová",J1005,0)</f>
        <v>0</v>
      </c>
      <c r="BJ1005" s="16" t="s">
        <v>81</v>
      </c>
      <c r="BK1005" s="215">
        <f>ROUND(I1005*H1005,2)</f>
        <v>0</v>
      </c>
      <c r="BL1005" s="16" t="s">
        <v>146</v>
      </c>
      <c r="BM1005" s="16" t="s">
        <v>1350</v>
      </c>
    </row>
    <row r="1006" s="11" customFormat="1">
      <c r="B1006" s="216"/>
      <c r="C1006" s="217"/>
      <c r="D1006" s="218" t="s">
        <v>148</v>
      </c>
      <c r="E1006" s="219" t="s">
        <v>1</v>
      </c>
      <c r="F1006" s="220" t="s">
        <v>1351</v>
      </c>
      <c r="G1006" s="217"/>
      <c r="H1006" s="219" t="s">
        <v>1</v>
      </c>
      <c r="I1006" s="221"/>
      <c r="J1006" s="217"/>
      <c r="K1006" s="217"/>
      <c r="L1006" s="222"/>
      <c r="M1006" s="223"/>
      <c r="N1006" s="224"/>
      <c r="O1006" s="224"/>
      <c r="P1006" s="224"/>
      <c r="Q1006" s="224"/>
      <c r="R1006" s="224"/>
      <c r="S1006" s="224"/>
      <c r="T1006" s="225"/>
      <c r="AT1006" s="226" t="s">
        <v>148</v>
      </c>
      <c r="AU1006" s="226" t="s">
        <v>83</v>
      </c>
      <c r="AV1006" s="11" t="s">
        <v>81</v>
      </c>
      <c r="AW1006" s="11" t="s">
        <v>34</v>
      </c>
      <c r="AX1006" s="11" t="s">
        <v>73</v>
      </c>
      <c r="AY1006" s="226" t="s">
        <v>139</v>
      </c>
    </row>
    <row r="1007" s="11" customFormat="1">
      <c r="B1007" s="216"/>
      <c r="C1007" s="217"/>
      <c r="D1007" s="218" t="s">
        <v>148</v>
      </c>
      <c r="E1007" s="219" t="s">
        <v>1</v>
      </c>
      <c r="F1007" s="220" t="s">
        <v>1352</v>
      </c>
      <c r="G1007" s="217"/>
      <c r="H1007" s="219" t="s">
        <v>1</v>
      </c>
      <c r="I1007" s="221"/>
      <c r="J1007" s="217"/>
      <c r="K1007" s="217"/>
      <c r="L1007" s="222"/>
      <c r="M1007" s="223"/>
      <c r="N1007" s="224"/>
      <c r="O1007" s="224"/>
      <c r="P1007" s="224"/>
      <c r="Q1007" s="224"/>
      <c r="R1007" s="224"/>
      <c r="S1007" s="224"/>
      <c r="T1007" s="225"/>
      <c r="AT1007" s="226" t="s">
        <v>148</v>
      </c>
      <c r="AU1007" s="226" t="s">
        <v>83</v>
      </c>
      <c r="AV1007" s="11" t="s">
        <v>81</v>
      </c>
      <c r="AW1007" s="11" t="s">
        <v>34</v>
      </c>
      <c r="AX1007" s="11" t="s">
        <v>73</v>
      </c>
      <c r="AY1007" s="226" t="s">
        <v>139</v>
      </c>
    </row>
    <row r="1008" s="12" customFormat="1">
      <c r="B1008" s="227"/>
      <c r="C1008" s="228"/>
      <c r="D1008" s="218" t="s">
        <v>148</v>
      </c>
      <c r="E1008" s="229" t="s">
        <v>1</v>
      </c>
      <c r="F1008" s="230" t="s">
        <v>1353</v>
      </c>
      <c r="G1008" s="228"/>
      <c r="H1008" s="231">
        <v>1.05</v>
      </c>
      <c r="I1008" s="232"/>
      <c r="J1008" s="228"/>
      <c r="K1008" s="228"/>
      <c r="L1008" s="233"/>
      <c r="M1008" s="234"/>
      <c r="N1008" s="235"/>
      <c r="O1008" s="235"/>
      <c r="P1008" s="235"/>
      <c r="Q1008" s="235"/>
      <c r="R1008" s="235"/>
      <c r="S1008" s="235"/>
      <c r="T1008" s="236"/>
      <c r="AT1008" s="237" t="s">
        <v>148</v>
      </c>
      <c r="AU1008" s="237" t="s">
        <v>83</v>
      </c>
      <c r="AV1008" s="12" t="s">
        <v>83</v>
      </c>
      <c r="AW1008" s="12" t="s">
        <v>34</v>
      </c>
      <c r="AX1008" s="12" t="s">
        <v>81</v>
      </c>
      <c r="AY1008" s="237" t="s">
        <v>139</v>
      </c>
    </row>
    <row r="1009" s="1" customFormat="1" ht="16.5" customHeight="1">
      <c r="B1009" s="37"/>
      <c r="C1009" s="204" t="s">
        <v>1354</v>
      </c>
      <c r="D1009" s="204" t="s">
        <v>141</v>
      </c>
      <c r="E1009" s="205" t="s">
        <v>1355</v>
      </c>
      <c r="F1009" s="206" t="s">
        <v>1356</v>
      </c>
      <c r="G1009" s="207" t="s">
        <v>186</v>
      </c>
      <c r="H1009" s="208">
        <v>5.5999999999999996</v>
      </c>
      <c r="I1009" s="209"/>
      <c r="J1009" s="210">
        <f>ROUND(I1009*H1009,2)</f>
        <v>0</v>
      </c>
      <c r="K1009" s="206" t="s">
        <v>145</v>
      </c>
      <c r="L1009" s="42"/>
      <c r="M1009" s="211" t="s">
        <v>1</v>
      </c>
      <c r="N1009" s="212" t="s">
        <v>44</v>
      </c>
      <c r="O1009" s="78"/>
      <c r="P1009" s="213">
        <f>O1009*H1009</f>
        <v>0</v>
      </c>
      <c r="Q1009" s="213">
        <v>0.00096000000000000002</v>
      </c>
      <c r="R1009" s="213">
        <f>Q1009*H1009</f>
        <v>0.0053759999999999997</v>
      </c>
      <c r="S1009" s="213">
        <v>0.031</v>
      </c>
      <c r="T1009" s="214">
        <f>S1009*H1009</f>
        <v>0.17359999999999998</v>
      </c>
      <c r="AR1009" s="16" t="s">
        <v>146</v>
      </c>
      <c r="AT1009" s="16" t="s">
        <v>141</v>
      </c>
      <c r="AU1009" s="16" t="s">
        <v>83</v>
      </c>
      <c r="AY1009" s="16" t="s">
        <v>139</v>
      </c>
      <c r="BE1009" s="215">
        <f>IF(N1009="základní",J1009,0)</f>
        <v>0</v>
      </c>
      <c r="BF1009" s="215">
        <f>IF(N1009="snížená",J1009,0)</f>
        <v>0</v>
      </c>
      <c r="BG1009" s="215">
        <f>IF(N1009="zákl. přenesená",J1009,0)</f>
        <v>0</v>
      </c>
      <c r="BH1009" s="215">
        <f>IF(N1009="sníž. přenesená",J1009,0)</f>
        <v>0</v>
      </c>
      <c r="BI1009" s="215">
        <f>IF(N1009="nulová",J1009,0)</f>
        <v>0</v>
      </c>
      <c r="BJ1009" s="16" t="s">
        <v>81</v>
      </c>
      <c r="BK1009" s="215">
        <f>ROUND(I1009*H1009,2)</f>
        <v>0</v>
      </c>
      <c r="BL1009" s="16" t="s">
        <v>146</v>
      </c>
      <c r="BM1009" s="16" t="s">
        <v>1357</v>
      </c>
    </row>
    <row r="1010" s="11" customFormat="1">
      <c r="B1010" s="216"/>
      <c r="C1010" s="217"/>
      <c r="D1010" s="218" t="s">
        <v>148</v>
      </c>
      <c r="E1010" s="219" t="s">
        <v>1</v>
      </c>
      <c r="F1010" s="220" t="s">
        <v>1351</v>
      </c>
      <c r="G1010" s="217"/>
      <c r="H1010" s="219" t="s">
        <v>1</v>
      </c>
      <c r="I1010" s="221"/>
      <c r="J1010" s="217"/>
      <c r="K1010" s="217"/>
      <c r="L1010" s="222"/>
      <c r="M1010" s="223"/>
      <c r="N1010" s="224"/>
      <c r="O1010" s="224"/>
      <c r="P1010" s="224"/>
      <c r="Q1010" s="224"/>
      <c r="R1010" s="224"/>
      <c r="S1010" s="224"/>
      <c r="T1010" s="225"/>
      <c r="AT1010" s="226" t="s">
        <v>148</v>
      </c>
      <c r="AU1010" s="226" t="s">
        <v>83</v>
      </c>
      <c r="AV1010" s="11" t="s">
        <v>81</v>
      </c>
      <c r="AW1010" s="11" t="s">
        <v>34</v>
      </c>
      <c r="AX1010" s="11" t="s">
        <v>73</v>
      </c>
      <c r="AY1010" s="226" t="s">
        <v>139</v>
      </c>
    </row>
    <row r="1011" s="11" customFormat="1">
      <c r="B1011" s="216"/>
      <c r="C1011" s="217"/>
      <c r="D1011" s="218" t="s">
        <v>148</v>
      </c>
      <c r="E1011" s="219" t="s">
        <v>1</v>
      </c>
      <c r="F1011" s="220" t="s">
        <v>1358</v>
      </c>
      <c r="G1011" s="217"/>
      <c r="H1011" s="219" t="s">
        <v>1</v>
      </c>
      <c r="I1011" s="221"/>
      <c r="J1011" s="217"/>
      <c r="K1011" s="217"/>
      <c r="L1011" s="222"/>
      <c r="M1011" s="223"/>
      <c r="N1011" s="224"/>
      <c r="O1011" s="224"/>
      <c r="P1011" s="224"/>
      <c r="Q1011" s="224"/>
      <c r="R1011" s="224"/>
      <c r="S1011" s="224"/>
      <c r="T1011" s="225"/>
      <c r="AT1011" s="226" t="s">
        <v>148</v>
      </c>
      <c r="AU1011" s="226" t="s">
        <v>83</v>
      </c>
      <c r="AV1011" s="11" t="s">
        <v>81</v>
      </c>
      <c r="AW1011" s="11" t="s">
        <v>34</v>
      </c>
      <c r="AX1011" s="11" t="s">
        <v>73</v>
      </c>
      <c r="AY1011" s="226" t="s">
        <v>139</v>
      </c>
    </row>
    <row r="1012" s="11" customFormat="1">
      <c r="B1012" s="216"/>
      <c r="C1012" s="217"/>
      <c r="D1012" s="218" t="s">
        <v>148</v>
      </c>
      <c r="E1012" s="219" t="s">
        <v>1</v>
      </c>
      <c r="F1012" s="220" t="s">
        <v>1359</v>
      </c>
      <c r="G1012" s="217"/>
      <c r="H1012" s="219" t="s">
        <v>1</v>
      </c>
      <c r="I1012" s="221"/>
      <c r="J1012" s="217"/>
      <c r="K1012" s="217"/>
      <c r="L1012" s="222"/>
      <c r="M1012" s="223"/>
      <c r="N1012" s="224"/>
      <c r="O1012" s="224"/>
      <c r="P1012" s="224"/>
      <c r="Q1012" s="224"/>
      <c r="R1012" s="224"/>
      <c r="S1012" s="224"/>
      <c r="T1012" s="225"/>
      <c r="AT1012" s="226" t="s">
        <v>148</v>
      </c>
      <c r="AU1012" s="226" t="s">
        <v>83</v>
      </c>
      <c r="AV1012" s="11" t="s">
        <v>81</v>
      </c>
      <c r="AW1012" s="11" t="s">
        <v>34</v>
      </c>
      <c r="AX1012" s="11" t="s">
        <v>73</v>
      </c>
      <c r="AY1012" s="226" t="s">
        <v>139</v>
      </c>
    </row>
    <row r="1013" s="12" customFormat="1">
      <c r="B1013" s="227"/>
      <c r="C1013" s="228"/>
      <c r="D1013" s="218" t="s">
        <v>148</v>
      </c>
      <c r="E1013" s="229" t="s">
        <v>1</v>
      </c>
      <c r="F1013" s="230" t="s">
        <v>1360</v>
      </c>
      <c r="G1013" s="228"/>
      <c r="H1013" s="231">
        <v>2.7999999999999998</v>
      </c>
      <c r="I1013" s="232"/>
      <c r="J1013" s="228"/>
      <c r="K1013" s="228"/>
      <c r="L1013" s="233"/>
      <c r="M1013" s="234"/>
      <c r="N1013" s="235"/>
      <c r="O1013" s="235"/>
      <c r="P1013" s="235"/>
      <c r="Q1013" s="235"/>
      <c r="R1013" s="235"/>
      <c r="S1013" s="235"/>
      <c r="T1013" s="236"/>
      <c r="AT1013" s="237" t="s">
        <v>148</v>
      </c>
      <c r="AU1013" s="237" t="s">
        <v>83</v>
      </c>
      <c r="AV1013" s="12" t="s">
        <v>83</v>
      </c>
      <c r="AW1013" s="12" t="s">
        <v>34</v>
      </c>
      <c r="AX1013" s="12" t="s">
        <v>73</v>
      </c>
      <c r="AY1013" s="237" t="s">
        <v>139</v>
      </c>
    </row>
    <row r="1014" s="11" customFormat="1">
      <c r="B1014" s="216"/>
      <c r="C1014" s="217"/>
      <c r="D1014" s="218" t="s">
        <v>148</v>
      </c>
      <c r="E1014" s="219" t="s">
        <v>1</v>
      </c>
      <c r="F1014" s="220" t="s">
        <v>1361</v>
      </c>
      <c r="G1014" s="217"/>
      <c r="H1014" s="219" t="s">
        <v>1</v>
      </c>
      <c r="I1014" s="221"/>
      <c r="J1014" s="217"/>
      <c r="K1014" s="217"/>
      <c r="L1014" s="222"/>
      <c r="M1014" s="223"/>
      <c r="N1014" s="224"/>
      <c r="O1014" s="224"/>
      <c r="P1014" s="224"/>
      <c r="Q1014" s="224"/>
      <c r="R1014" s="224"/>
      <c r="S1014" s="224"/>
      <c r="T1014" s="225"/>
      <c r="AT1014" s="226" t="s">
        <v>148</v>
      </c>
      <c r="AU1014" s="226" t="s">
        <v>83</v>
      </c>
      <c r="AV1014" s="11" t="s">
        <v>81</v>
      </c>
      <c r="AW1014" s="11" t="s">
        <v>34</v>
      </c>
      <c r="AX1014" s="11" t="s">
        <v>73</v>
      </c>
      <c r="AY1014" s="226" t="s">
        <v>139</v>
      </c>
    </row>
    <row r="1015" s="11" customFormat="1">
      <c r="B1015" s="216"/>
      <c r="C1015" s="217"/>
      <c r="D1015" s="218" t="s">
        <v>148</v>
      </c>
      <c r="E1015" s="219" t="s">
        <v>1</v>
      </c>
      <c r="F1015" s="220" t="s">
        <v>1362</v>
      </c>
      <c r="G1015" s="217"/>
      <c r="H1015" s="219" t="s">
        <v>1</v>
      </c>
      <c r="I1015" s="221"/>
      <c r="J1015" s="217"/>
      <c r="K1015" s="217"/>
      <c r="L1015" s="222"/>
      <c r="M1015" s="223"/>
      <c r="N1015" s="224"/>
      <c r="O1015" s="224"/>
      <c r="P1015" s="224"/>
      <c r="Q1015" s="224"/>
      <c r="R1015" s="224"/>
      <c r="S1015" s="224"/>
      <c r="T1015" s="225"/>
      <c r="AT1015" s="226" t="s">
        <v>148</v>
      </c>
      <c r="AU1015" s="226" t="s">
        <v>83</v>
      </c>
      <c r="AV1015" s="11" t="s">
        <v>81</v>
      </c>
      <c r="AW1015" s="11" t="s">
        <v>34</v>
      </c>
      <c r="AX1015" s="11" t="s">
        <v>73</v>
      </c>
      <c r="AY1015" s="226" t="s">
        <v>139</v>
      </c>
    </row>
    <row r="1016" s="12" customFormat="1">
      <c r="B1016" s="227"/>
      <c r="C1016" s="228"/>
      <c r="D1016" s="218" t="s">
        <v>148</v>
      </c>
      <c r="E1016" s="229" t="s">
        <v>1</v>
      </c>
      <c r="F1016" s="230" t="s">
        <v>1363</v>
      </c>
      <c r="G1016" s="228"/>
      <c r="H1016" s="231">
        <v>2.7999999999999998</v>
      </c>
      <c r="I1016" s="232"/>
      <c r="J1016" s="228"/>
      <c r="K1016" s="228"/>
      <c r="L1016" s="233"/>
      <c r="M1016" s="234"/>
      <c r="N1016" s="235"/>
      <c r="O1016" s="235"/>
      <c r="P1016" s="235"/>
      <c r="Q1016" s="235"/>
      <c r="R1016" s="235"/>
      <c r="S1016" s="235"/>
      <c r="T1016" s="236"/>
      <c r="AT1016" s="237" t="s">
        <v>148</v>
      </c>
      <c r="AU1016" s="237" t="s">
        <v>83</v>
      </c>
      <c r="AV1016" s="12" t="s">
        <v>83</v>
      </c>
      <c r="AW1016" s="12" t="s">
        <v>34</v>
      </c>
      <c r="AX1016" s="12" t="s">
        <v>73</v>
      </c>
      <c r="AY1016" s="237" t="s">
        <v>139</v>
      </c>
    </row>
    <row r="1017" s="13" customFormat="1">
      <c r="B1017" s="238"/>
      <c r="C1017" s="239"/>
      <c r="D1017" s="218" t="s">
        <v>148</v>
      </c>
      <c r="E1017" s="240" t="s">
        <v>1</v>
      </c>
      <c r="F1017" s="241" t="s">
        <v>167</v>
      </c>
      <c r="G1017" s="239"/>
      <c r="H1017" s="242">
        <v>5.5999999999999996</v>
      </c>
      <c r="I1017" s="243"/>
      <c r="J1017" s="239"/>
      <c r="K1017" s="239"/>
      <c r="L1017" s="244"/>
      <c r="M1017" s="245"/>
      <c r="N1017" s="246"/>
      <c r="O1017" s="246"/>
      <c r="P1017" s="246"/>
      <c r="Q1017" s="246"/>
      <c r="R1017" s="246"/>
      <c r="S1017" s="246"/>
      <c r="T1017" s="247"/>
      <c r="AT1017" s="248" t="s">
        <v>148</v>
      </c>
      <c r="AU1017" s="248" t="s">
        <v>83</v>
      </c>
      <c r="AV1017" s="13" t="s">
        <v>146</v>
      </c>
      <c r="AW1017" s="13" t="s">
        <v>34</v>
      </c>
      <c r="AX1017" s="13" t="s">
        <v>81</v>
      </c>
      <c r="AY1017" s="248" t="s">
        <v>139</v>
      </c>
    </row>
    <row r="1018" s="1" customFormat="1" ht="16.5" customHeight="1">
      <c r="B1018" s="37"/>
      <c r="C1018" s="204" t="s">
        <v>1364</v>
      </c>
      <c r="D1018" s="204" t="s">
        <v>141</v>
      </c>
      <c r="E1018" s="205" t="s">
        <v>1365</v>
      </c>
      <c r="F1018" s="206" t="s">
        <v>1366</v>
      </c>
      <c r="G1018" s="207" t="s">
        <v>186</v>
      </c>
      <c r="H1018" s="208">
        <v>0.34999999999999998</v>
      </c>
      <c r="I1018" s="209"/>
      <c r="J1018" s="210">
        <f>ROUND(I1018*H1018,2)</f>
        <v>0</v>
      </c>
      <c r="K1018" s="206" t="s">
        <v>145</v>
      </c>
      <c r="L1018" s="42"/>
      <c r="M1018" s="211" t="s">
        <v>1</v>
      </c>
      <c r="N1018" s="212" t="s">
        <v>44</v>
      </c>
      <c r="O1018" s="78"/>
      <c r="P1018" s="213">
        <f>O1018*H1018</f>
        <v>0</v>
      </c>
      <c r="Q1018" s="213">
        <v>0.00107</v>
      </c>
      <c r="R1018" s="213">
        <f>Q1018*H1018</f>
        <v>0.0003745</v>
      </c>
      <c r="S1018" s="213">
        <v>0.044999999999999998</v>
      </c>
      <c r="T1018" s="214">
        <f>S1018*H1018</f>
        <v>0.01575</v>
      </c>
      <c r="AR1018" s="16" t="s">
        <v>146</v>
      </c>
      <c r="AT1018" s="16" t="s">
        <v>141</v>
      </c>
      <c r="AU1018" s="16" t="s">
        <v>83</v>
      </c>
      <c r="AY1018" s="16" t="s">
        <v>139</v>
      </c>
      <c r="BE1018" s="215">
        <f>IF(N1018="základní",J1018,0)</f>
        <v>0</v>
      </c>
      <c r="BF1018" s="215">
        <f>IF(N1018="snížená",J1018,0)</f>
        <v>0</v>
      </c>
      <c r="BG1018" s="215">
        <f>IF(N1018="zákl. přenesená",J1018,0)</f>
        <v>0</v>
      </c>
      <c r="BH1018" s="215">
        <f>IF(N1018="sníž. přenesená",J1018,0)</f>
        <v>0</v>
      </c>
      <c r="BI1018" s="215">
        <f>IF(N1018="nulová",J1018,0)</f>
        <v>0</v>
      </c>
      <c r="BJ1018" s="16" t="s">
        <v>81</v>
      </c>
      <c r="BK1018" s="215">
        <f>ROUND(I1018*H1018,2)</f>
        <v>0</v>
      </c>
      <c r="BL1018" s="16" t="s">
        <v>146</v>
      </c>
      <c r="BM1018" s="16" t="s">
        <v>1367</v>
      </c>
    </row>
    <row r="1019" s="11" customFormat="1">
      <c r="B1019" s="216"/>
      <c r="C1019" s="217"/>
      <c r="D1019" s="218" t="s">
        <v>148</v>
      </c>
      <c r="E1019" s="219" t="s">
        <v>1</v>
      </c>
      <c r="F1019" s="220" t="s">
        <v>1351</v>
      </c>
      <c r="G1019" s="217"/>
      <c r="H1019" s="219" t="s">
        <v>1</v>
      </c>
      <c r="I1019" s="221"/>
      <c r="J1019" s="217"/>
      <c r="K1019" s="217"/>
      <c r="L1019" s="222"/>
      <c r="M1019" s="223"/>
      <c r="N1019" s="224"/>
      <c r="O1019" s="224"/>
      <c r="P1019" s="224"/>
      <c r="Q1019" s="224"/>
      <c r="R1019" s="224"/>
      <c r="S1019" s="224"/>
      <c r="T1019" s="225"/>
      <c r="AT1019" s="226" t="s">
        <v>148</v>
      </c>
      <c r="AU1019" s="226" t="s">
        <v>83</v>
      </c>
      <c r="AV1019" s="11" t="s">
        <v>81</v>
      </c>
      <c r="AW1019" s="11" t="s">
        <v>34</v>
      </c>
      <c r="AX1019" s="11" t="s">
        <v>73</v>
      </c>
      <c r="AY1019" s="226" t="s">
        <v>139</v>
      </c>
    </row>
    <row r="1020" s="11" customFormat="1">
      <c r="B1020" s="216"/>
      <c r="C1020" s="217"/>
      <c r="D1020" s="218" t="s">
        <v>148</v>
      </c>
      <c r="E1020" s="219" t="s">
        <v>1</v>
      </c>
      <c r="F1020" s="220" t="s">
        <v>1368</v>
      </c>
      <c r="G1020" s="217"/>
      <c r="H1020" s="219" t="s">
        <v>1</v>
      </c>
      <c r="I1020" s="221"/>
      <c r="J1020" s="217"/>
      <c r="K1020" s="217"/>
      <c r="L1020" s="222"/>
      <c r="M1020" s="223"/>
      <c r="N1020" s="224"/>
      <c r="O1020" s="224"/>
      <c r="P1020" s="224"/>
      <c r="Q1020" s="224"/>
      <c r="R1020" s="224"/>
      <c r="S1020" s="224"/>
      <c r="T1020" s="225"/>
      <c r="AT1020" s="226" t="s">
        <v>148</v>
      </c>
      <c r="AU1020" s="226" t="s">
        <v>83</v>
      </c>
      <c r="AV1020" s="11" t="s">
        <v>81</v>
      </c>
      <c r="AW1020" s="11" t="s">
        <v>34</v>
      </c>
      <c r="AX1020" s="11" t="s">
        <v>73</v>
      </c>
      <c r="AY1020" s="226" t="s">
        <v>139</v>
      </c>
    </row>
    <row r="1021" s="11" customFormat="1">
      <c r="B1021" s="216"/>
      <c r="C1021" s="217"/>
      <c r="D1021" s="218" t="s">
        <v>148</v>
      </c>
      <c r="E1021" s="219" t="s">
        <v>1</v>
      </c>
      <c r="F1021" s="220" t="s">
        <v>1369</v>
      </c>
      <c r="G1021" s="217"/>
      <c r="H1021" s="219" t="s">
        <v>1</v>
      </c>
      <c r="I1021" s="221"/>
      <c r="J1021" s="217"/>
      <c r="K1021" s="217"/>
      <c r="L1021" s="222"/>
      <c r="M1021" s="223"/>
      <c r="N1021" s="224"/>
      <c r="O1021" s="224"/>
      <c r="P1021" s="224"/>
      <c r="Q1021" s="224"/>
      <c r="R1021" s="224"/>
      <c r="S1021" s="224"/>
      <c r="T1021" s="225"/>
      <c r="AT1021" s="226" t="s">
        <v>148</v>
      </c>
      <c r="AU1021" s="226" t="s">
        <v>83</v>
      </c>
      <c r="AV1021" s="11" t="s">
        <v>81</v>
      </c>
      <c r="AW1021" s="11" t="s">
        <v>34</v>
      </c>
      <c r="AX1021" s="11" t="s">
        <v>73</v>
      </c>
      <c r="AY1021" s="226" t="s">
        <v>139</v>
      </c>
    </row>
    <row r="1022" s="12" customFormat="1">
      <c r="B1022" s="227"/>
      <c r="C1022" s="228"/>
      <c r="D1022" s="218" t="s">
        <v>148</v>
      </c>
      <c r="E1022" s="229" t="s">
        <v>1</v>
      </c>
      <c r="F1022" s="230" t="s">
        <v>1370</v>
      </c>
      <c r="G1022" s="228"/>
      <c r="H1022" s="231">
        <v>0.34999999999999998</v>
      </c>
      <c r="I1022" s="232"/>
      <c r="J1022" s="228"/>
      <c r="K1022" s="228"/>
      <c r="L1022" s="233"/>
      <c r="M1022" s="234"/>
      <c r="N1022" s="235"/>
      <c r="O1022" s="235"/>
      <c r="P1022" s="235"/>
      <c r="Q1022" s="235"/>
      <c r="R1022" s="235"/>
      <c r="S1022" s="235"/>
      <c r="T1022" s="236"/>
      <c r="AT1022" s="237" t="s">
        <v>148</v>
      </c>
      <c r="AU1022" s="237" t="s">
        <v>83</v>
      </c>
      <c r="AV1022" s="12" t="s">
        <v>83</v>
      </c>
      <c r="AW1022" s="12" t="s">
        <v>34</v>
      </c>
      <c r="AX1022" s="12" t="s">
        <v>81</v>
      </c>
      <c r="AY1022" s="237" t="s">
        <v>139</v>
      </c>
    </row>
    <row r="1023" s="1" customFormat="1" ht="16.5" customHeight="1">
      <c r="B1023" s="37"/>
      <c r="C1023" s="204" t="s">
        <v>1371</v>
      </c>
      <c r="D1023" s="204" t="s">
        <v>141</v>
      </c>
      <c r="E1023" s="205" t="s">
        <v>1372</v>
      </c>
      <c r="F1023" s="206" t="s">
        <v>1373</v>
      </c>
      <c r="G1023" s="207" t="s">
        <v>186</v>
      </c>
      <c r="H1023" s="208">
        <v>4.9000000000000004</v>
      </c>
      <c r="I1023" s="209"/>
      <c r="J1023" s="210">
        <f>ROUND(I1023*H1023,2)</f>
        <v>0</v>
      </c>
      <c r="K1023" s="206" t="s">
        <v>145</v>
      </c>
      <c r="L1023" s="42"/>
      <c r="M1023" s="211" t="s">
        <v>1</v>
      </c>
      <c r="N1023" s="212" t="s">
        <v>44</v>
      </c>
      <c r="O1023" s="78"/>
      <c r="P1023" s="213">
        <f>O1023*H1023</f>
        <v>0</v>
      </c>
      <c r="Q1023" s="213">
        <v>0.00122</v>
      </c>
      <c r="R1023" s="213">
        <f>Q1023*H1023</f>
        <v>0.0059779999999999998</v>
      </c>
      <c r="S1023" s="213">
        <v>0.070000000000000007</v>
      </c>
      <c r="T1023" s="214">
        <f>S1023*H1023</f>
        <v>0.34300000000000008</v>
      </c>
      <c r="AR1023" s="16" t="s">
        <v>146</v>
      </c>
      <c r="AT1023" s="16" t="s">
        <v>141</v>
      </c>
      <c r="AU1023" s="16" t="s">
        <v>83</v>
      </c>
      <c r="AY1023" s="16" t="s">
        <v>139</v>
      </c>
      <c r="BE1023" s="215">
        <f>IF(N1023="základní",J1023,0)</f>
        <v>0</v>
      </c>
      <c r="BF1023" s="215">
        <f>IF(N1023="snížená",J1023,0)</f>
        <v>0</v>
      </c>
      <c r="BG1023" s="215">
        <f>IF(N1023="zákl. přenesená",J1023,0)</f>
        <v>0</v>
      </c>
      <c r="BH1023" s="215">
        <f>IF(N1023="sníž. přenesená",J1023,0)</f>
        <v>0</v>
      </c>
      <c r="BI1023" s="215">
        <f>IF(N1023="nulová",J1023,0)</f>
        <v>0</v>
      </c>
      <c r="BJ1023" s="16" t="s">
        <v>81</v>
      </c>
      <c r="BK1023" s="215">
        <f>ROUND(I1023*H1023,2)</f>
        <v>0</v>
      </c>
      <c r="BL1023" s="16" t="s">
        <v>146</v>
      </c>
      <c r="BM1023" s="16" t="s">
        <v>1374</v>
      </c>
    </row>
    <row r="1024" s="11" customFormat="1">
      <c r="B1024" s="216"/>
      <c r="C1024" s="217"/>
      <c r="D1024" s="218" t="s">
        <v>148</v>
      </c>
      <c r="E1024" s="219" t="s">
        <v>1</v>
      </c>
      <c r="F1024" s="220" t="s">
        <v>1351</v>
      </c>
      <c r="G1024" s="217"/>
      <c r="H1024" s="219" t="s">
        <v>1</v>
      </c>
      <c r="I1024" s="221"/>
      <c r="J1024" s="217"/>
      <c r="K1024" s="217"/>
      <c r="L1024" s="222"/>
      <c r="M1024" s="223"/>
      <c r="N1024" s="224"/>
      <c r="O1024" s="224"/>
      <c r="P1024" s="224"/>
      <c r="Q1024" s="224"/>
      <c r="R1024" s="224"/>
      <c r="S1024" s="224"/>
      <c r="T1024" s="225"/>
      <c r="AT1024" s="226" t="s">
        <v>148</v>
      </c>
      <c r="AU1024" s="226" t="s">
        <v>83</v>
      </c>
      <c r="AV1024" s="11" t="s">
        <v>81</v>
      </c>
      <c r="AW1024" s="11" t="s">
        <v>34</v>
      </c>
      <c r="AX1024" s="11" t="s">
        <v>73</v>
      </c>
      <c r="AY1024" s="226" t="s">
        <v>139</v>
      </c>
    </row>
    <row r="1025" s="11" customFormat="1">
      <c r="B1025" s="216"/>
      <c r="C1025" s="217"/>
      <c r="D1025" s="218" t="s">
        <v>148</v>
      </c>
      <c r="E1025" s="219" t="s">
        <v>1</v>
      </c>
      <c r="F1025" s="220" t="s">
        <v>1375</v>
      </c>
      <c r="G1025" s="217"/>
      <c r="H1025" s="219" t="s">
        <v>1</v>
      </c>
      <c r="I1025" s="221"/>
      <c r="J1025" s="217"/>
      <c r="K1025" s="217"/>
      <c r="L1025" s="222"/>
      <c r="M1025" s="223"/>
      <c r="N1025" s="224"/>
      <c r="O1025" s="224"/>
      <c r="P1025" s="224"/>
      <c r="Q1025" s="224"/>
      <c r="R1025" s="224"/>
      <c r="S1025" s="224"/>
      <c r="T1025" s="225"/>
      <c r="AT1025" s="226" t="s">
        <v>148</v>
      </c>
      <c r="AU1025" s="226" t="s">
        <v>83</v>
      </c>
      <c r="AV1025" s="11" t="s">
        <v>81</v>
      </c>
      <c r="AW1025" s="11" t="s">
        <v>34</v>
      </c>
      <c r="AX1025" s="11" t="s">
        <v>73</v>
      </c>
      <c r="AY1025" s="226" t="s">
        <v>139</v>
      </c>
    </row>
    <row r="1026" s="11" customFormat="1">
      <c r="B1026" s="216"/>
      <c r="C1026" s="217"/>
      <c r="D1026" s="218" t="s">
        <v>148</v>
      </c>
      <c r="E1026" s="219" t="s">
        <v>1</v>
      </c>
      <c r="F1026" s="220" t="s">
        <v>1376</v>
      </c>
      <c r="G1026" s="217"/>
      <c r="H1026" s="219" t="s">
        <v>1</v>
      </c>
      <c r="I1026" s="221"/>
      <c r="J1026" s="217"/>
      <c r="K1026" s="217"/>
      <c r="L1026" s="222"/>
      <c r="M1026" s="223"/>
      <c r="N1026" s="224"/>
      <c r="O1026" s="224"/>
      <c r="P1026" s="224"/>
      <c r="Q1026" s="224"/>
      <c r="R1026" s="224"/>
      <c r="S1026" s="224"/>
      <c r="T1026" s="225"/>
      <c r="AT1026" s="226" t="s">
        <v>148</v>
      </c>
      <c r="AU1026" s="226" t="s">
        <v>83</v>
      </c>
      <c r="AV1026" s="11" t="s">
        <v>81</v>
      </c>
      <c r="AW1026" s="11" t="s">
        <v>34</v>
      </c>
      <c r="AX1026" s="11" t="s">
        <v>73</v>
      </c>
      <c r="AY1026" s="226" t="s">
        <v>139</v>
      </c>
    </row>
    <row r="1027" s="12" customFormat="1">
      <c r="B1027" s="227"/>
      <c r="C1027" s="228"/>
      <c r="D1027" s="218" t="s">
        <v>148</v>
      </c>
      <c r="E1027" s="229" t="s">
        <v>1</v>
      </c>
      <c r="F1027" s="230" t="s">
        <v>1353</v>
      </c>
      <c r="G1027" s="228"/>
      <c r="H1027" s="231">
        <v>1.05</v>
      </c>
      <c r="I1027" s="232"/>
      <c r="J1027" s="228"/>
      <c r="K1027" s="228"/>
      <c r="L1027" s="233"/>
      <c r="M1027" s="234"/>
      <c r="N1027" s="235"/>
      <c r="O1027" s="235"/>
      <c r="P1027" s="235"/>
      <c r="Q1027" s="235"/>
      <c r="R1027" s="235"/>
      <c r="S1027" s="235"/>
      <c r="T1027" s="236"/>
      <c r="AT1027" s="237" t="s">
        <v>148</v>
      </c>
      <c r="AU1027" s="237" t="s">
        <v>83</v>
      </c>
      <c r="AV1027" s="12" t="s">
        <v>83</v>
      </c>
      <c r="AW1027" s="12" t="s">
        <v>34</v>
      </c>
      <c r="AX1027" s="12" t="s">
        <v>73</v>
      </c>
      <c r="AY1027" s="237" t="s">
        <v>139</v>
      </c>
    </row>
    <row r="1028" s="11" customFormat="1">
      <c r="B1028" s="216"/>
      <c r="C1028" s="217"/>
      <c r="D1028" s="218" t="s">
        <v>148</v>
      </c>
      <c r="E1028" s="219" t="s">
        <v>1</v>
      </c>
      <c r="F1028" s="220" t="s">
        <v>1377</v>
      </c>
      <c r="G1028" s="217"/>
      <c r="H1028" s="219" t="s">
        <v>1</v>
      </c>
      <c r="I1028" s="221"/>
      <c r="J1028" s="217"/>
      <c r="K1028" s="217"/>
      <c r="L1028" s="222"/>
      <c r="M1028" s="223"/>
      <c r="N1028" s="224"/>
      <c r="O1028" s="224"/>
      <c r="P1028" s="224"/>
      <c r="Q1028" s="224"/>
      <c r="R1028" s="224"/>
      <c r="S1028" s="224"/>
      <c r="T1028" s="225"/>
      <c r="AT1028" s="226" t="s">
        <v>148</v>
      </c>
      <c r="AU1028" s="226" t="s">
        <v>83</v>
      </c>
      <c r="AV1028" s="11" t="s">
        <v>81</v>
      </c>
      <c r="AW1028" s="11" t="s">
        <v>34</v>
      </c>
      <c r="AX1028" s="11" t="s">
        <v>73</v>
      </c>
      <c r="AY1028" s="226" t="s">
        <v>139</v>
      </c>
    </row>
    <row r="1029" s="11" customFormat="1">
      <c r="B1029" s="216"/>
      <c r="C1029" s="217"/>
      <c r="D1029" s="218" t="s">
        <v>148</v>
      </c>
      <c r="E1029" s="219" t="s">
        <v>1</v>
      </c>
      <c r="F1029" s="220" t="s">
        <v>1378</v>
      </c>
      <c r="G1029" s="217"/>
      <c r="H1029" s="219" t="s">
        <v>1</v>
      </c>
      <c r="I1029" s="221"/>
      <c r="J1029" s="217"/>
      <c r="K1029" s="217"/>
      <c r="L1029" s="222"/>
      <c r="M1029" s="223"/>
      <c r="N1029" s="224"/>
      <c r="O1029" s="224"/>
      <c r="P1029" s="224"/>
      <c r="Q1029" s="224"/>
      <c r="R1029" s="224"/>
      <c r="S1029" s="224"/>
      <c r="T1029" s="225"/>
      <c r="AT1029" s="226" t="s">
        <v>148</v>
      </c>
      <c r="AU1029" s="226" t="s">
        <v>83</v>
      </c>
      <c r="AV1029" s="11" t="s">
        <v>81</v>
      </c>
      <c r="AW1029" s="11" t="s">
        <v>34</v>
      </c>
      <c r="AX1029" s="11" t="s">
        <v>73</v>
      </c>
      <c r="AY1029" s="226" t="s">
        <v>139</v>
      </c>
    </row>
    <row r="1030" s="12" customFormat="1">
      <c r="B1030" s="227"/>
      <c r="C1030" s="228"/>
      <c r="D1030" s="218" t="s">
        <v>148</v>
      </c>
      <c r="E1030" s="229" t="s">
        <v>1</v>
      </c>
      <c r="F1030" s="230" t="s">
        <v>1379</v>
      </c>
      <c r="G1030" s="228"/>
      <c r="H1030" s="231">
        <v>3.8500000000000001</v>
      </c>
      <c r="I1030" s="232"/>
      <c r="J1030" s="228"/>
      <c r="K1030" s="228"/>
      <c r="L1030" s="233"/>
      <c r="M1030" s="234"/>
      <c r="N1030" s="235"/>
      <c r="O1030" s="235"/>
      <c r="P1030" s="235"/>
      <c r="Q1030" s="235"/>
      <c r="R1030" s="235"/>
      <c r="S1030" s="235"/>
      <c r="T1030" s="236"/>
      <c r="AT1030" s="237" t="s">
        <v>148</v>
      </c>
      <c r="AU1030" s="237" t="s">
        <v>83</v>
      </c>
      <c r="AV1030" s="12" t="s">
        <v>83</v>
      </c>
      <c r="AW1030" s="12" t="s">
        <v>34</v>
      </c>
      <c r="AX1030" s="12" t="s">
        <v>73</v>
      </c>
      <c r="AY1030" s="237" t="s">
        <v>139</v>
      </c>
    </row>
    <row r="1031" s="13" customFormat="1">
      <c r="B1031" s="238"/>
      <c r="C1031" s="239"/>
      <c r="D1031" s="218" t="s">
        <v>148</v>
      </c>
      <c r="E1031" s="240" t="s">
        <v>1</v>
      </c>
      <c r="F1031" s="241" t="s">
        <v>167</v>
      </c>
      <c r="G1031" s="239"/>
      <c r="H1031" s="242">
        <v>4.9000000000000004</v>
      </c>
      <c r="I1031" s="243"/>
      <c r="J1031" s="239"/>
      <c r="K1031" s="239"/>
      <c r="L1031" s="244"/>
      <c r="M1031" s="245"/>
      <c r="N1031" s="246"/>
      <c r="O1031" s="246"/>
      <c r="P1031" s="246"/>
      <c r="Q1031" s="246"/>
      <c r="R1031" s="246"/>
      <c r="S1031" s="246"/>
      <c r="T1031" s="247"/>
      <c r="AT1031" s="248" t="s">
        <v>148</v>
      </c>
      <c r="AU1031" s="248" t="s">
        <v>83</v>
      </c>
      <c r="AV1031" s="13" t="s">
        <v>146</v>
      </c>
      <c r="AW1031" s="13" t="s">
        <v>34</v>
      </c>
      <c r="AX1031" s="13" t="s">
        <v>81</v>
      </c>
      <c r="AY1031" s="248" t="s">
        <v>139</v>
      </c>
    </row>
    <row r="1032" s="1" customFormat="1" ht="16.5" customHeight="1">
      <c r="B1032" s="37"/>
      <c r="C1032" s="204" t="s">
        <v>1380</v>
      </c>
      <c r="D1032" s="204" t="s">
        <v>141</v>
      </c>
      <c r="E1032" s="205" t="s">
        <v>1381</v>
      </c>
      <c r="F1032" s="206" t="s">
        <v>1382</v>
      </c>
      <c r="G1032" s="207" t="s">
        <v>186</v>
      </c>
      <c r="H1032" s="208">
        <v>2.7999999999999998</v>
      </c>
      <c r="I1032" s="209"/>
      <c r="J1032" s="210">
        <f>ROUND(I1032*H1032,2)</f>
        <v>0</v>
      </c>
      <c r="K1032" s="206" t="s">
        <v>145</v>
      </c>
      <c r="L1032" s="42"/>
      <c r="M1032" s="211" t="s">
        <v>1</v>
      </c>
      <c r="N1032" s="212" t="s">
        <v>44</v>
      </c>
      <c r="O1032" s="78"/>
      <c r="P1032" s="213">
        <f>O1032*H1032</f>
        <v>0</v>
      </c>
      <c r="Q1032" s="213">
        <v>0.0030899999999999999</v>
      </c>
      <c r="R1032" s="213">
        <f>Q1032*H1032</f>
        <v>0.0086519999999999982</v>
      </c>
      <c r="S1032" s="213">
        <v>0.126</v>
      </c>
      <c r="T1032" s="214">
        <f>S1032*H1032</f>
        <v>0.3528</v>
      </c>
      <c r="AR1032" s="16" t="s">
        <v>146</v>
      </c>
      <c r="AT1032" s="16" t="s">
        <v>141</v>
      </c>
      <c r="AU1032" s="16" t="s">
        <v>83</v>
      </c>
      <c r="AY1032" s="16" t="s">
        <v>139</v>
      </c>
      <c r="BE1032" s="215">
        <f>IF(N1032="základní",J1032,0)</f>
        <v>0</v>
      </c>
      <c r="BF1032" s="215">
        <f>IF(N1032="snížená",J1032,0)</f>
        <v>0</v>
      </c>
      <c r="BG1032" s="215">
        <f>IF(N1032="zákl. přenesená",J1032,0)</f>
        <v>0</v>
      </c>
      <c r="BH1032" s="215">
        <f>IF(N1032="sníž. přenesená",J1032,0)</f>
        <v>0</v>
      </c>
      <c r="BI1032" s="215">
        <f>IF(N1032="nulová",J1032,0)</f>
        <v>0</v>
      </c>
      <c r="BJ1032" s="16" t="s">
        <v>81</v>
      </c>
      <c r="BK1032" s="215">
        <f>ROUND(I1032*H1032,2)</f>
        <v>0</v>
      </c>
      <c r="BL1032" s="16" t="s">
        <v>146</v>
      </c>
      <c r="BM1032" s="16" t="s">
        <v>1383</v>
      </c>
    </row>
    <row r="1033" s="11" customFormat="1">
      <c r="B1033" s="216"/>
      <c r="C1033" s="217"/>
      <c r="D1033" s="218" t="s">
        <v>148</v>
      </c>
      <c r="E1033" s="219" t="s">
        <v>1</v>
      </c>
      <c r="F1033" s="220" t="s">
        <v>1351</v>
      </c>
      <c r="G1033" s="217"/>
      <c r="H1033" s="219" t="s">
        <v>1</v>
      </c>
      <c r="I1033" s="221"/>
      <c r="J1033" s="217"/>
      <c r="K1033" s="217"/>
      <c r="L1033" s="222"/>
      <c r="M1033" s="223"/>
      <c r="N1033" s="224"/>
      <c r="O1033" s="224"/>
      <c r="P1033" s="224"/>
      <c r="Q1033" s="224"/>
      <c r="R1033" s="224"/>
      <c r="S1033" s="224"/>
      <c r="T1033" s="225"/>
      <c r="AT1033" s="226" t="s">
        <v>148</v>
      </c>
      <c r="AU1033" s="226" t="s">
        <v>83</v>
      </c>
      <c r="AV1033" s="11" t="s">
        <v>81</v>
      </c>
      <c r="AW1033" s="11" t="s">
        <v>34</v>
      </c>
      <c r="AX1033" s="11" t="s">
        <v>73</v>
      </c>
      <c r="AY1033" s="226" t="s">
        <v>139</v>
      </c>
    </row>
    <row r="1034" s="11" customFormat="1">
      <c r="B1034" s="216"/>
      <c r="C1034" s="217"/>
      <c r="D1034" s="218" t="s">
        <v>148</v>
      </c>
      <c r="E1034" s="219" t="s">
        <v>1</v>
      </c>
      <c r="F1034" s="220" t="s">
        <v>1384</v>
      </c>
      <c r="G1034" s="217"/>
      <c r="H1034" s="219" t="s">
        <v>1</v>
      </c>
      <c r="I1034" s="221"/>
      <c r="J1034" s="217"/>
      <c r="K1034" s="217"/>
      <c r="L1034" s="222"/>
      <c r="M1034" s="223"/>
      <c r="N1034" s="224"/>
      <c r="O1034" s="224"/>
      <c r="P1034" s="224"/>
      <c r="Q1034" s="224"/>
      <c r="R1034" s="224"/>
      <c r="S1034" s="224"/>
      <c r="T1034" s="225"/>
      <c r="AT1034" s="226" t="s">
        <v>148</v>
      </c>
      <c r="AU1034" s="226" t="s">
        <v>83</v>
      </c>
      <c r="AV1034" s="11" t="s">
        <v>81</v>
      </c>
      <c r="AW1034" s="11" t="s">
        <v>34</v>
      </c>
      <c r="AX1034" s="11" t="s">
        <v>73</v>
      </c>
      <c r="AY1034" s="226" t="s">
        <v>139</v>
      </c>
    </row>
    <row r="1035" s="11" customFormat="1">
      <c r="B1035" s="216"/>
      <c r="C1035" s="217"/>
      <c r="D1035" s="218" t="s">
        <v>148</v>
      </c>
      <c r="E1035" s="219" t="s">
        <v>1</v>
      </c>
      <c r="F1035" s="220" t="s">
        <v>1385</v>
      </c>
      <c r="G1035" s="217"/>
      <c r="H1035" s="219" t="s">
        <v>1</v>
      </c>
      <c r="I1035" s="221"/>
      <c r="J1035" s="217"/>
      <c r="K1035" s="217"/>
      <c r="L1035" s="222"/>
      <c r="M1035" s="223"/>
      <c r="N1035" s="224"/>
      <c r="O1035" s="224"/>
      <c r="P1035" s="224"/>
      <c r="Q1035" s="224"/>
      <c r="R1035" s="224"/>
      <c r="S1035" s="224"/>
      <c r="T1035" s="225"/>
      <c r="AT1035" s="226" t="s">
        <v>148</v>
      </c>
      <c r="AU1035" s="226" t="s">
        <v>83</v>
      </c>
      <c r="AV1035" s="11" t="s">
        <v>81</v>
      </c>
      <c r="AW1035" s="11" t="s">
        <v>34</v>
      </c>
      <c r="AX1035" s="11" t="s">
        <v>73</v>
      </c>
      <c r="AY1035" s="226" t="s">
        <v>139</v>
      </c>
    </row>
    <row r="1036" s="12" customFormat="1">
      <c r="B1036" s="227"/>
      <c r="C1036" s="228"/>
      <c r="D1036" s="218" t="s">
        <v>148</v>
      </c>
      <c r="E1036" s="229" t="s">
        <v>1</v>
      </c>
      <c r="F1036" s="230" t="s">
        <v>1386</v>
      </c>
      <c r="G1036" s="228"/>
      <c r="H1036" s="231">
        <v>0.69999999999999996</v>
      </c>
      <c r="I1036" s="232"/>
      <c r="J1036" s="228"/>
      <c r="K1036" s="228"/>
      <c r="L1036" s="233"/>
      <c r="M1036" s="234"/>
      <c r="N1036" s="235"/>
      <c r="O1036" s="235"/>
      <c r="P1036" s="235"/>
      <c r="Q1036" s="235"/>
      <c r="R1036" s="235"/>
      <c r="S1036" s="235"/>
      <c r="T1036" s="236"/>
      <c r="AT1036" s="237" t="s">
        <v>148</v>
      </c>
      <c r="AU1036" s="237" t="s">
        <v>83</v>
      </c>
      <c r="AV1036" s="12" t="s">
        <v>83</v>
      </c>
      <c r="AW1036" s="12" t="s">
        <v>34</v>
      </c>
      <c r="AX1036" s="12" t="s">
        <v>73</v>
      </c>
      <c r="AY1036" s="237" t="s">
        <v>139</v>
      </c>
    </row>
    <row r="1037" s="11" customFormat="1">
      <c r="B1037" s="216"/>
      <c r="C1037" s="217"/>
      <c r="D1037" s="218" t="s">
        <v>148</v>
      </c>
      <c r="E1037" s="219" t="s">
        <v>1</v>
      </c>
      <c r="F1037" s="220" t="s">
        <v>1387</v>
      </c>
      <c r="G1037" s="217"/>
      <c r="H1037" s="219" t="s">
        <v>1</v>
      </c>
      <c r="I1037" s="221"/>
      <c r="J1037" s="217"/>
      <c r="K1037" s="217"/>
      <c r="L1037" s="222"/>
      <c r="M1037" s="223"/>
      <c r="N1037" s="224"/>
      <c r="O1037" s="224"/>
      <c r="P1037" s="224"/>
      <c r="Q1037" s="224"/>
      <c r="R1037" s="224"/>
      <c r="S1037" s="224"/>
      <c r="T1037" s="225"/>
      <c r="AT1037" s="226" t="s">
        <v>148</v>
      </c>
      <c r="AU1037" s="226" t="s">
        <v>83</v>
      </c>
      <c r="AV1037" s="11" t="s">
        <v>81</v>
      </c>
      <c r="AW1037" s="11" t="s">
        <v>34</v>
      </c>
      <c r="AX1037" s="11" t="s">
        <v>73</v>
      </c>
      <c r="AY1037" s="226" t="s">
        <v>139</v>
      </c>
    </row>
    <row r="1038" s="11" customFormat="1">
      <c r="B1038" s="216"/>
      <c r="C1038" s="217"/>
      <c r="D1038" s="218" t="s">
        <v>148</v>
      </c>
      <c r="E1038" s="219" t="s">
        <v>1</v>
      </c>
      <c r="F1038" s="220" t="s">
        <v>1388</v>
      </c>
      <c r="G1038" s="217"/>
      <c r="H1038" s="219" t="s">
        <v>1</v>
      </c>
      <c r="I1038" s="221"/>
      <c r="J1038" s="217"/>
      <c r="K1038" s="217"/>
      <c r="L1038" s="222"/>
      <c r="M1038" s="223"/>
      <c r="N1038" s="224"/>
      <c r="O1038" s="224"/>
      <c r="P1038" s="224"/>
      <c r="Q1038" s="224"/>
      <c r="R1038" s="224"/>
      <c r="S1038" s="224"/>
      <c r="T1038" s="225"/>
      <c r="AT1038" s="226" t="s">
        <v>148</v>
      </c>
      <c r="AU1038" s="226" t="s">
        <v>83</v>
      </c>
      <c r="AV1038" s="11" t="s">
        <v>81</v>
      </c>
      <c r="AW1038" s="11" t="s">
        <v>34</v>
      </c>
      <c r="AX1038" s="11" t="s">
        <v>73</v>
      </c>
      <c r="AY1038" s="226" t="s">
        <v>139</v>
      </c>
    </row>
    <row r="1039" s="12" customFormat="1">
      <c r="B1039" s="227"/>
      <c r="C1039" s="228"/>
      <c r="D1039" s="218" t="s">
        <v>148</v>
      </c>
      <c r="E1039" s="229" t="s">
        <v>1</v>
      </c>
      <c r="F1039" s="230" t="s">
        <v>1389</v>
      </c>
      <c r="G1039" s="228"/>
      <c r="H1039" s="231">
        <v>2.1000000000000001</v>
      </c>
      <c r="I1039" s="232"/>
      <c r="J1039" s="228"/>
      <c r="K1039" s="228"/>
      <c r="L1039" s="233"/>
      <c r="M1039" s="234"/>
      <c r="N1039" s="235"/>
      <c r="O1039" s="235"/>
      <c r="P1039" s="235"/>
      <c r="Q1039" s="235"/>
      <c r="R1039" s="235"/>
      <c r="S1039" s="235"/>
      <c r="T1039" s="236"/>
      <c r="AT1039" s="237" t="s">
        <v>148</v>
      </c>
      <c r="AU1039" s="237" t="s">
        <v>83</v>
      </c>
      <c r="AV1039" s="12" t="s">
        <v>83</v>
      </c>
      <c r="AW1039" s="12" t="s">
        <v>34</v>
      </c>
      <c r="AX1039" s="12" t="s">
        <v>73</v>
      </c>
      <c r="AY1039" s="237" t="s">
        <v>139</v>
      </c>
    </row>
    <row r="1040" s="13" customFormat="1">
      <c r="B1040" s="238"/>
      <c r="C1040" s="239"/>
      <c r="D1040" s="218" t="s">
        <v>148</v>
      </c>
      <c r="E1040" s="240" t="s">
        <v>1</v>
      </c>
      <c r="F1040" s="241" t="s">
        <v>167</v>
      </c>
      <c r="G1040" s="239"/>
      <c r="H1040" s="242">
        <v>2.7999999999999998</v>
      </c>
      <c r="I1040" s="243"/>
      <c r="J1040" s="239"/>
      <c r="K1040" s="239"/>
      <c r="L1040" s="244"/>
      <c r="M1040" s="245"/>
      <c r="N1040" s="246"/>
      <c r="O1040" s="246"/>
      <c r="P1040" s="246"/>
      <c r="Q1040" s="246"/>
      <c r="R1040" s="246"/>
      <c r="S1040" s="246"/>
      <c r="T1040" s="247"/>
      <c r="AT1040" s="248" t="s">
        <v>148</v>
      </c>
      <c r="AU1040" s="248" t="s">
        <v>83</v>
      </c>
      <c r="AV1040" s="13" t="s">
        <v>146</v>
      </c>
      <c r="AW1040" s="13" t="s">
        <v>34</v>
      </c>
      <c r="AX1040" s="13" t="s">
        <v>81</v>
      </c>
      <c r="AY1040" s="248" t="s">
        <v>139</v>
      </c>
    </row>
    <row r="1041" s="1" customFormat="1" ht="16.5" customHeight="1">
      <c r="B1041" s="37"/>
      <c r="C1041" s="204" t="s">
        <v>1390</v>
      </c>
      <c r="D1041" s="204" t="s">
        <v>141</v>
      </c>
      <c r="E1041" s="205" t="s">
        <v>1391</v>
      </c>
      <c r="F1041" s="206" t="s">
        <v>1392</v>
      </c>
      <c r="G1041" s="207" t="s">
        <v>186</v>
      </c>
      <c r="H1041" s="208">
        <v>1.05</v>
      </c>
      <c r="I1041" s="209"/>
      <c r="J1041" s="210">
        <f>ROUND(I1041*H1041,2)</f>
        <v>0</v>
      </c>
      <c r="K1041" s="206" t="s">
        <v>145</v>
      </c>
      <c r="L1041" s="42"/>
      <c r="M1041" s="211" t="s">
        <v>1</v>
      </c>
      <c r="N1041" s="212" t="s">
        <v>44</v>
      </c>
      <c r="O1041" s="78"/>
      <c r="P1041" s="213">
        <f>O1041*H1041</f>
        <v>0</v>
      </c>
      <c r="Q1041" s="213">
        <v>0.0041700000000000001</v>
      </c>
      <c r="R1041" s="213">
        <f>Q1041*H1041</f>
        <v>0.0043785000000000004</v>
      </c>
      <c r="S1041" s="213">
        <v>0.28299999999999997</v>
      </c>
      <c r="T1041" s="214">
        <f>S1041*H1041</f>
        <v>0.29714999999999997</v>
      </c>
      <c r="AR1041" s="16" t="s">
        <v>146</v>
      </c>
      <c r="AT1041" s="16" t="s">
        <v>141</v>
      </c>
      <c r="AU1041" s="16" t="s">
        <v>83</v>
      </c>
      <c r="AY1041" s="16" t="s">
        <v>139</v>
      </c>
      <c r="BE1041" s="215">
        <f>IF(N1041="základní",J1041,0)</f>
        <v>0</v>
      </c>
      <c r="BF1041" s="215">
        <f>IF(N1041="snížená",J1041,0)</f>
        <v>0</v>
      </c>
      <c r="BG1041" s="215">
        <f>IF(N1041="zákl. přenesená",J1041,0)</f>
        <v>0</v>
      </c>
      <c r="BH1041" s="215">
        <f>IF(N1041="sníž. přenesená",J1041,0)</f>
        <v>0</v>
      </c>
      <c r="BI1041" s="215">
        <f>IF(N1041="nulová",J1041,0)</f>
        <v>0</v>
      </c>
      <c r="BJ1041" s="16" t="s">
        <v>81</v>
      </c>
      <c r="BK1041" s="215">
        <f>ROUND(I1041*H1041,2)</f>
        <v>0</v>
      </c>
      <c r="BL1041" s="16" t="s">
        <v>146</v>
      </c>
      <c r="BM1041" s="16" t="s">
        <v>1393</v>
      </c>
    </row>
    <row r="1042" s="11" customFormat="1">
      <c r="B1042" s="216"/>
      <c r="C1042" s="217"/>
      <c r="D1042" s="218" t="s">
        <v>148</v>
      </c>
      <c r="E1042" s="219" t="s">
        <v>1</v>
      </c>
      <c r="F1042" s="220" t="s">
        <v>1351</v>
      </c>
      <c r="G1042" s="217"/>
      <c r="H1042" s="219" t="s">
        <v>1</v>
      </c>
      <c r="I1042" s="221"/>
      <c r="J1042" s="217"/>
      <c r="K1042" s="217"/>
      <c r="L1042" s="222"/>
      <c r="M1042" s="223"/>
      <c r="N1042" s="224"/>
      <c r="O1042" s="224"/>
      <c r="P1042" s="224"/>
      <c r="Q1042" s="224"/>
      <c r="R1042" s="224"/>
      <c r="S1042" s="224"/>
      <c r="T1042" s="225"/>
      <c r="AT1042" s="226" t="s">
        <v>148</v>
      </c>
      <c r="AU1042" s="226" t="s">
        <v>83</v>
      </c>
      <c r="AV1042" s="11" t="s">
        <v>81</v>
      </c>
      <c r="AW1042" s="11" t="s">
        <v>34</v>
      </c>
      <c r="AX1042" s="11" t="s">
        <v>73</v>
      </c>
      <c r="AY1042" s="226" t="s">
        <v>139</v>
      </c>
    </row>
    <row r="1043" s="11" customFormat="1">
      <c r="B1043" s="216"/>
      <c r="C1043" s="217"/>
      <c r="D1043" s="218" t="s">
        <v>148</v>
      </c>
      <c r="E1043" s="219" t="s">
        <v>1</v>
      </c>
      <c r="F1043" s="220" t="s">
        <v>1394</v>
      </c>
      <c r="G1043" s="217"/>
      <c r="H1043" s="219" t="s">
        <v>1</v>
      </c>
      <c r="I1043" s="221"/>
      <c r="J1043" s="217"/>
      <c r="K1043" s="217"/>
      <c r="L1043" s="222"/>
      <c r="M1043" s="223"/>
      <c r="N1043" s="224"/>
      <c r="O1043" s="224"/>
      <c r="P1043" s="224"/>
      <c r="Q1043" s="224"/>
      <c r="R1043" s="224"/>
      <c r="S1043" s="224"/>
      <c r="T1043" s="225"/>
      <c r="AT1043" s="226" t="s">
        <v>148</v>
      </c>
      <c r="AU1043" s="226" t="s">
        <v>83</v>
      </c>
      <c r="AV1043" s="11" t="s">
        <v>81</v>
      </c>
      <c r="AW1043" s="11" t="s">
        <v>34</v>
      </c>
      <c r="AX1043" s="11" t="s">
        <v>73</v>
      </c>
      <c r="AY1043" s="226" t="s">
        <v>139</v>
      </c>
    </row>
    <row r="1044" s="11" customFormat="1">
      <c r="B1044" s="216"/>
      <c r="C1044" s="217"/>
      <c r="D1044" s="218" t="s">
        <v>148</v>
      </c>
      <c r="E1044" s="219" t="s">
        <v>1</v>
      </c>
      <c r="F1044" s="220" t="s">
        <v>1395</v>
      </c>
      <c r="G1044" s="217"/>
      <c r="H1044" s="219" t="s">
        <v>1</v>
      </c>
      <c r="I1044" s="221"/>
      <c r="J1044" s="217"/>
      <c r="K1044" s="217"/>
      <c r="L1044" s="222"/>
      <c r="M1044" s="223"/>
      <c r="N1044" s="224"/>
      <c r="O1044" s="224"/>
      <c r="P1044" s="224"/>
      <c r="Q1044" s="224"/>
      <c r="R1044" s="224"/>
      <c r="S1044" s="224"/>
      <c r="T1044" s="225"/>
      <c r="AT1044" s="226" t="s">
        <v>148</v>
      </c>
      <c r="AU1044" s="226" t="s">
        <v>83</v>
      </c>
      <c r="AV1044" s="11" t="s">
        <v>81</v>
      </c>
      <c r="AW1044" s="11" t="s">
        <v>34</v>
      </c>
      <c r="AX1044" s="11" t="s">
        <v>73</v>
      </c>
      <c r="AY1044" s="226" t="s">
        <v>139</v>
      </c>
    </row>
    <row r="1045" s="12" customFormat="1">
      <c r="B1045" s="227"/>
      <c r="C1045" s="228"/>
      <c r="D1045" s="218" t="s">
        <v>148</v>
      </c>
      <c r="E1045" s="229" t="s">
        <v>1</v>
      </c>
      <c r="F1045" s="230" t="s">
        <v>1396</v>
      </c>
      <c r="G1045" s="228"/>
      <c r="H1045" s="231">
        <v>1.05</v>
      </c>
      <c r="I1045" s="232"/>
      <c r="J1045" s="228"/>
      <c r="K1045" s="228"/>
      <c r="L1045" s="233"/>
      <c r="M1045" s="234"/>
      <c r="N1045" s="235"/>
      <c r="O1045" s="235"/>
      <c r="P1045" s="235"/>
      <c r="Q1045" s="235"/>
      <c r="R1045" s="235"/>
      <c r="S1045" s="235"/>
      <c r="T1045" s="236"/>
      <c r="AT1045" s="237" t="s">
        <v>148</v>
      </c>
      <c r="AU1045" s="237" t="s">
        <v>83</v>
      </c>
      <c r="AV1045" s="12" t="s">
        <v>83</v>
      </c>
      <c r="AW1045" s="12" t="s">
        <v>34</v>
      </c>
      <c r="AX1045" s="12" t="s">
        <v>81</v>
      </c>
      <c r="AY1045" s="237" t="s">
        <v>139</v>
      </c>
    </row>
    <row r="1046" s="1" customFormat="1" ht="22.5" customHeight="1">
      <c r="B1046" s="37"/>
      <c r="C1046" s="204" t="s">
        <v>1397</v>
      </c>
      <c r="D1046" s="204" t="s">
        <v>141</v>
      </c>
      <c r="E1046" s="205" t="s">
        <v>1398</v>
      </c>
      <c r="F1046" s="206" t="s">
        <v>1399</v>
      </c>
      <c r="G1046" s="207" t="s">
        <v>322</v>
      </c>
      <c r="H1046" s="208">
        <v>5</v>
      </c>
      <c r="I1046" s="209"/>
      <c r="J1046" s="210">
        <f>ROUND(I1046*H1046,2)</f>
        <v>0</v>
      </c>
      <c r="K1046" s="206" t="s">
        <v>1</v>
      </c>
      <c r="L1046" s="42"/>
      <c r="M1046" s="211" t="s">
        <v>1</v>
      </c>
      <c r="N1046" s="212" t="s">
        <v>44</v>
      </c>
      <c r="O1046" s="78"/>
      <c r="P1046" s="213">
        <f>O1046*H1046</f>
        <v>0</v>
      </c>
      <c r="Q1046" s="213">
        <v>0.0025000000000000001</v>
      </c>
      <c r="R1046" s="213">
        <f>Q1046*H1046</f>
        <v>0.012500000000000001</v>
      </c>
      <c r="S1046" s="213">
        <v>0</v>
      </c>
      <c r="T1046" s="214">
        <f>S1046*H1046</f>
        <v>0</v>
      </c>
      <c r="AR1046" s="16" t="s">
        <v>146</v>
      </c>
      <c r="AT1046" s="16" t="s">
        <v>141</v>
      </c>
      <c r="AU1046" s="16" t="s">
        <v>83</v>
      </c>
      <c r="AY1046" s="16" t="s">
        <v>139</v>
      </c>
      <c r="BE1046" s="215">
        <f>IF(N1046="základní",J1046,0)</f>
        <v>0</v>
      </c>
      <c r="BF1046" s="215">
        <f>IF(N1046="snížená",J1046,0)</f>
        <v>0</v>
      </c>
      <c r="BG1046" s="215">
        <f>IF(N1046="zákl. přenesená",J1046,0)</f>
        <v>0</v>
      </c>
      <c r="BH1046" s="215">
        <f>IF(N1046="sníž. přenesená",J1046,0)</f>
        <v>0</v>
      </c>
      <c r="BI1046" s="215">
        <f>IF(N1046="nulová",J1046,0)</f>
        <v>0</v>
      </c>
      <c r="BJ1046" s="16" t="s">
        <v>81</v>
      </c>
      <c r="BK1046" s="215">
        <f>ROUND(I1046*H1046,2)</f>
        <v>0</v>
      </c>
      <c r="BL1046" s="16" t="s">
        <v>146</v>
      </c>
      <c r="BM1046" s="16" t="s">
        <v>1400</v>
      </c>
    </row>
    <row r="1047" s="11" customFormat="1">
      <c r="B1047" s="216"/>
      <c r="C1047" s="217"/>
      <c r="D1047" s="218" t="s">
        <v>148</v>
      </c>
      <c r="E1047" s="219" t="s">
        <v>1</v>
      </c>
      <c r="F1047" s="220" t="s">
        <v>1401</v>
      </c>
      <c r="G1047" s="217"/>
      <c r="H1047" s="219" t="s">
        <v>1</v>
      </c>
      <c r="I1047" s="221"/>
      <c r="J1047" s="217"/>
      <c r="K1047" s="217"/>
      <c r="L1047" s="222"/>
      <c r="M1047" s="223"/>
      <c r="N1047" s="224"/>
      <c r="O1047" s="224"/>
      <c r="P1047" s="224"/>
      <c r="Q1047" s="224"/>
      <c r="R1047" s="224"/>
      <c r="S1047" s="224"/>
      <c r="T1047" s="225"/>
      <c r="AT1047" s="226" t="s">
        <v>148</v>
      </c>
      <c r="AU1047" s="226" t="s">
        <v>83</v>
      </c>
      <c r="AV1047" s="11" t="s">
        <v>81</v>
      </c>
      <c r="AW1047" s="11" t="s">
        <v>34</v>
      </c>
      <c r="AX1047" s="11" t="s">
        <v>73</v>
      </c>
      <c r="AY1047" s="226" t="s">
        <v>139</v>
      </c>
    </row>
    <row r="1048" s="12" customFormat="1">
      <c r="B1048" s="227"/>
      <c r="C1048" s="228"/>
      <c r="D1048" s="218" t="s">
        <v>148</v>
      </c>
      <c r="E1048" s="229" t="s">
        <v>1</v>
      </c>
      <c r="F1048" s="230" t="s">
        <v>1402</v>
      </c>
      <c r="G1048" s="228"/>
      <c r="H1048" s="231">
        <v>5</v>
      </c>
      <c r="I1048" s="232"/>
      <c r="J1048" s="228"/>
      <c r="K1048" s="228"/>
      <c r="L1048" s="233"/>
      <c r="M1048" s="234"/>
      <c r="N1048" s="235"/>
      <c r="O1048" s="235"/>
      <c r="P1048" s="235"/>
      <c r="Q1048" s="235"/>
      <c r="R1048" s="235"/>
      <c r="S1048" s="235"/>
      <c r="T1048" s="236"/>
      <c r="AT1048" s="237" t="s">
        <v>148</v>
      </c>
      <c r="AU1048" s="237" t="s">
        <v>83</v>
      </c>
      <c r="AV1048" s="12" t="s">
        <v>83</v>
      </c>
      <c r="AW1048" s="12" t="s">
        <v>34</v>
      </c>
      <c r="AX1048" s="12" t="s">
        <v>81</v>
      </c>
      <c r="AY1048" s="237" t="s">
        <v>139</v>
      </c>
    </row>
    <row r="1049" s="1" customFormat="1" ht="22.5" customHeight="1">
      <c r="B1049" s="37"/>
      <c r="C1049" s="204" t="s">
        <v>1403</v>
      </c>
      <c r="D1049" s="204" t="s">
        <v>141</v>
      </c>
      <c r="E1049" s="205" t="s">
        <v>1404</v>
      </c>
      <c r="F1049" s="206" t="s">
        <v>1405</v>
      </c>
      <c r="G1049" s="207" t="s">
        <v>322</v>
      </c>
      <c r="H1049" s="208">
        <v>6</v>
      </c>
      <c r="I1049" s="209"/>
      <c r="J1049" s="210">
        <f>ROUND(I1049*H1049,2)</f>
        <v>0</v>
      </c>
      <c r="K1049" s="206" t="s">
        <v>1</v>
      </c>
      <c r="L1049" s="42"/>
      <c r="M1049" s="211" t="s">
        <v>1</v>
      </c>
      <c r="N1049" s="212" t="s">
        <v>44</v>
      </c>
      <c r="O1049" s="78"/>
      <c r="P1049" s="213">
        <f>O1049*H1049</f>
        <v>0</v>
      </c>
      <c r="Q1049" s="213">
        <v>0.0030000000000000001</v>
      </c>
      <c r="R1049" s="213">
        <f>Q1049*H1049</f>
        <v>0.018000000000000002</v>
      </c>
      <c r="S1049" s="213">
        <v>0</v>
      </c>
      <c r="T1049" s="214">
        <f>S1049*H1049</f>
        <v>0</v>
      </c>
      <c r="AR1049" s="16" t="s">
        <v>146</v>
      </c>
      <c r="AT1049" s="16" t="s">
        <v>141</v>
      </c>
      <c r="AU1049" s="16" t="s">
        <v>83</v>
      </c>
      <c r="AY1049" s="16" t="s">
        <v>139</v>
      </c>
      <c r="BE1049" s="215">
        <f>IF(N1049="základní",J1049,0)</f>
        <v>0</v>
      </c>
      <c r="BF1049" s="215">
        <f>IF(N1049="snížená",J1049,0)</f>
        <v>0</v>
      </c>
      <c r="BG1049" s="215">
        <f>IF(N1049="zákl. přenesená",J1049,0)</f>
        <v>0</v>
      </c>
      <c r="BH1049" s="215">
        <f>IF(N1049="sníž. přenesená",J1049,0)</f>
        <v>0</v>
      </c>
      <c r="BI1049" s="215">
        <f>IF(N1049="nulová",J1049,0)</f>
        <v>0</v>
      </c>
      <c r="BJ1049" s="16" t="s">
        <v>81</v>
      </c>
      <c r="BK1049" s="215">
        <f>ROUND(I1049*H1049,2)</f>
        <v>0</v>
      </c>
      <c r="BL1049" s="16" t="s">
        <v>146</v>
      </c>
      <c r="BM1049" s="16" t="s">
        <v>1406</v>
      </c>
    </row>
    <row r="1050" s="11" customFormat="1">
      <c r="B1050" s="216"/>
      <c r="C1050" s="217"/>
      <c r="D1050" s="218" t="s">
        <v>148</v>
      </c>
      <c r="E1050" s="219" t="s">
        <v>1</v>
      </c>
      <c r="F1050" s="220" t="s">
        <v>1407</v>
      </c>
      <c r="G1050" s="217"/>
      <c r="H1050" s="219" t="s">
        <v>1</v>
      </c>
      <c r="I1050" s="221"/>
      <c r="J1050" s="217"/>
      <c r="K1050" s="217"/>
      <c r="L1050" s="222"/>
      <c r="M1050" s="223"/>
      <c r="N1050" s="224"/>
      <c r="O1050" s="224"/>
      <c r="P1050" s="224"/>
      <c r="Q1050" s="224"/>
      <c r="R1050" s="224"/>
      <c r="S1050" s="224"/>
      <c r="T1050" s="225"/>
      <c r="AT1050" s="226" t="s">
        <v>148</v>
      </c>
      <c r="AU1050" s="226" t="s">
        <v>83</v>
      </c>
      <c r="AV1050" s="11" t="s">
        <v>81</v>
      </c>
      <c r="AW1050" s="11" t="s">
        <v>34</v>
      </c>
      <c r="AX1050" s="11" t="s">
        <v>73</v>
      </c>
      <c r="AY1050" s="226" t="s">
        <v>139</v>
      </c>
    </row>
    <row r="1051" s="12" customFormat="1">
      <c r="B1051" s="227"/>
      <c r="C1051" s="228"/>
      <c r="D1051" s="218" t="s">
        <v>148</v>
      </c>
      <c r="E1051" s="229" t="s">
        <v>1</v>
      </c>
      <c r="F1051" s="230" t="s">
        <v>1408</v>
      </c>
      <c r="G1051" s="228"/>
      <c r="H1051" s="231">
        <v>6</v>
      </c>
      <c r="I1051" s="232"/>
      <c r="J1051" s="228"/>
      <c r="K1051" s="228"/>
      <c r="L1051" s="233"/>
      <c r="M1051" s="234"/>
      <c r="N1051" s="235"/>
      <c r="O1051" s="235"/>
      <c r="P1051" s="235"/>
      <c r="Q1051" s="235"/>
      <c r="R1051" s="235"/>
      <c r="S1051" s="235"/>
      <c r="T1051" s="236"/>
      <c r="AT1051" s="237" t="s">
        <v>148</v>
      </c>
      <c r="AU1051" s="237" t="s">
        <v>83</v>
      </c>
      <c r="AV1051" s="12" t="s">
        <v>83</v>
      </c>
      <c r="AW1051" s="12" t="s">
        <v>34</v>
      </c>
      <c r="AX1051" s="12" t="s">
        <v>81</v>
      </c>
      <c r="AY1051" s="237" t="s">
        <v>139</v>
      </c>
    </row>
    <row r="1052" s="1" customFormat="1" ht="22.5" customHeight="1">
      <c r="B1052" s="37"/>
      <c r="C1052" s="204" t="s">
        <v>1409</v>
      </c>
      <c r="D1052" s="204" t="s">
        <v>141</v>
      </c>
      <c r="E1052" s="205" t="s">
        <v>1410</v>
      </c>
      <c r="F1052" s="206" t="s">
        <v>1411</v>
      </c>
      <c r="G1052" s="207" t="s">
        <v>322</v>
      </c>
      <c r="H1052" s="208">
        <v>6</v>
      </c>
      <c r="I1052" s="209"/>
      <c r="J1052" s="210">
        <f>ROUND(I1052*H1052,2)</f>
        <v>0</v>
      </c>
      <c r="K1052" s="206" t="s">
        <v>1</v>
      </c>
      <c r="L1052" s="42"/>
      <c r="M1052" s="211" t="s">
        <v>1</v>
      </c>
      <c r="N1052" s="212" t="s">
        <v>44</v>
      </c>
      <c r="O1052" s="78"/>
      <c r="P1052" s="213">
        <f>O1052*H1052</f>
        <v>0</v>
      </c>
      <c r="Q1052" s="213">
        <v>0.00040000000000000002</v>
      </c>
      <c r="R1052" s="213">
        <f>Q1052*H1052</f>
        <v>0.0024000000000000002</v>
      </c>
      <c r="S1052" s="213">
        <v>0</v>
      </c>
      <c r="T1052" s="214">
        <f>S1052*H1052</f>
        <v>0</v>
      </c>
      <c r="AR1052" s="16" t="s">
        <v>146</v>
      </c>
      <c r="AT1052" s="16" t="s">
        <v>141</v>
      </c>
      <c r="AU1052" s="16" t="s">
        <v>83</v>
      </c>
      <c r="AY1052" s="16" t="s">
        <v>139</v>
      </c>
      <c r="BE1052" s="215">
        <f>IF(N1052="základní",J1052,0)</f>
        <v>0</v>
      </c>
      <c r="BF1052" s="215">
        <f>IF(N1052="snížená",J1052,0)</f>
        <v>0</v>
      </c>
      <c r="BG1052" s="215">
        <f>IF(N1052="zákl. přenesená",J1052,0)</f>
        <v>0</v>
      </c>
      <c r="BH1052" s="215">
        <f>IF(N1052="sníž. přenesená",J1052,0)</f>
        <v>0</v>
      </c>
      <c r="BI1052" s="215">
        <f>IF(N1052="nulová",J1052,0)</f>
        <v>0</v>
      </c>
      <c r="BJ1052" s="16" t="s">
        <v>81</v>
      </c>
      <c r="BK1052" s="215">
        <f>ROUND(I1052*H1052,2)</f>
        <v>0</v>
      </c>
      <c r="BL1052" s="16" t="s">
        <v>146</v>
      </c>
      <c r="BM1052" s="16" t="s">
        <v>1412</v>
      </c>
    </row>
    <row r="1053" s="11" customFormat="1">
      <c r="B1053" s="216"/>
      <c r="C1053" s="217"/>
      <c r="D1053" s="218" t="s">
        <v>148</v>
      </c>
      <c r="E1053" s="219" t="s">
        <v>1</v>
      </c>
      <c r="F1053" s="220" t="s">
        <v>1413</v>
      </c>
      <c r="G1053" s="217"/>
      <c r="H1053" s="219" t="s">
        <v>1</v>
      </c>
      <c r="I1053" s="221"/>
      <c r="J1053" s="217"/>
      <c r="K1053" s="217"/>
      <c r="L1053" s="222"/>
      <c r="M1053" s="223"/>
      <c r="N1053" s="224"/>
      <c r="O1053" s="224"/>
      <c r="P1053" s="224"/>
      <c r="Q1053" s="224"/>
      <c r="R1053" s="224"/>
      <c r="S1053" s="224"/>
      <c r="T1053" s="225"/>
      <c r="AT1053" s="226" t="s">
        <v>148</v>
      </c>
      <c r="AU1053" s="226" t="s">
        <v>83</v>
      </c>
      <c r="AV1053" s="11" t="s">
        <v>81</v>
      </c>
      <c r="AW1053" s="11" t="s">
        <v>34</v>
      </c>
      <c r="AX1053" s="11" t="s">
        <v>73</v>
      </c>
      <c r="AY1053" s="226" t="s">
        <v>139</v>
      </c>
    </row>
    <row r="1054" s="11" customFormat="1">
      <c r="B1054" s="216"/>
      <c r="C1054" s="217"/>
      <c r="D1054" s="218" t="s">
        <v>148</v>
      </c>
      <c r="E1054" s="219" t="s">
        <v>1</v>
      </c>
      <c r="F1054" s="220" t="s">
        <v>1414</v>
      </c>
      <c r="G1054" s="217"/>
      <c r="H1054" s="219" t="s">
        <v>1</v>
      </c>
      <c r="I1054" s="221"/>
      <c r="J1054" s="217"/>
      <c r="K1054" s="217"/>
      <c r="L1054" s="222"/>
      <c r="M1054" s="223"/>
      <c r="N1054" s="224"/>
      <c r="O1054" s="224"/>
      <c r="P1054" s="224"/>
      <c r="Q1054" s="224"/>
      <c r="R1054" s="224"/>
      <c r="S1054" s="224"/>
      <c r="T1054" s="225"/>
      <c r="AT1054" s="226" t="s">
        <v>148</v>
      </c>
      <c r="AU1054" s="226" t="s">
        <v>83</v>
      </c>
      <c r="AV1054" s="11" t="s">
        <v>81</v>
      </c>
      <c r="AW1054" s="11" t="s">
        <v>34</v>
      </c>
      <c r="AX1054" s="11" t="s">
        <v>73</v>
      </c>
      <c r="AY1054" s="226" t="s">
        <v>139</v>
      </c>
    </row>
    <row r="1055" s="12" customFormat="1">
      <c r="B1055" s="227"/>
      <c r="C1055" s="228"/>
      <c r="D1055" s="218" t="s">
        <v>148</v>
      </c>
      <c r="E1055" s="229" t="s">
        <v>1</v>
      </c>
      <c r="F1055" s="230" t="s">
        <v>1415</v>
      </c>
      <c r="G1055" s="228"/>
      <c r="H1055" s="231">
        <v>6</v>
      </c>
      <c r="I1055" s="232"/>
      <c r="J1055" s="228"/>
      <c r="K1055" s="228"/>
      <c r="L1055" s="233"/>
      <c r="M1055" s="234"/>
      <c r="N1055" s="235"/>
      <c r="O1055" s="235"/>
      <c r="P1055" s="235"/>
      <c r="Q1055" s="235"/>
      <c r="R1055" s="235"/>
      <c r="S1055" s="235"/>
      <c r="T1055" s="236"/>
      <c r="AT1055" s="237" t="s">
        <v>148</v>
      </c>
      <c r="AU1055" s="237" t="s">
        <v>83</v>
      </c>
      <c r="AV1055" s="12" t="s">
        <v>83</v>
      </c>
      <c r="AW1055" s="12" t="s">
        <v>34</v>
      </c>
      <c r="AX1055" s="12" t="s">
        <v>81</v>
      </c>
      <c r="AY1055" s="237" t="s">
        <v>139</v>
      </c>
    </row>
    <row r="1056" s="1" customFormat="1" ht="22.5" customHeight="1">
      <c r="B1056" s="37"/>
      <c r="C1056" s="204" t="s">
        <v>1416</v>
      </c>
      <c r="D1056" s="204" t="s">
        <v>141</v>
      </c>
      <c r="E1056" s="205" t="s">
        <v>1417</v>
      </c>
      <c r="F1056" s="206" t="s">
        <v>1418</v>
      </c>
      <c r="G1056" s="207" t="s">
        <v>322</v>
      </c>
      <c r="H1056" s="208">
        <v>16</v>
      </c>
      <c r="I1056" s="209"/>
      <c r="J1056" s="210">
        <f>ROUND(I1056*H1056,2)</f>
        <v>0</v>
      </c>
      <c r="K1056" s="206" t="s">
        <v>1</v>
      </c>
      <c r="L1056" s="42"/>
      <c r="M1056" s="211" t="s">
        <v>1</v>
      </c>
      <c r="N1056" s="212" t="s">
        <v>44</v>
      </c>
      <c r="O1056" s="78"/>
      <c r="P1056" s="213">
        <f>O1056*H1056</f>
        <v>0</v>
      </c>
      <c r="Q1056" s="213">
        <v>0.00048000000000000001</v>
      </c>
      <c r="R1056" s="213">
        <f>Q1056*H1056</f>
        <v>0.0076800000000000002</v>
      </c>
      <c r="S1056" s="213">
        <v>0</v>
      </c>
      <c r="T1056" s="214">
        <f>S1056*H1056</f>
        <v>0</v>
      </c>
      <c r="AR1056" s="16" t="s">
        <v>146</v>
      </c>
      <c r="AT1056" s="16" t="s">
        <v>141</v>
      </c>
      <c r="AU1056" s="16" t="s">
        <v>83</v>
      </c>
      <c r="AY1056" s="16" t="s">
        <v>139</v>
      </c>
      <c r="BE1056" s="215">
        <f>IF(N1056="základní",J1056,0)</f>
        <v>0</v>
      </c>
      <c r="BF1056" s="215">
        <f>IF(N1056="snížená",J1056,0)</f>
        <v>0</v>
      </c>
      <c r="BG1056" s="215">
        <f>IF(N1056="zákl. přenesená",J1056,0)</f>
        <v>0</v>
      </c>
      <c r="BH1056" s="215">
        <f>IF(N1056="sníž. přenesená",J1056,0)</f>
        <v>0</v>
      </c>
      <c r="BI1056" s="215">
        <f>IF(N1056="nulová",J1056,0)</f>
        <v>0</v>
      </c>
      <c r="BJ1056" s="16" t="s">
        <v>81</v>
      </c>
      <c r="BK1056" s="215">
        <f>ROUND(I1056*H1056,2)</f>
        <v>0</v>
      </c>
      <c r="BL1056" s="16" t="s">
        <v>146</v>
      </c>
      <c r="BM1056" s="16" t="s">
        <v>1419</v>
      </c>
    </row>
    <row r="1057" s="11" customFormat="1">
      <c r="B1057" s="216"/>
      <c r="C1057" s="217"/>
      <c r="D1057" s="218" t="s">
        <v>148</v>
      </c>
      <c r="E1057" s="219" t="s">
        <v>1</v>
      </c>
      <c r="F1057" s="220" t="s">
        <v>1413</v>
      </c>
      <c r="G1057" s="217"/>
      <c r="H1057" s="219" t="s">
        <v>1</v>
      </c>
      <c r="I1057" s="221"/>
      <c r="J1057" s="217"/>
      <c r="K1057" s="217"/>
      <c r="L1057" s="222"/>
      <c r="M1057" s="223"/>
      <c r="N1057" s="224"/>
      <c r="O1057" s="224"/>
      <c r="P1057" s="224"/>
      <c r="Q1057" s="224"/>
      <c r="R1057" s="224"/>
      <c r="S1057" s="224"/>
      <c r="T1057" s="225"/>
      <c r="AT1057" s="226" t="s">
        <v>148</v>
      </c>
      <c r="AU1057" s="226" t="s">
        <v>83</v>
      </c>
      <c r="AV1057" s="11" t="s">
        <v>81</v>
      </c>
      <c r="AW1057" s="11" t="s">
        <v>34</v>
      </c>
      <c r="AX1057" s="11" t="s">
        <v>73</v>
      </c>
      <c r="AY1057" s="226" t="s">
        <v>139</v>
      </c>
    </row>
    <row r="1058" s="11" customFormat="1">
      <c r="B1058" s="216"/>
      <c r="C1058" s="217"/>
      <c r="D1058" s="218" t="s">
        <v>148</v>
      </c>
      <c r="E1058" s="219" t="s">
        <v>1</v>
      </c>
      <c r="F1058" s="220" t="s">
        <v>1361</v>
      </c>
      <c r="G1058" s="217"/>
      <c r="H1058" s="219" t="s">
        <v>1</v>
      </c>
      <c r="I1058" s="221"/>
      <c r="J1058" s="217"/>
      <c r="K1058" s="217"/>
      <c r="L1058" s="222"/>
      <c r="M1058" s="223"/>
      <c r="N1058" s="224"/>
      <c r="O1058" s="224"/>
      <c r="P1058" s="224"/>
      <c r="Q1058" s="224"/>
      <c r="R1058" s="224"/>
      <c r="S1058" s="224"/>
      <c r="T1058" s="225"/>
      <c r="AT1058" s="226" t="s">
        <v>148</v>
      </c>
      <c r="AU1058" s="226" t="s">
        <v>83</v>
      </c>
      <c r="AV1058" s="11" t="s">
        <v>81</v>
      </c>
      <c r="AW1058" s="11" t="s">
        <v>34</v>
      </c>
      <c r="AX1058" s="11" t="s">
        <v>73</v>
      </c>
      <c r="AY1058" s="226" t="s">
        <v>139</v>
      </c>
    </row>
    <row r="1059" s="11" customFormat="1">
      <c r="B1059" s="216"/>
      <c r="C1059" s="217"/>
      <c r="D1059" s="218" t="s">
        <v>148</v>
      </c>
      <c r="E1059" s="219" t="s">
        <v>1</v>
      </c>
      <c r="F1059" s="220" t="s">
        <v>1362</v>
      </c>
      <c r="G1059" s="217"/>
      <c r="H1059" s="219" t="s">
        <v>1</v>
      </c>
      <c r="I1059" s="221"/>
      <c r="J1059" s="217"/>
      <c r="K1059" s="217"/>
      <c r="L1059" s="222"/>
      <c r="M1059" s="223"/>
      <c r="N1059" s="224"/>
      <c r="O1059" s="224"/>
      <c r="P1059" s="224"/>
      <c r="Q1059" s="224"/>
      <c r="R1059" s="224"/>
      <c r="S1059" s="224"/>
      <c r="T1059" s="225"/>
      <c r="AT1059" s="226" t="s">
        <v>148</v>
      </c>
      <c r="AU1059" s="226" t="s">
        <v>83</v>
      </c>
      <c r="AV1059" s="11" t="s">
        <v>81</v>
      </c>
      <c r="AW1059" s="11" t="s">
        <v>34</v>
      </c>
      <c r="AX1059" s="11" t="s">
        <v>73</v>
      </c>
      <c r="AY1059" s="226" t="s">
        <v>139</v>
      </c>
    </row>
    <row r="1060" s="12" customFormat="1">
      <c r="B1060" s="227"/>
      <c r="C1060" s="228"/>
      <c r="D1060" s="218" t="s">
        <v>148</v>
      </c>
      <c r="E1060" s="229" t="s">
        <v>1</v>
      </c>
      <c r="F1060" s="230" t="s">
        <v>1420</v>
      </c>
      <c r="G1060" s="228"/>
      <c r="H1060" s="231">
        <v>16</v>
      </c>
      <c r="I1060" s="232"/>
      <c r="J1060" s="228"/>
      <c r="K1060" s="228"/>
      <c r="L1060" s="233"/>
      <c r="M1060" s="234"/>
      <c r="N1060" s="235"/>
      <c r="O1060" s="235"/>
      <c r="P1060" s="235"/>
      <c r="Q1060" s="235"/>
      <c r="R1060" s="235"/>
      <c r="S1060" s="235"/>
      <c r="T1060" s="236"/>
      <c r="AT1060" s="237" t="s">
        <v>148</v>
      </c>
      <c r="AU1060" s="237" t="s">
        <v>83</v>
      </c>
      <c r="AV1060" s="12" t="s">
        <v>83</v>
      </c>
      <c r="AW1060" s="12" t="s">
        <v>34</v>
      </c>
      <c r="AX1060" s="12" t="s">
        <v>81</v>
      </c>
      <c r="AY1060" s="237" t="s">
        <v>139</v>
      </c>
    </row>
    <row r="1061" s="1" customFormat="1" ht="22.5" customHeight="1">
      <c r="B1061" s="37"/>
      <c r="C1061" s="204" t="s">
        <v>1421</v>
      </c>
      <c r="D1061" s="204" t="s">
        <v>141</v>
      </c>
      <c r="E1061" s="205" t="s">
        <v>1422</v>
      </c>
      <c r="F1061" s="206" t="s">
        <v>1423</v>
      </c>
      <c r="G1061" s="207" t="s">
        <v>322</v>
      </c>
      <c r="H1061" s="208">
        <v>16</v>
      </c>
      <c r="I1061" s="209"/>
      <c r="J1061" s="210">
        <f>ROUND(I1061*H1061,2)</f>
        <v>0</v>
      </c>
      <c r="K1061" s="206" t="s">
        <v>1</v>
      </c>
      <c r="L1061" s="42"/>
      <c r="M1061" s="211" t="s">
        <v>1</v>
      </c>
      <c r="N1061" s="212" t="s">
        <v>44</v>
      </c>
      <c r="O1061" s="78"/>
      <c r="P1061" s="213">
        <f>O1061*H1061</f>
        <v>0</v>
      </c>
      <c r="Q1061" s="213">
        <v>0.00036000000000000002</v>
      </c>
      <c r="R1061" s="213">
        <f>Q1061*H1061</f>
        <v>0.0057600000000000004</v>
      </c>
      <c r="S1061" s="213">
        <v>0</v>
      </c>
      <c r="T1061" s="214">
        <f>S1061*H1061</f>
        <v>0</v>
      </c>
      <c r="AR1061" s="16" t="s">
        <v>146</v>
      </c>
      <c r="AT1061" s="16" t="s">
        <v>141</v>
      </c>
      <c r="AU1061" s="16" t="s">
        <v>83</v>
      </c>
      <c r="AY1061" s="16" t="s">
        <v>139</v>
      </c>
      <c r="BE1061" s="215">
        <f>IF(N1061="základní",J1061,0)</f>
        <v>0</v>
      </c>
      <c r="BF1061" s="215">
        <f>IF(N1061="snížená",J1061,0)</f>
        <v>0</v>
      </c>
      <c r="BG1061" s="215">
        <f>IF(N1061="zákl. přenesená",J1061,0)</f>
        <v>0</v>
      </c>
      <c r="BH1061" s="215">
        <f>IF(N1061="sníž. přenesená",J1061,0)</f>
        <v>0</v>
      </c>
      <c r="BI1061" s="215">
        <f>IF(N1061="nulová",J1061,0)</f>
        <v>0</v>
      </c>
      <c r="BJ1061" s="16" t="s">
        <v>81</v>
      </c>
      <c r="BK1061" s="215">
        <f>ROUND(I1061*H1061,2)</f>
        <v>0</v>
      </c>
      <c r="BL1061" s="16" t="s">
        <v>146</v>
      </c>
      <c r="BM1061" s="16" t="s">
        <v>1424</v>
      </c>
    </row>
    <row r="1062" s="11" customFormat="1">
      <c r="B1062" s="216"/>
      <c r="C1062" s="217"/>
      <c r="D1062" s="218" t="s">
        <v>148</v>
      </c>
      <c r="E1062" s="219" t="s">
        <v>1</v>
      </c>
      <c r="F1062" s="220" t="s">
        <v>1413</v>
      </c>
      <c r="G1062" s="217"/>
      <c r="H1062" s="219" t="s">
        <v>1</v>
      </c>
      <c r="I1062" s="221"/>
      <c r="J1062" s="217"/>
      <c r="K1062" s="217"/>
      <c r="L1062" s="222"/>
      <c r="M1062" s="223"/>
      <c r="N1062" s="224"/>
      <c r="O1062" s="224"/>
      <c r="P1062" s="224"/>
      <c r="Q1062" s="224"/>
      <c r="R1062" s="224"/>
      <c r="S1062" s="224"/>
      <c r="T1062" s="225"/>
      <c r="AT1062" s="226" t="s">
        <v>148</v>
      </c>
      <c r="AU1062" s="226" t="s">
        <v>83</v>
      </c>
      <c r="AV1062" s="11" t="s">
        <v>81</v>
      </c>
      <c r="AW1062" s="11" t="s">
        <v>34</v>
      </c>
      <c r="AX1062" s="11" t="s">
        <v>73</v>
      </c>
      <c r="AY1062" s="226" t="s">
        <v>139</v>
      </c>
    </row>
    <row r="1063" s="11" customFormat="1">
      <c r="B1063" s="216"/>
      <c r="C1063" s="217"/>
      <c r="D1063" s="218" t="s">
        <v>148</v>
      </c>
      <c r="E1063" s="219" t="s">
        <v>1</v>
      </c>
      <c r="F1063" s="220" t="s">
        <v>1358</v>
      </c>
      <c r="G1063" s="217"/>
      <c r="H1063" s="219" t="s">
        <v>1</v>
      </c>
      <c r="I1063" s="221"/>
      <c r="J1063" s="217"/>
      <c r="K1063" s="217"/>
      <c r="L1063" s="222"/>
      <c r="M1063" s="223"/>
      <c r="N1063" s="224"/>
      <c r="O1063" s="224"/>
      <c r="P1063" s="224"/>
      <c r="Q1063" s="224"/>
      <c r="R1063" s="224"/>
      <c r="S1063" s="224"/>
      <c r="T1063" s="225"/>
      <c r="AT1063" s="226" t="s">
        <v>148</v>
      </c>
      <c r="AU1063" s="226" t="s">
        <v>83</v>
      </c>
      <c r="AV1063" s="11" t="s">
        <v>81</v>
      </c>
      <c r="AW1063" s="11" t="s">
        <v>34</v>
      </c>
      <c r="AX1063" s="11" t="s">
        <v>73</v>
      </c>
      <c r="AY1063" s="226" t="s">
        <v>139</v>
      </c>
    </row>
    <row r="1064" s="11" customFormat="1">
      <c r="B1064" s="216"/>
      <c r="C1064" s="217"/>
      <c r="D1064" s="218" t="s">
        <v>148</v>
      </c>
      <c r="E1064" s="219" t="s">
        <v>1</v>
      </c>
      <c r="F1064" s="220" t="s">
        <v>1359</v>
      </c>
      <c r="G1064" s="217"/>
      <c r="H1064" s="219" t="s">
        <v>1</v>
      </c>
      <c r="I1064" s="221"/>
      <c r="J1064" s="217"/>
      <c r="K1064" s="217"/>
      <c r="L1064" s="222"/>
      <c r="M1064" s="223"/>
      <c r="N1064" s="224"/>
      <c r="O1064" s="224"/>
      <c r="P1064" s="224"/>
      <c r="Q1064" s="224"/>
      <c r="R1064" s="224"/>
      <c r="S1064" s="224"/>
      <c r="T1064" s="225"/>
      <c r="AT1064" s="226" t="s">
        <v>148</v>
      </c>
      <c r="AU1064" s="226" t="s">
        <v>83</v>
      </c>
      <c r="AV1064" s="11" t="s">
        <v>81</v>
      </c>
      <c r="AW1064" s="11" t="s">
        <v>34</v>
      </c>
      <c r="AX1064" s="11" t="s">
        <v>73</v>
      </c>
      <c r="AY1064" s="226" t="s">
        <v>139</v>
      </c>
    </row>
    <row r="1065" s="12" customFormat="1">
      <c r="B1065" s="227"/>
      <c r="C1065" s="228"/>
      <c r="D1065" s="218" t="s">
        <v>148</v>
      </c>
      <c r="E1065" s="229" t="s">
        <v>1</v>
      </c>
      <c r="F1065" s="230" t="s">
        <v>1425</v>
      </c>
      <c r="G1065" s="228"/>
      <c r="H1065" s="231">
        <v>16</v>
      </c>
      <c r="I1065" s="232"/>
      <c r="J1065" s="228"/>
      <c r="K1065" s="228"/>
      <c r="L1065" s="233"/>
      <c r="M1065" s="234"/>
      <c r="N1065" s="235"/>
      <c r="O1065" s="235"/>
      <c r="P1065" s="235"/>
      <c r="Q1065" s="235"/>
      <c r="R1065" s="235"/>
      <c r="S1065" s="235"/>
      <c r="T1065" s="236"/>
      <c r="AT1065" s="237" t="s">
        <v>148</v>
      </c>
      <c r="AU1065" s="237" t="s">
        <v>83</v>
      </c>
      <c r="AV1065" s="12" t="s">
        <v>83</v>
      </c>
      <c r="AW1065" s="12" t="s">
        <v>34</v>
      </c>
      <c r="AX1065" s="12" t="s">
        <v>81</v>
      </c>
      <c r="AY1065" s="237" t="s">
        <v>139</v>
      </c>
    </row>
    <row r="1066" s="1" customFormat="1" ht="22.5" customHeight="1">
      <c r="B1066" s="37"/>
      <c r="C1066" s="204" t="s">
        <v>1426</v>
      </c>
      <c r="D1066" s="204" t="s">
        <v>141</v>
      </c>
      <c r="E1066" s="205" t="s">
        <v>1427</v>
      </c>
      <c r="F1066" s="206" t="s">
        <v>1428</v>
      </c>
      <c r="G1066" s="207" t="s">
        <v>322</v>
      </c>
      <c r="H1066" s="208">
        <v>2</v>
      </c>
      <c r="I1066" s="209"/>
      <c r="J1066" s="210">
        <f>ROUND(I1066*H1066,2)</f>
        <v>0</v>
      </c>
      <c r="K1066" s="206" t="s">
        <v>1</v>
      </c>
      <c r="L1066" s="42"/>
      <c r="M1066" s="211" t="s">
        <v>1</v>
      </c>
      <c r="N1066" s="212" t="s">
        <v>44</v>
      </c>
      <c r="O1066" s="78"/>
      <c r="P1066" s="213">
        <f>O1066*H1066</f>
        <v>0</v>
      </c>
      <c r="Q1066" s="213">
        <v>0.00055999999999999995</v>
      </c>
      <c r="R1066" s="213">
        <f>Q1066*H1066</f>
        <v>0.0011199999999999999</v>
      </c>
      <c r="S1066" s="213">
        <v>0</v>
      </c>
      <c r="T1066" s="214">
        <f>S1066*H1066</f>
        <v>0</v>
      </c>
      <c r="AR1066" s="16" t="s">
        <v>146</v>
      </c>
      <c r="AT1066" s="16" t="s">
        <v>141</v>
      </c>
      <c r="AU1066" s="16" t="s">
        <v>83</v>
      </c>
      <c r="AY1066" s="16" t="s">
        <v>139</v>
      </c>
      <c r="BE1066" s="215">
        <f>IF(N1066="základní",J1066,0)</f>
        <v>0</v>
      </c>
      <c r="BF1066" s="215">
        <f>IF(N1066="snížená",J1066,0)</f>
        <v>0</v>
      </c>
      <c r="BG1066" s="215">
        <f>IF(N1066="zákl. přenesená",J1066,0)</f>
        <v>0</v>
      </c>
      <c r="BH1066" s="215">
        <f>IF(N1066="sníž. přenesená",J1066,0)</f>
        <v>0</v>
      </c>
      <c r="BI1066" s="215">
        <f>IF(N1066="nulová",J1066,0)</f>
        <v>0</v>
      </c>
      <c r="BJ1066" s="16" t="s">
        <v>81</v>
      </c>
      <c r="BK1066" s="215">
        <f>ROUND(I1066*H1066,2)</f>
        <v>0</v>
      </c>
      <c r="BL1066" s="16" t="s">
        <v>146</v>
      </c>
      <c r="BM1066" s="16" t="s">
        <v>1429</v>
      </c>
    </row>
    <row r="1067" s="11" customFormat="1">
      <c r="B1067" s="216"/>
      <c r="C1067" s="217"/>
      <c r="D1067" s="218" t="s">
        <v>148</v>
      </c>
      <c r="E1067" s="219" t="s">
        <v>1</v>
      </c>
      <c r="F1067" s="220" t="s">
        <v>1413</v>
      </c>
      <c r="G1067" s="217"/>
      <c r="H1067" s="219" t="s">
        <v>1</v>
      </c>
      <c r="I1067" s="221"/>
      <c r="J1067" s="217"/>
      <c r="K1067" s="217"/>
      <c r="L1067" s="222"/>
      <c r="M1067" s="223"/>
      <c r="N1067" s="224"/>
      <c r="O1067" s="224"/>
      <c r="P1067" s="224"/>
      <c r="Q1067" s="224"/>
      <c r="R1067" s="224"/>
      <c r="S1067" s="224"/>
      <c r="T1067" s="225"/>
      <c r="AT1067" s="226" t="s">
        <v>148</v>
      </c>
      <c r="AU1067" s="226" t="s">
        <v>83</v>
      </c>
      <c r="AV1067" s="11" t="s">
        <v>81</v>
      </c>
      <c r="AW1067" s="11" t="s">
        <v>34</v>
      </c>
      <c r="AX1067" s="11" t="s">
        <v>73</v>
      </c>
      <c r="AY1067" s="226" t="s">
        <v>139</v>
      </c>
    </row>
    <row r="1068" s="11" customFormat="1">
      <c r="B1068" s="216"/>
      <c r="C1068" s="217"/>
      <c r="D1068" s="218" t="s">
        <v>148</v>
      </c>
      <c r="E1068" s="219" t="s">
        <v>1</v>
      </c>
      <c r="F1068" s="220" t="s">
        <v>1368</v>
      </c>
      <c r="G1068" s="217"/>
      <c r="H1068" s="219" t="s">
        <v>1</v>
      </c>
      <c r="I1068" s="221"/>
      <c r="J1068" s="217"/>
      <c r="K1068" s="217"/>
      <c r="L1068" s="222"/>
      <c r="M1068" s="223"/>
      <c r="N1068" s="224"/>
      <c r="O1068" s="224"/>
      <c r="P1068" s="224"/>
      <c r="Q1068" s="224"/>
      <c r="R1068" s="224"/>
      <c r="S1068" s="224"/>
      <c r="T1068" s="225"/>
      <c r="AT1068" s="226" t="s">
        <v>148</v>
      </c>
      <c r="AU1068" s="226" t="s">
        <v>83</v>
      </c>
      <c r="AV1068" s="11" t="s">
        <v>81</v>
      </c>
      <c r="AW1068" s="11" t="s">
        <v>34</v>
      </c>
      <c r="AX1068" s="11" t="s">
        <v>73</v>
      </c>
      <c r="AY1068" s="226" t="s">
        <v>139</v>
      </c>
    </row>
    <row r="1069" s="11" customFormat="1">
      <c r="B1069" s="216"/>
      <c r="C1069" s="217"/>
      <c r="D1069" s="218" t="s">
        <v>148</v>
      </c>
      <c r="E1069" s="219" t="s">
        <v>1</v>
      </c>
      <c r="F1069" s="220" t="s">
        <v>1369</v>
      </c>
      <c r="G1069" s="217"/>
      <c r="H1069" s="219" t="s">
        <v>1</v>
      </c>
      <c r="I1069" s="221"/>
      <c r="J1069" s="217"/>
      <c r="K1069" s="217"/>
      <c r="L1069" s="222"/>
      <c r="M1069" s="223"/>
      <c r="N1069" s="224"/>
      <c r="O1069" s="224"/>
      <c r="P1069" s="224"/>
      <c r="Q1069" s="224"/>
      <c r="R1069" s="224"/>
      <c r="S1069" s="224"/>
      <c r="T1069" s="225"/>
      <c r="AT1069" s="226" t="s">
        <v>148</v>
      </c>
      <c r="AU1069" s="226" t="s">
        <v>83</v>
      </c>
      <c r="AV1069" s="11" t="s">
        <v>81</v>
      </c>
      <c r="AW1069" s="11" t="s">
        <v>34</v>
      </c>
      <c r="AX1069" s="11" t="s">
        <v>73</v>
      </c>
      <c r="AY1069" s="226" t="s">
        <v>139</v>
      </c>
    </row>
    <row r="1070" s="12" customFormat="1">
      <c r="B1070" s="227"/>
      <c r="C1070" s="228"/>
      <c r="D1070" s="218" t="s">
        <v>148</v>
      </c>
      <c r="E1070" s="229" t="s">
        <v>1</v>
      </c>
      <c r="F1070" s="230" t="s">
        <v>1430</v>
      </c>
      <c r="G1070" s="228"/>
      <c r="H1070" s="231">
        <v>2</v>
      </c>
      <c r="I1070" s="232"/>
      <c r="J1070" s="228"/>
      <c r="K1070" s="228"/>
      <c r="L1070" s="233"/>
      <c r="M1070" s="234"/>
      <c r="N1070" s="235"/>
      <c r="O1070" s="235"/>
      <c r="P1070" s="235"/>
      <c r="Q1070" s="235"/>
      <c r="R1070" s="235"/>
      <c r="S1070" s="235"/>
      <c r="T1070" s="236"/>
      <c r="AT1070" s="237" t="s">
        <v>148</v>
      </c>
      <c r="AU1070" s="237" t="s">
        <v>83</v>
      </c>
      <c r="AV1070" s="12" t="s">
        <v>83</v>
      </c>
      <c r="AW1070" s="12" t="s">
        <v>34</v>
      </c>
      <c r="AX1070" s="12" t="s">
        <v>81</v>
      </c>
      <c r="AY1070" s="237" t="s">
        <v>139</v>
      </c>
    </row>
    <row r="1071" s="1" customFormat="1" ht="22.5" customHeight="1">
      <c r="B1071" s="37"/>
      <c r="C1071" s="204" t="s">
        <v>1431</v>
      </c>
      <c r="D1071" s="204" t="s">
        <v>141</v>
      </c>
      <c r="E1071" s="205" t="s">
        <v>1432</v>
      </c>
      <c r="F1071" s="206" t="s">
        <v>1433</v>
      </c>
      <c r="G1071" s="207" t="s">
        <v>322</v>
      </c>
      <c r="H1071" s="208">
        <v>22</v>
      </c>
      <c r="I1071" s="209"/>
      <c r="J1071" s="210">
        <f>ROUND(I1071*H1071,2)</f>
        <v>0</v>
      </c>
      <c r="K1071" s="206" t="s">
        <v>1</v>
      </c>
      <c r="L1071" s="42"/>
      <c r="M1071" s="211" t="s">
        <v>1</v>
      </c>
      <c r="N1071" s="212" t="s">
        <v>44</v>
      </c>
      <c r="O1071" s="78"/>
      <c r="P1071" s="213">
        <f>O1071*H1071</f>
        <v>0</v>
      </c>
      <c r="Q1071" s="213">
        <v>0.00064999999999999997</v>
      </c>
      <c r="R1071" s="213">
        <f>Q1071*H1071</f>
        <v>0.0143</v>
      </c>
      <c r="S1071" s="213">
        <v>0</v>
      </c>
      <c r="T1071" s="214">
        <f>S1071*H1071</f>
        <v>0</v>
      </c>
      <c r="AR1071" s="16" t="s">
        <v>146</v>
      </c>
      <c r="AT1071" s="16" t="s">
        <v>141</v>
      </c>
      <c r="AU1071" s="16" t="s">
        <v>83</v>
      </c>
      <c r="AY1071" s="16" t="s">
        <v>139</v>
      </c>
      <c r="BE1071" s="215">
        <f>IF(N1071="základní",J1071,0)</f>
        <v>0</v>
      </c>
      <c r="BF1071" s="215">
        <f>IF(N1071="snížená",J1071,0)</f>
        <v>0</v>
      </c>
      <c r="BG1071" s="215">
        <f>IF(N1071="zákl. přenesená",J1071,0)</f>
        <v>0</v>
      </c>
      <c r="BH1071" s="215">
        <f>IF(N1071="sníž. přenesená",J1071,0)</f>
        <v>0</v>
      </c>
      <c r="BI1071" s="215">
        <f>IF(N1071="nulová",J1071,0)</f>
        <v>0</v>
      </c>
      <c r="BJ1071" s="16" t="s">
        <v>81</v>
      </c>
      <c r="BK1071" s="215">
        <f>ROUND(I1071*H1071,2)</f>
        <v>0</v>
      </c>
      <c r="BL1071" s="16" t="s">
        <v>146</v>
      </c>
      <c r="BM1071" s="16" t="s">
        <v>1434</v>
      </c>
    </row>
    <row r="1072" s="11" customFormat="1">
      <c r="B1072" s="216"/>
      <c r="C1072" s="217"/>
      <c r="D1072" s="218" t="s">
        <v>148</v>
      </c>
      <c r="E1072" s="219" t="s">
        <v>1</v>
      </c>
      <c r="F1072" s="220" t="s">
        <v>1413</v>
      </c>
      <c r="G1072" s="217"/>
      <c r="H1072" s="219" t="s">
        <v>1</v>
      </c>
      <c r="I1072" s="221"/>
      <c r="J1072" s="217"/>
      <c r="K1072" s="217"/>
      <c r="L1072" s="222"/>
      <c r="M1072" s="223"/>
      <c r="N1072" s="224"/>
      <c r="O1072" s="224"/>
      <c r="P1072" s="224"/>
      <c r="Q1072" s="224"/>
      <c r="R1072" s="224"/>
      <c r="S1072" s="224"/>
      <c r="T1072" s="225"/>
      <c r="AT1072" s="226" t="s">
        <v>148</v>
      </c>
      <c r="AU1072" s="226" t="s">
        <v>83</v>
      </c>
      <c r="AV1072" s="11" t="s">
        <v>81</v>
      </c>
      <c r="AW1072" s="11" t="s">
        <v>34</v>
      </c>
      <c r="AX1072" s="11" t="s">
        <v>73</v>
      </c>
      <c r="AY1072" s="226" t="s">
        <v>139</v>
      </c>
    </row>
    <row r="1073" s="11" customFormat="1">
      <c r="B1073" s="216"/>
      <c r="C1073" s="217"/>
      <c r="D1073" s="218" t="s">
        <v>148</v>
      </c>
      <c r="E1073" s="219" t="s">
        <v>1</v>
      </c>
      <c r="F1073" s="220" t="s">
        <v>1377</v>
      </c>
      <c r="G1073" s="217"/>
      <c r="H1073" s="219" t="s">
        <v>1</v>
      </c>
      <c r="I1073" s="221"/>
      <c r="J1073" s="217"/>
      <c r="K1073" s="217"/>
      <c r="L1073" s="222"/>
      <c r="M1073" s="223"/>
      <c r="N1073" s="224"/>
      <c r="O1073" s="224"/>
      <c r="P1073" s="224"/>
      <c r="Q1073" s="224"/>
      <c r="R1073" s="224"/>
      <c r="S1073" s="224"/>
      <c r="T1073" s="225"/>
      <c r="AT1073" s="226" t="s">
        <v>148</v>
      </c>
      <c r="AU1073" s="226" t="s">
        <v>83</v>
      </c>
      <c r="AV1073" s="11" t="s">
        <v>81</v>
      </c>
      <c r="AW1073" s="11" t="s">
        <v>34</v>
      </c>
      <c r="AX1073" s="11" t="s">
        <v>73</v>
      </c>
      <c r="AY1073" s="226" t="s">
        <v>139</v>
      </c>
    </row>
    <row r="1074" s="11" customFormat="1">
      <c r="B1074" s="216"/>
      <c r="C1074" s="217"/>
      <c r="D1074" s="218" t="s">
        <v>148</v>
      </c>
      <c r="E1074" s="219" t="s">
        <v>1</v>
      </c>
      <c r="F1074" s="220" t="s">
        <v>1378</v>
      </c>
      <c r="G1074" s="217"/>
      <c r="H1074" s="219" t="s">
        <v>1</v>
      </c>
      <c r="I1074" s="221"/>
      <c r="J1074" s="217"/>
      <c r="K1074" s="217"/>
      <c r="L1074" s="222"/>
      <c r="M1074" s="223"/>
      <c r="N1074" s="224"/>
      <c r="O1074" s="224"/>
      <c r="P1074" s="224"/>
      <c r="Q1074" s="224"/>
      <c r="R1074" s="224"/>
      <c r="S1074" s="224"/>
      <c r="T1074" s="225"/>
      <c r="AT1074" s="226" t="s">
        <v>148</v>
      </c>
      <c r="AU1074" s="226" t="s">
        <v>83</v>
      </c>
      <c r="AV1074" s="11" t="s">
        <v>81</v>
      </c>
      <c r="AW1074" s="11" t="s">
        <v>34</v>
      </c>
      <c r="AX1074" s="11" t="s">
        <v>73</v>
      </c>
      <c r="AY1074" s="226" t="s">
        <v>139</v>
      </c>
    </row>
    <row r="1075" s="12" customFormat="1">
      <c r="B1075" s="227"/>
      <c r="C1075" s="228"/>
      <c r="D1075" s="218" t="s">
        <v>148</v>
      </c>
      <c r="E1075" s="229" t="s">
        <v>1</v>
      </c>
      <c r="F1075" s="230" t="s">
        <v>1435</v>
      </c>
      <c r="G1075" s="228"/>
      <c r="H1075" s="231">
        <v>22</v>
      </c>
      <c r="I1075" s="232"/>
      <c r="J1075" s="228"/>
      <c r="K1075" s="228"/>
      <c r="L1075" s="233"/>
      <c r="M1075" s="234"/>
      <c r="N1075" s="235"/>
      <c r="O1075" s="235"/>
      <c r="P1075" s="235"/>
      <c r="Q1075" s="235"/>
      <c r="R1075" s="235"/>
      <c r="S1075" s="235"/>
      <c r="T1075" s="236"/>
      <c r="AT1075" s="237" t="s">
        <v>148</v>
      </c>
      <c r="AU1075" s="237" t="s">
        <v>83</v>
      </c>
      <c r="AV1075" s="12" t="s">
        <v>83</v>
      </c>
      <c r="AW1075" s="12" t="s">
        <v>34</v>
      </c>
      <c r="AX1075" s="12" t="s">
        <v>81</v>
      </c>
      <c r="AY1075" s="237" t="s">
        <v>139</v>
      </c>
    </row>
    <row r="1076" s="1" customFormat="1" ht="22.5" customHeight="1">
      <c r="B1076" s="37"/>
      <c r="C1076" s="204" t="s">
        <v>1436</v>
      </c>
      <c r="D1076" s="204" t="s">
        <v>141</v>
      </c>
      <c r="E1076" s="205" t="s">
        <v>1437</v>
      </c>
      <c r="F1076" s="206" t="s">
        <v>1438</v>
      </c>
      <c r="G1076" s="207" t="s">
        <v>322</v>
      </c>
      <c r="H1076" s="208">
        <v>6</v>
      </c>
      <c r="I1076" s="209"/>
      <c r="J1076" s="210">
        <f>ROUND(I1076*H1076,2)</f>
        <v>0</v>
      </c>
      <c r="K1076" s="206" t="s">
        <v>1</v>
      </c>
      <c r="L1076" s="42"/>
      <c r="M1076" s="211" t="s">
        <v>1</v>
      </c>
      <c r="N1076" s="212" t="s">
        <v>44</v>
      </c>
      <c r="O1076" s="78"/>
      <c r="P1076" s="213">
        <f>O1076*H1076</f>
        <v>0</v>
      </c>
      <c r="Q1076" s="213">
        <v>0.00059999999999999995</v>
      </c>
      <c r="R1076" s="213">
        <f>Q1076*H1076</f>
        <v>0.0035999999999999999</v>
      </c>
      <c r="S1076" s="213">
        <v>0</v>
      </c>
      <c r="T1076" s="214">
        <f>S1076*H1076</f>
        <v>0</v>
      </c>
      <c r="AR1076" s="16" t="s">
        <v>146</v>
      </c>
      <c r="AT1076" s="16" t="s">
        <v>141</v>
      </c>
      <c r="AU1076" s="16" t="s">
        <v>83</v>
      </c>
      <c r="AY1076" s="16" t="s">
        <v>139</v>
      </c>
      <c r="BE1076" s="215">
        <f>IF(N1076="základní",J1076,0)</f>
        <v>0</v>
      </c>
      <c r="BF1076" s="215">
        <f>IF(N1076="snížená",J1076,0)</f>
        <v>0</v>
      </c>
      <c r="BG1076" s="215">
        <f>IF(N1076="zákl. přenesená",J1076,0)</f>
        <v>0</v>
      </c>
      <c r="BH1076" s="215">
        <f>IF(N1076="sníž. přenesená",J1076,0)</f>
        <v>0</v>
      </c>
      <c r="BI1076" s="215">
        <f>IF(N1076="nulová",J1076,0)</f>
        <v>0</v>
      </c>
      <c r="BJ1076" s="16" t="s">
        <v>81</v>
      </c>
      <c r="BK1076" s="215">
        <f>ROUND(I1076*H1076,2)</f>
        <v>0</v>
      </c>
      <c r="BL1076" s="16" t="s">
        <v>146</v>
      </c>
      <c r="BM1076" s="16" t="s">
        <v>1439</v>
      </c>
    </row>
    <row r="1077" s="11" customFormat="1">
      <c r="B1077" s="216"/>
      <c r="C1077" s="217"/>
      <c r="D1077" s="218" t="s">
        <v>148</v>
      </c>
      <c r="E1077" s="219" t="s">
        <v>1</v>
      </c>
      <c r="F1077" s="220" t="s">
        <v>1413</v>
      </c>
      <c r="G1077" s="217"/>
      <c r="H1077" s="219" t="s">
        <v>1</v>
      </c>
      <c r="I1077" s="221"/>
      <c r="J1077" s="217"/>
      <c r="K1077" s="217"/>
      <c r="L1077" s="222"/>
      <c r="M1077" s="223"/>
      <c r="N1077" s="224"/>
      <c r="O1077" s="224"/>
      <c r="P1077" s="224"/>
      <c r="Q1077" s="224"/>
      <c r="R1077" s="224"/>
      <c r="S1077" s="224"/>
      <c r="T1077" s="225"/>
      <c r="AT1077" s="226" t="s">
        <v>148</v>
      </c>
      <c r="AU1077" s="226" t="s">
        <v>83</v>
      </c>
      <c r="AV1077" s="11" t="s">
        <v>81</v>
      </c>
      <c r="AW1077" s="11" t="s">
        <v>34</v>
      </c>
      <c r="AX1077" s="11" t="s">
        <v>73</v>
      </c>
      <c r="AY1077" s="226" t="s">
        <v>139</v>
      </c>
    </row>
    <row r="1078" s="11" customFormat="1">
      <c r="B1078" s="216"/>
      <c r="C1078" s="217"/>
      <c r="D1078" s="218" t="s">
        <v>148</v>
      </c>
      <c r="E1078" s="219" t="s">
        <v>1</v>
      </c>
      <c r="F1078" s="220" t="s">
        <v>1375</v>
      </c>
      <c r="G1078" s="217"/>
      <c r="H1078" s="219" t="s">
        <v>1</v>
      </c>
      <c r="I1078" s="221"/>
      <c r="J1078" s="217"/>
      <c r="K1078" s="217"/>
      <c r="L1078" s="222"/>
      <c r="M1078" s="223"/>
      <c r="N1078" s="224"/>
      <c r="O1078" s="224"/>
      <c r="P1078" s="224"/>
      <c r="Q1078" s="224"/>
      <c r="R1078" s="224"/>
      <c r="S1078" s="224"/>
      <c r="T1078" s="225"/>
      <c r="AT1078" s="226" t="s">
        <v>148</v>
      </c>
      <c r="AU1078" s="226" t="s">
        <v>83</v>
      </c>
      <c r="AV1078" s="11" t="s">
        <v>81</v>
      </c>
      <c r="AW1078" s="11" t="s">
        <v>34</v>
      </c>
      <c r="AX1078" s="11" t="s">
        <v>73</v>
      </c>
      <c r="AY1078" s="226" t="s">
        <v>139</v>
      </c>
    </row>
    <row r="1079" s="11" customFormat="1">
      <c r="B1079" s="216"/>
      <c r="C1079" s="217"/>
      <c r="D1079" s="218" t="s">
        <v>148</v>
      </c>
      <c r="E1079" s="219" t="s">
        <v>1</v>
      </c>
      <c r="F1079" s="220" t="s">
        <v>1376</v>
      </c>
      <c r="G1079" s="217"/>
      <c r="H1079" s="219" t="s">
        <v>1</v>
      </c>
      <c r="I1079" s="221"/>
      <c r="J1079" s="217"/>
      <c r="K1079" s="217"/>
      <c r="L1079" s="222"/>
      <c r="M1079" s="223"/>
      <c r="N1079" s="224"/>
      <c r="O1079" s="224"/>
      <c r="P1079" s="224"/>
      <c r="Q1079" s="224"/>
      <c r="R1079" s="224"/>
      <c r="S1079" s="224"/>
      <c r="T1079" s="225"/>
      <c r="AT1079" s="226" t="s">
        <v>148</v>
      </c>
      <c r="AU1079" s="226" t="s">
        <v>83</v>
      </c>
      <c r="AV1079" s="11" t="s">
        <v>81</v>
      </c>
      <c r="AW1079" s="11" t="s">
        <v>34</v>
      </c>
      <c r="AX1079" s="11" t="s">
        <v>73</v>
      </c>
      <c r="AY1079" s="226" t="s">
        <v>139</v>
      </c>
    </row>
    <row r="1080" s="12" customFormat="1">
      <c r="B1080" s="227"/>
      <c r="C1080" s="228"/>
      <c r="D1080" s="218" t="s">
        <v>148</v>
      </c>
      <c r="E1080" s="229" t="s">
        <v>1</v>
      </c>
      <c r="F1080" s="230" t="s">
        <v>1415</v>
      </c>
      <c r="G1080" s="228"/>
      <c r="H1080" s="231">
        <v>6</v>
      </c>
      <c r="I1080" s="232"/>
      <c r="J1080" s="228"/>
      <c r="K1080" s="228"/>
      <c r="L1080" s="233"/>
      <c r="M1080" s="234"/>
      <c r="N1080" s="235"/>
      <c r="O1080" s="235"/>
      <c r="P1080" s="235"/>
      <c r="Q1080" s="235"/>
      <c r="R1080" s="235"/>
      <c r="S1080" s="235"/>
      <c r="T1080" s="236"/>
      <c r="AT1080" s="237" t="s">
        <v>148</v>
      </c>
      <c r="AU1080" s="237" t="s">
        <v>83</v>
      </c>
      <c r="AV1080" s="12" t="s">
        <v>83</v>
      </c>
      <c r="AW1080" s="12" t="s">
        <v>34</v>
      </c>
      <c r="AX1080" s="12" t="s">
        <v>81</v>
      </c>
      <c r="AY1080" s="237" t="s">
        <v>139</v>
      </c>
    </row>
    <row r="1081" s="1" customFormat="1" ht="22.5" customHeight="1">
      <c r="B1081" s="37"/>
      <c r="C1081" s="204" t="s">
        <v>1440</v>
      </c>
      <c r="D1081" s="204" t="s">
        <v>141</v>
      </c>
      <c r="E1081" s="205" t="s">
        <v>1441</v>
      </c>
      <c r="F1081" s="206" t="s">
        <v>1442</v>
      </c>
      <c r="G1081" s="207" t="s">
        <v>322</v>
      </c>
      <c r="H1081" s="208">
        <v>4</v>
      </c>
      <c r="I1081" s="209"/>
      <c r="J1081" s="210">
        <f>ROUND(I1081*H1081,2)</f>
        <v>0</v>
      </c>
      <c r="K1081" s="206" t="s">
        <v>1</v>
      </c>
      <c r="L1081" s="42"/>
      <c r="M1081" s="211" t="s">
        <v>1</v>
      </c>
      <c r="N1081" s="212" t="s">
        <v>44</v>
      </c>
      <c r="O1081" s="78"/>
      <c r="P1081" s="213">
        <f>O1081*H1081</f>
        <v>0</v>
      </c>
      <c r="Q1081" s="213">
        <v>0.00097999999999999997</v>
      </c>
      <c r="R1081" s="213">
        <f>Q1081*H1081</f>
        <v>0.0039199999999999999</v>
      </c>
      <c r="S1081" s="213">
        <v>0</v>
      </c>
      <c r="T1081" s="214">
        <f>S1081*H1081</f>
        <v>0</v>
      </c>
      <c r="AR1081" s="16" t="s">
        <v>146</v>
      </c>
      <c r="AT1081" s="16" t="s">
        <v>141</v>
      </c>
      <c r="AU1081" s="16" t="s">
        <v>83</v>
      </c>
      <c r="AY1081" s="16" t="s">
        <v>139</v>
      </c>
      <c r="BE1081" s="215">
        <f>IF(N1081="základní",J1081,0)</f>
        <v>0</v>
      </c>
      <c r="BF1081" s="215">
        <f>IF(N1081="snížená",J1081,0)</f>
        <v>0</v>
      </c>
      <c r="BG1081" s="215">
        <f>IF(N1081="zákl. přenesená",J1081,0)</f>
        <v>0</v>
      </c>
      <c r="BH1081" s="215">
        <f>IF(N1081="sníž. přenesená",J1081,0)</f>
        <v>0</v>
      </c>
      <c r="BI1081" s="215">
        <f>IF(N1081="nulová",J1081,0)</f>
        <v>0</v>
      </c>
      <c r="BJ1081" s="16" t="s">
        <v>81</v>
      </c>
      <c r="BK1081" s="215">
        <f>ROUND(I1081*H1081,2)</f>
        <v>0</v>
      </c>
      <c r="BL1081" s="16" t="s">
        <v>146</v>
      </c>
      <c r="BM1081" s="16" t="s">
        <v>1443</v>
      </c>
    </row>
    <row r="1082" s="11" customFormat="1">
      <c r="B1082" s="216"/>
      <c r="C1082" s="217"/>
      <c r="D1082" s="218" t="s">
        <v>148</v>
      </c>
      <c r="E1082" s="219" t="s">
        <v>1</v>
      </c>
      <c r="F1082" s="220" t="s">
        <v>1413</v>
      </c>
      <c r="G1082" s="217"/>
      <c r="H1082" s="219" t="s">
        <v>1</v>
      </c>
      <c r="I1082" s="221"/>
      <c r="J1082" s="217"/>
      <c r="K1082" s="217"/>
      <c r="L1082" s="222"/>
      <c r="M1082" s="223"/>
      <c r="N1082" s="224"/>
      <c r="O1082" s="224"/>
      <c r="P1082" s="224"/>
      <c r="Q1082" s="224"/>
      <c r="R1082" s="224"/>
      <c r="S1082" s="224"/>
      <c r="T1082" s="225"/>
      <c r="AT1082" s="226" t="s">
        <v>148</v>
      </c>
      <c r="AU1082" s="226" t="s">
        <v>83</v>
      </c>
      <c r="AV1082" s="11" t="s">
        <v>81</v>
      </c>
      <c r="AW1082" s="11" t="s">
        <v>34</v>
      </c>
      <c r="AX1082" s="11" t="s">
        <v>73</v>
      </c>
      <c r="AY1082" s="226" t="s">
        <v>139</v>
      </c>
    </row>
    <row r="1083" s="11" customFormat="1">
      <c r="B1083" s="216"/>
      <c r="C1083" s="217"/>
      <c r="D1083" s="218" t="s">
        <v>148</v>
      </c>
      <c r="E1083" s="219" t="s">
        <v>1</v>
      </c>
      <c r="F1083" s="220" t="s">
        <v>1375</v>
      </c>
      <c r="G1083" s="217"/>
      <c r="H1083" s="219" t="s">
        <v>1</v>
      </c>
      <c r="I1083" s="221"/>
      <c r="J1083" s="217"/>
      <c r="K1083" s="217"/>
      <c r="L1083" s="222"/>
      <c r="M1083" s="223"/>
      <c r="N1083" s="224"/>
      <c r="O1083" s="224"/>
      <c r="P1083" s="224"/>
      <c r="Q1083" s="224"/>
      <c r="R1083" s="224"/>
      <c r="S1083" s="224"/>
      <c r="T1083" s="225"/>
      <c r="AT1083" s="226" t="s">
        <v>148</v>
      </c>
      <c r="AU1083" s="226" t="s">
        <v>83</v>
      </c>
      <c r="AV1083" s="11" t="s">
        <v>81</v>
      </c>
      <c r="AW1083" s="11" t="s">
        <v>34</v>
      </c>
      <c r="AX1083" s="11" t="s">
        <v>73</v>
      </c>
      <c r="AY1083" s="226" t="s">
        <v>139</v>
      </c>
    </row>
    <row r="1084" s="11" customFormat="1">
      <c r="B1084" s="216"/>
      <c r="C1084" s="217"/>
      <c r="D1084" s="218" t="s">
        <v>148</v>
      </c>
      <c r="E1084" s="219" t="s">
        <v>1</v>
      </c>
      <c r="F1084" s="220" t="s">
        <v>1385</v>
      </c>
      <c r="G1084" s="217"/>
      <c r="H1084" s="219" t="s">
        <v>1</v>
      </c>
      <c r="I1084" s="221"/>
      <c r="J1084" s="217"/>
      <c r="K1084" s="217"/>
      <c r="L1084" s="222"/>
      <c r="M1084" s="223"/>
      <c r="N1084" s="224"/>
      <c r="O1084" s="224"/>
      <c r="P1084" s="224"/>
      <c r="Q1084" s="224"/>
      <c r="R1084" s="224"/>
      <c r="S1084" s="224"/>
      <c r="T1084" s="225"/>
      <c r="AT1084" s="226" t="s">
        <v>148</v>
      </c>
      <c r="AU1084" s="226" t="s">
        <v>83</v>
      </c>
      <c r="AV1084" s="11" t="s">
        <v>81</v>
      </c>
      <c r="AW1084" s="11" t="s">
        <v>34</v>
      </c>
      <c r="AX1084" s="11" t="s">
        <v>73</v>
      </c>
      <c r="AY1084" s="226" t="s">
        <v>139</v>
      </c>
    </row>
    <row r="1085" s="12" customFormat="1">
      <c r="B1085" s="227"/>
      <c r="C1085" s="228"/>
      <c r="D1085" s="218" t="s">
        <v>148</v>
      </c>
      <c r="E1085" s="229" t="s">
        <v>1</v>
      </c>
      <c r="F1085" s="230" t="s">
        <v>1444</v>
      </c>
      <c r="G1085" s="228"/>
      <c r="H1085" s="231">
        <v>4</v>
      </c>
      <c r="I1085" s="232"/>
      <c r="J1085" s="228"/>
      <c r="K1085" s="228"/>
      <c r="L1085" s="233"/>
      <c r="M1085" s="234"/>
      <c r="N1085" s="235"/>
      <c r="O1085" s="235"/>
      <c r="P1085" s="235"/>
      <c r="Q1085" s="235"/>
      <c r="R1085" s="235"/>
      <c r="S1085" s="235"/>
      <c r="T1085" s="236"/>
      <c r="AT1085" s="237" t="s">
        <v>148</v>
      </c>
      <c r="AU1085" s="237" t="s">
        <v>83</v>
      </c>
      <c r="AV1085" s="12" t="s">
        <v>83</v>
      </c>
      <c r="AW1085" s="12" t="s">
        <v>34</v>
      </c>
      <c r="AX1085" s="12" t="s">
        <v>81</v>
      </c>
      <c r="AY1085" s="237" t="s">
        <v>139</v>
      </c>
    </row>
    <row r="1086" s="1" customFormat="1" ht="22.5" customHeight="1">
      <c r="B1086" s="37"/>
      <c r="C1086" s="204" t="s">
        <v>1445</v>
      </c>
      <c r="D1086" s="204" t="s">
        <v>141</v>
      </c>
      <c r="E1086" s="205" t="s">
        <v>1446</v>
      </c>
      <c r="F1086" s="206" t="s">
        <v>1447</v>
      </c>
      <c r="G1086" s="207" t="s">
        <v>322</v>
      </c>
      <c r="H1086" s="208">
        <v>12</v>
      </c>
      <c r="I1086" s="209"/>
      <c r="J1086" s="210">
        <f>ROUND(I1086*H1086,2)</f>
        <v>0</v>
      </c>
      <c r="K1086" s="206" t="s">
        <v>1</v>
      </c>
      <c r="L1086" s="42"/>
      <c r="M1086" s="211" t="s">
        <v>1</v>
      </c>
      <c r="N1086" s="212" t="s">
        <v>44</v>
      </c>
      <c r="O1086" s="78"/>
      <c r="P1086" s="213">
        <f>O1086*H1086</f>
        <v>0</v>
      </c>
      <c r="Q1086" s="213">
        <v>0.00084000000000000003</v>
      </c>
      <c r="R1086" s="213">
        <f>Q1086*H1086</f>
        <v>0.01008</v>
      </c>
      <c r="S1086" s="213">
        <v>0</v>
      </c>
      <c r="T1086" s="214">
        <f>S1086*H1086</f>
        <v>0</v>
      </c>
      <c r="AR1086" s="16" t="s">
        <v>146</v>
      </c>
      <c r="AT1086" s="16" t="s">
        <v>141</v>
      </c>
      <c r="AU1086" s="16" t="s">
        <v>83</v>
      </c>
      <c r="AY1086" s="16" t="s">
        <v>139</v>
      </c>
      <c r="BE1086" s="215">
        <f>IF(N1086="základní",J1086,0)</f>
        <v>0</v>
      </c>
      <c r="BF1086" s="215">
        <f>IF(N1086="snížená",J1086,0)</f>
        <v>0</v>
      </c>
      <c r="BG1086" s="215">
        <f>IF(N1086="zákl. přenesená",J1086,0)</f>
        <v>0</v>
      </c>
      <c r="BH1086" s="215">
        <f>IF(N1086="sníž. přenesená",J1086,0)</f>
        <v>0</v>
      </c>
      <c r="BI1086" s="215">
        <f>IF(N1086="nulová",J1086,0)</f>
        <v>0</v>
      </c>
      <c r="BJ1086" s="16" t="s">
        <v>81</v>
      </c>
      <c r="BK1086" s="215">
        <f>ROUND(I1086*H1086,2)</f>
        <v>0</v>
      </c>
      <c r="BL1086" s="16" t="s">
        <v>146</v>
      </c>
      <c r="BM1086" s="16" t="s">
        <v>1448</v>
      </c>
    </row>
    <row r="1087" s="11" customFormat="1">
      <c r="B1087" s="216"/>
      <c r="C1087" s="217"/>
      <c r="D1087" s="218" t="s">
        <v>148</v>
      </c>
      <c r="E1087" s="219" t="s">
        <v>1</v>
      </c>
      <c r="F1087" s="220" t="s">
        <v>1413</v>
      </c>
      <c r="G1087" s="217"/>
      <c r="H1087" s="219" t="s">
        <v>1</v>
      </c>
      <c r="I1087" s="221"/>
      <c r="J1087" s="217"/>
      <c r="K1087" s="217"/>
      <c r="L1087" s="222"/>
      <c r="M1087" s="223"/>
      <c r="N1087" s="224"/>
      <c r="O1087" s="224"/>
      <c r="P1087" s="224"/>
      <c r="Q1087" s="224"/>
      <c r="R1087" s="224"/>
      <c r="S1087" s="224"/>
      <c r="T1087" s="225"/>
      <c r="AT1087" s="226" t="s">
        <v>148</v>
      </c>
      <c r="AU1087" s="226" t="s">
        <v>83</v>
      </c>
      <c r="AV1087" s="11" t="s">
        <v>81</v>
      </c>
      <c r="AW1087" s="11" t="s">
        <v>34</v>
      </c>
      <c r="AX1087" s="11" t="s">
        <v>73</v>
      </c>
      <c r="AY1087" s="226" t="s">
        <v>139</v>
      </c>
    </row>
    <row r="1088" s="11" customFormat="1">
      <c r="B1088" s="216"/>
      <c r="C1088" s="217"/>
      <c r="D1088" s="218" t="s">
        <v>148</v>
      </c>
      <c r="E1088" s="219" t="s">
        <v>1</v>
      </c>
      <c r="F1088" s="220" t="s">
        <v>1387</v>
      </c>
      <c r="G1088" s="217"/>
      <c r="H1088" s="219" t="s">
        <v>1</v>
      </c>
      <c r="I1088" s="221"/>
      <c r="J1088" s="217"/>
      <c r="K1088" s="217"/>
      <c r="L1088" s="222"/>
      <c r="M1088" s="223"/>
      <c r="N1088" s="224"/>
      <c r="O1088" s="224"/>
      <c r="P1088" s="224"/>
      <c r="Q1088" s="224"/>
      <c r="R1088" s="224"/>
      <c r="S1088" s="224"/>
      <c r="T1088" s="225"/>
      <c r="AT1088" s="226" t="s">
        <v>148</v>
      </c>
      <c r="AU1088" s="226" t="s">
        <v>83</v>
      </c>
      <c r="AV1088" s="11" t="s">
        <v>81</v>
      </c>
      <c r="AW1088" s="11" t="s">
        <v>34</v>
      </c>
      <c r="AX1088" s="11" t="s">
        <v>73</v>
      </c>
      <c r="AY1088" s="226" t="s">
        <v>139</v>
      </c>
    </row>
    <row r="1089" s="11" customFormat="1">
      <c r="B1089" s="216"/>
      <c r="C1089" s="217"/>
      <c r="D1089" s="218" t="s">
        <v>148</v>
      </c>
      <c r="E1089" s="219" t="s">
        <v>1</v>
      </c>
      <c r="F1089" s="220" t="s">
        <v>1388</v>
      </c>
      <c r="G1089" s="217"/>
      <c r="H1089" s="219" t="s">
        <v>1</v>
      </c>
      <c r="I1089" s="221"/>
      <c r="J1089" s="217"/>
      <c r="K1089" s="217"/>
      <c r="L1089" s="222"/>
      <c r="M1089" s="223"/>
      <c r="N1089" s="224"/>
      <c r="O1089" s="224"/>
      <c r="P1089" s="224"/>
      <c r="Q1089" s="224"/>
      <c r="R1089" s="224"/>
      <c r="S1089" s="224"/>
      <c r="T1089" s="225"/>
      <c r="AT1089" s="226" t="s">
        <v>148</v>
      </c>
      <c r="AU1089" s="226" t="s">
        <v>83</v>
      </c>
      <c r="AV1089" s="11" t="s">
        <v>81</v>
      </c>
      <c r="AW1089" s="11" t="s">
        <v>34</v>
      </c>
      <c r="AX1089" s="11" t="s">
        <v>73</v>
      </c>
      <c r="AY1089" s="226" t="s">
        <v>139</v>
      </c>
    </row>
    <row r="1090" s="12" customFormat="1">
      <c r="B1090" s="227"/>
      <c r="C1090" s="228"/>
      <c r="D1090" s="218" t="s">
        <v>148</v>
      </c>
      <c r="E1090" s="229" t="s">
        <v>1</v>
      </c>
      <c r="F1090" s="230" t="s">
        <v>1449</v>
      </c>
      <c r="G1090" s="228"/>
      <c r="H1090" s="231">
        <v>12</v>
      </c>
      <c r="I1090" s="232"/>
      <c r="J1090" s="228"/>
      <c r="K1090" s="228"/>
      <c r="L1090" s="233"/>
      <c r="M1090" s="234"/>
      <c r="N1090" s="235"/>
      <c r="O1090" s="235"/>
      <c r="P1090" s="235"/>
      <c r="Q1090" s="235"/>
      <c r="R1090" s="235"/>
      <c r="S1090" s="235"/>
      <c r="T1090" s="236"/>
      <c r="AT1090" s="237" t="s">
        <v>148</v>
      </c>
      <c r="AU1090" s="237" t="s">
        <v>83</v>
      </c>
      <c r="AV1090" s="12" t="s">
        <v>83</v>
      </c>
      <c r="AW1090" s="12" t="s">
        <v>34</v>
      </c>
      <c r="AX1090" s="12" t="s">
        <v>81</v>
      </c>
      <c r="AY1090" s="237" t="s">
        <v>139</v>
      </c>
    </row>
    <row r="1091" s="1" customFormat="1" ht="22.5" customHeight="1">
      <c r="B1091" s="37"/>
      <c r="C1091" s="204" t="s">
        <v>1450</v>
      </c>
      <c r="D1091" s="204" t="s">
        <v>141</v>
      </c>
      <c r="E1091" s="205" t="s">
        <v>1451</v>
      </c>
      <c r="F1091" s="206" t="s">
        <v>1452</v>
      </c>
      <c r="G1091" s="207" t="s">
        <v>322</v>
      </c>
      <c r="H1091" s="208">
        <v>6</v>
      </c>
      <c r="I1091" s="209"/>
      <c r="J1091" s="210">
        <f>ROUND(I1091*H1091,2)</f>
        <v>0</v>
      </c>
      <c r="K1091" s="206" t="s">
        <v>1</v>
      </c>
      <c r="L1091" s="42"/>
      <c r="M1091" s="211" t="s">
        <v>1</v>
      </c>
      <c r="N1091" s="212" t="s">
        <v>44</v>
      </c>
      <c r="O1091" s="78"/>
      <c r="P1091" s="213">
        <f>O1091*H1091</f>
        <v>0</v>
      </c>
      <c r="Q1091" s="213">
        <v>0.00089999999999999998</v>
      </c>
      <c r="R1091" s="213">
        <f>Q1091*H1091</f>
        <v>0.0054000000000000003</v>
      </c>
      <c r="S1091" s="213">
        <v>0</v>
      </c>
      <c r="T1091" s="214">
        <f>S1091*H1091</f>
        <v>0</v>
      </c>
      <c r="AR1091" s="16" t="s">
        <v>146</v>
      </c>
      <c r="AT1091" s="16" t="s">
        <v>141</v>
      </c>
      <c r="AU1091" s="16" t="s">
        <v>83</v>
      </c>
      <c r="AY1091" s="16" t="s">
        <v>139</v>
      </c>
      <c r="BE1091" s="215">
        <f>IF(N1091="základní",J1091,0)</f>
        <v>0</v>
      </c>
      <c r="BF1091" s="215">
        <f>IF(N1091="snížená",J1091,0)</f>
        <v>0</v>
      </c>
      <c r="BG1091" s="215">
        <f>IF(N1091="zákl. přenesená",J1091,0)</f>
        <v>0</v>
      </c>
      <c r="BH1091" s="215">
        <f>IF(N1091="sníž. přenesená",J1091,0)</f>
        <v>0</v>
      </c>
      <c r="BI1091" s="215">
        <f>IF(N1091="nulová",J1091,0)</f>
        <v>0</v>
      </c>
      <c r="BJ1091" s="16" t="s">
        <v>81</v>
      </c>
      <c r="BK1091" s="215">
        <f>ROUND(I1091*H1091,2)</f>
        <v>0</v>
      </c>
      <c r="BL1091" s="16" t="s">
        <v>146</v>
      </c>
      <c r="BM1091" s="16" t="s">
        <v>1453</v>
      </c>
    </row>
    <row r="1092" s="11" customFormat="1">
      <c r="B1092" s="216"/>
      <c r="C1092" s="217"/>
      <c r="D1092" s="218" t="s">
        <v>148</v>
      </c>
      <c r="E1092" s="219" t="s">
        <v>1</v>
      </c>
      <c r="F1092" s="220" t="s">
        <v>1413</v>
      </c>
      <c r="G1092" s="217"/>
      <c r="H1092" s="219" t="s">
        <v>1</v>
      </c>
      <c r="I1092" s="221"/>
      <c r="J1092" s="217"/>
      <c r="K1092" s="217"/>
      <c r="L1092" s="222"/>
      <c r="M1092" s="223"/>
      <c r="N1092" s="224"/>
      <c r="O1092" s="224"/>
      <c r="P1092" s="224"/>
      <c r="Q1092" s="224"/>
      <c r="R1092" s="224"/>
      <c r="S1092" s="224"/>
      <c r="T1092" s="225"/>
      <c r="AT1092" s="226" t="s">
        <v>148</v>
      </c>
      <c r="AU1092" s="226" t="s">
        <v>83</v>
      </c>
      <c r="AV1092" s="11" t="s">
        <v>81</v>
      </c>
      <c r="AW1092" s="11" t="s">
        <v>34</v>
      </c>
      <c r="AX1092" s="11" t="s">
        <v>73</v>
      </c>
      <c r="AY1092" s="226" t="s">
        <v>139</v>
      </c>
    </row>
    <row r="1093" s="11" customFormat="1">
      <c r="B1093" s="216"/>
      <c r="C1093" s="217"/>
      <c r="D1093" s="218" t="s">
        <v>148</v>
      </c>
      <c r="E1093" s="219" t="s">
        <v>1</v>
      </c>
      <c r="F1093" s="220" t="s">
        <v>1394</v>
      </c>
      <c r="G1093" s="217"/>
      <c r="H1093" s="219" t="s">
        <v>1</v>
      </c>
      <c r="I1093" s="221"/>
      <c r="J1093" s="217"/>
      <c r="K1093" s="217"/>
      <c r="L1093" s="222"/>
      <c r="M1093" s="223"/>
      <c r="N1093" s="224"/>
      <c r="O1093" s="224"/>
      <c r="P1093" s="224"/>
      <c r="Q1093" s="224"/>
      <c r="R1093" s="224"/>
      <c r="S1093" s="224"/>
      <c r="T1093" s="225"/>
      <c r="AT1093" s="226" t="s">
        <v>148</v>
      </c>
      <c r="AU1093" s="226" t="s">
        <v>83</v>
      </c>
      <c r="AV1093" s="11" t="s">
        <v>81</v>
      </c>
      <c r="AW1093" s="11" t="s">
        <v>34</v>
      </c>
      <c r="AX1093" s="11" t="s">
        <v>73</v>
      </c>
      <c r="AY1093" s="226" t="s">
        <v>139</v>
      </c>
    </row>
    <row r="1094" s="11" customFormat="1">
      <c r="B1094" s="216"/>
      <c r="C1094" s="217"/>
      <c r="D1094" s="218" t="s">
        <v>148</v>
      </c>
      <c r="E1094" s="219" t="s">
        <v>1</v>
      </c>
      <c r="F1094" s="220" t="s">
        <v>1395</v>
      </c>
      <c r="G1094" s="217"/>
      <c r="H1094" s="219" t="s">
        <v>1</v>
      </c>
      <c r="I1094" s="221"/>
      <c r="J1094" s="217"/>
      <c r="K1094" s="217"/>
      <c r="L1094" s="222"/>
      <c r="M1094" s="223"/>
      <c r="N1094" s="224"/>
      <c r="O1094" s="224"/>
      <c r="P1094" s="224"/>
      <c r="Q1094" s="224"/>
      <c r="R1094" s="224"/>
      <c r="S1094" s="224"/>
      <c r="T1094" s="225"/>
      <c r="AT1094" s="226" t="s">
        <v>148</v>
      </c>
      <c r="AU1094" s="226" t="s">
        <v>83</v>
      </c>
      <c r="AV1094" s="11" t="s">
        <v>81</v>
      </c>
      <c r="AW1094" s="11" t="s">
        <v>34</v>
      </c>
      <c r="AX1094" s="11" t="s">
        <v>73</v>
      </c>
      <c r="AY1094" s="226" t="s">
        <v>139</v>
      </c>
    </row>
    <row r="1095" s="12" customFormat="1">
      <c r="B1095" s="227"/>
      <c r="C1095" s="228"/>
      <c r="D1095" s="218" t="s">
        <v>148</v>
      </c>
      <c r="E1095" s="229" t="s">
        <v>1</v>
      </c>
      <c r="F1095" s="230" t="s">
        <v>1454</v>
      </c>
      <c r="G1095" s="228"/>
      <c r="H1095" s="231">
        <v>6</v>
      </c>
      <c r="I1095" s="232"/>
      <c r="J1095" s="228"/>
      <c r="K1095" s="228"/>
      <c r="L1095" s="233"/>
      <c r="M1095" s="270"/>
      <c r="N1095" s="271"/>
      <c r="O1095" s="271"/>
      <c r="P1095" s="271"/>
      <c r="Q1095" s="271"/>
      <c r="R1095" s="271"/>
      <c r="S1095" s="271"/>
      <c r="T1095" s="272"/>
      <c r="AT1095" s="237" t="s">
        <v>148</v>
      </c>
      <c r="AU1095" s="237" t="s">
        <v>83</v>
      </c>
      <c r="AV1095" s="12" t="s">
        <v>83</v>
      </c>
      <c r="AW1095" s="12" t="s">
        <v>34</v>
      </c>
      <c r="AX1095" s="12" t="s">
        <v>81</v>
      </c>
      <c r="AY1095" s="237" t="s">
        <v>139</v>
      </c>
    </row>
    <row r="1096" s="1" customFormat="1" ht="6.96" customHeight="1">
      <c r="B1096" s="56"/>
      <c r="C1096" s="57"/>
      <c r="D1096" s="57"/>
      <c r="E1096" s="57"/>
      <c r="F1096" s="57"/>
      <c r="G1096" s="57"/>
      <c r="H1096" s="57"/>
      <c r="I1096" s="154"/>
      <c r="J1096" s="57"/>
      <c r="K1096" s="57"/>
      <c r="L1096" s="42"/>
    </row>
  </sheetData>
  <sheetProtection sheet="1" autoFilter="0" formatColumns="0" formatRows="0" objects="1" scenarios="1" spinCount="100000" saltValue="ZjnXLFSUSiQmGmew8hQzN7ADHMMN9sTPndJH8fc5NyUfhrftcmZZV6BZdUP2ee1GyPFDGjUmcGzFLN7RVcmdPQ==" hashValue="ZnmYr+TwmcUilQ1LgAW0mVzjLQD32Uz97x9vKHI02E6r5VfSq8IzRRdgDpYIDoG5BenLUYQBxyIirWkSBUFZsg==" algorithmName="SHA-512" password="CC35"/>
  <autoFilter ref="C93:K1095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1455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ROUND(J87,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ROUND((SUM(BE87:BE206)),  2)</f>
        <v>0</v>
      </c>
      <c r="I33" s="143">
        <v>0.20999999999999999</v>
      </c>
      <c r="J33" s="142">
        <f>ROUND(((SUM(BE87:BE206))*I33),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ROUND((SUM(BF87:BF206)),  2)</f>
        <v>0</v>
      </c>
      <c r="I34" s="143">
        <v>0.14999999999999999</v>
      </c>
      <c r="J34" s="142">
        <f>ROUND(((SUM(BF87:BF206))*I34),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ROUND((SUM(BG87:BG206)),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ROUND((SUM(BH87:BH206)),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ROUND((SUM(BI87:BI206)),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 xml:space="preserve">B - ZTI 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J87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109</v>
      </c>
      <c r="E60" s="167"/>
      <c r="F60" s="167"/>
      <c r="G60" s="167"/>
      <c r="H60" s="167"/>
      <c r="I60" s="168"/>
      <c r="J60" s="169">
        <f>J88</f>
        <v>0</v>
      </c>
      <c r="K60" s="165"/>
      <c r="L60" s="170"/>
    </row>
    <row r="61" s="8" customFormat="1" ht="19.92" customHeight="1">
      <c r="B61" s="171"/>
      <c r="C61" s="172"/>
      <c r="D61" s="173" t="s">
        <v>1456</v>
      </c>
      <c r="E61" s="174"/>
      <c r="F61" s="174"/>
      <c r="G61" s="174"/>
      <c r="H61" s="174"/>
      <c r="I61" s="175"/>
      <c r="J61" s="176">
        <f>J89</f>
        <v>0</v>
      </c>
      <c r="K61" s="172"/>
      <c r="L61" s="177"/>
    </row>
    <row r="62" s="8" customFormat="1" ht="19.92" customHeight="1">
      <c r="B62" s="171"/>
      <c r="C62" s="172"/>
      <c r="D62" s="173" t="s">
        <v>1457</v>
      </c>
      <c r="E62" s="174"/>
      <c r="F62" s="174"/>
      <c r="G62" s="174"/>
      <c r="H62" s="174"/>
      <c r="I62" s="175"/>
      <c r="J62" s="176">
        <f>J139</f>
        <v>0</v>
      </c>
      <c r="K62" s="172"/>
      <c r="L62" s="177"/>
    </row>
    <row r="63" s="8" customFormat="1" ht="19.92" customHeight="1">
      <c r="B63" s="171"/>
      <c r="C63" s="172"/>
      <c r="D63" s="173" t="s">
        <v>1458</v>
      </c>
      <c r="E63" s="174"/>
      <c r="F63" s="174"/>
      <c r="G63" s="174"/>
      <c r="H63" s="174"/>
      <c r="I63" s="175"/>
      <c r="J63" s="176">
        <f>J143</f>
        <v>0</v>
      </c>
      <c r="K63" s="172"/>
      <c r="L63" s="177"/>
    </row>
    <row r="64" s="8" customFormat="1" ht="19.92" customHeight="1">
      <c r="B64" s="171"/>
      <c r="C64" s="172"/>
      <c r="D64" s="173" t="s">
        <v>115</v>
      </c>
      <c r="E64" s="174"/>
      <c r="F64" s="174"/>
      <c r="G64" s="174"/>
      <c r="H64" s="174"/>
      <c r="I64" s="175"/>
      <c r="J64" s="176">
        <f>J193</f>
        <v>0</v>
      </c>
      <c r="K64" s="172"/>
      <c r="L64" s="177"/>
    </row>
    <row r="65" s="7" customFormat="1" ht="24.96" customHeight="1">
      <c r="B65" s="164"/>
      <c r="C65" s="165"/>
      <c r="D65" s="166" t="s">
        <v>1459</v>
      </c>
      <c r="E65" s="167"/>
      <c r="F65" s="167"/>
      <c r="G65" s="167"/>
      <c r="H65" s="167"/>
      <c r="I65" s="168"/>
      <c r="J65" s="169">
        <f>J195</f>
        <v>0</v>
      </c>
      <c r="K65" s="165"/>
      <c r="L65" s="170"/>
    </row>
    <row r="66" s="8" customFormat="1" ht="19.92" customHeight="1">
      <c r="B66" s="171"/>
      <c r="C66" s="172"/>
      <c r="D66" s="173" t="s">
        <v>1460</v>
      </c>
      <c r="E66" s="174"/>
      <c r="F66" s="174"/>
      <c r="G66" s="174"/>
      <c r="H66" s="174"/>
      <c r="I66" s="175"/>
      <c r="J66" s="176">
        <f>J196</f>
        <v>0</v>
      </c>
      <c r="K66" s="172"/>
      <c r="L66" s="177"/>
    </row>
    <row r="67" s="8" customFormat="1" ht="19.92" customHeight="1">
      <c r="B67" s="171"/>
      <c r="C67" s="172"/>
      <c r="D67" s="173" t="s">
        <v>1461</v>
      </c>
      <c r="E67" s="174"/>
      <c r="F67" s="174"/>
      <c r="G67" s="174"/>
      <c r="H67" s="174"/>
      <c r="I67" s="175"/>
      <c r="J67" s="176">
        <f>J200</f>
        <v>0</v>
      </c>
      <c r="K67" s="172"/>
      <c r="L67" s="177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4"/>
      <c r="J69" s="57"/>
      <c r="K69" s="57"/>
      <c r="L69" s="42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57"/>
      <c r="J73" s="59"/>
      <c r="K73" s="59"/>
      <c r="L73" s="42"/>
    </row>
    <row r="74" s="1" customFormat="1" ht="24.96" customHeight="1">
      <c r="B74" s="37"/>
      <c r="C74" s="22" t="s">
        <v>124</v>
      </c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6.5" customHeight="1">
      <c r="B77" s="37"/>
      <c r="C77" s="38"/>
      <c r="D77" s="38"/>
      <c r="E77" s="158" t="str">
        <f>E7</f>
        <v>Koupaliště - Rekonstrukce malých bazénů v Ostrově</v>
      </c>
      <c r="F77" s="31"/>
      <c r="G77" s="31"/>
      <c r="H77" s="31"/>
      <c r="I77" s="130"/>
      <c r="J77" s="38"/>
      <c r="K77" s="38"/>
      <c r="L77" s="42"/>
    </row>
    <row r="78" s="1" customFormat="1" ht="12" customHeight="1">
      <c r="B78" s="37"/>
      <c r="C78" s="31" t="s">
        <v>102</v>
      </c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E9</f>
        <v xml:space="preserve">B - ZTI </v>
      </c>
      <c r="F79" s="38"/>
      <c r="G79" s="38"/>
      <c r="H79" s="38"/>
      <c r="I79" s="130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0"/>
      <c r="J80" s="38"/>
      <c r="K80" s="38"/>
      <c r="L80" s="42"/>
    </row>
    <row r="81" s="1" customFormat="1" ht="12" customHeight="1">
      <c r="B81" s="37"/>
      <c r="C81" s="31" t="s">
        <v>22</v>
      </c>
      <c r="D81" s="38"/>
      <c r="E81" s="38"/>
      <c r="F81" s="26" t="str">
        <f>F12</f>
        <v>Ostrov</v>
      </c>
      <c r="G81" s="38"/>
      <c r="H81" s="38"/>
      <c r="I81" s="132" t="s">
        <v>24</v>
      </c>
      <c r="J81" s="66" t="str">
        <f>IF(J12="","",J12)</f>
        <v>25. 6. 2018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0"/>
      <c r="J82" s="38"/>
      <c r="K82" s="38"/>
      <c r="L82" s="42"/>
    </row>
    <row r="83" s="1" customFormat="1" ht="24.9" customHeight="1">
      <c r="B83" s="37"/>
      <c r="C83" s="31" t="s">
        <v>26</v>
      </c>
      <c r="D83" s="38"/>
      <c r="E83" s="38"/>
      <c r="F83" s="26" t="str">
        <f>E15</f>
        <v>Město Ostrov</v>
      </c>
      <c r="G83" s="38"/>
      <c r="H83" s="38"/>
      <c r="I83" s="132" t="s">
        <v>32</v>
      </c>
      <c r="J83" s="35" t="str">
        <f>E21</f>
        <v>BPO spol. s r.o.,Lidická 1239,36317 OSTROV</v>
      </c>
      <c r="K83" s="38"/>
      <c r="L83" s="42"/>
    </row>
    <row r="84" s="1" customFormat="1" ht="13.65" customHeight="1">
      <c r="B84" s="37"/>
      <c r="C84" s="31" t="s">
        <v>30</v>
      </c>
      <c r="D84" s="38"/>
      <c r="E84" s="38"/>
      <c r="F84" s="26" t="str">
        <f>IF(E18="","",E18)</f>
        <v>Vyplň údaj</v>
      </c>
      <c r="G84" s="38"/>
      <c r="H84" s="38"/>
      <c r="I84" s="132" t="s">
        <v>35</v>
      </c>
      <c r="J84" s="35" t="str">
        <f>E24</f>
        <v>Tomanová Ing.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30"/>
      <c r="J85" s="38"/>
      <c r="K85" s="38"/>
      <c r="L85" s="42"/>
    </row>
    <row r="86" s="9" customFormat="1" ht="29.28" customHeight="1">
      <c r="B86" s="178"/>
      <c r="C86" s="179" t="s">
        <v>125</v>
      </c>
      <c r="D86" s="180" t="s">
        <v>58</v>
      </c>
      <c r="E86" s="180" t="s">
        <v>54</v>
      </c>
      <c r="F86" s="180" t="s">
        <v>55</v>
      </c>
      <c r="G86" s="180" t="s">
        <v>126</v>
      </c>
      <c r="H86" s="180" t="s">
        <v>127</v>
      </c>
      <c r="I86" s="181" t="s">
        <v>128</v>
      </c>
      <c r="J86" s="180" t="s">
        <v>106</v>
      </c>
      <c r="K86" s="182" t="s">
        <v>129</v>
      </c>
      <c r="L86" s="183"/>
      <c r="M86" s="87" t="s">
        <v>1</v>
      </c>
      <c r="N86" s="88" t="s">
        <v>43</v>
      </c>
      <c r="O86" s="88" t="s">
        <v>130</v>
      </c>
      <c r="P86" s="88" t="s">
        <v>131</v>
      </c>
      <c r="Q86" s="88" t="s">
        <v>132</v>
      </c>
      <c r="R86" s="88" t="s">
        <v>133</v>
      </c>
      <c r="S86" s="88" t="s">
        <v>134</v>
      </c>
      <c r="T86" s="89" t="s">
        <v>135</v>
      </c>
    </row>
    <row r="87" s="1" customFormat="1" ht="22.8" customHeight="1">
      <c r="B87" s="37"/>
      <c r="C87" s="94" t="s">
        <v>136</v>
      </c>
      <c r="D87" s="38"/>
      <c r="E87" s="38"/>
      <c r="F87" s="38"/>
      <c r="G87" s="38"/>
      <c r="H87" s="38"/>
      <c r="I87" s="130"/>
      <c r="J87" s="184">
        <f>BK87</f>
        <v>0</v>
      </c>
      <c r="K87" s="38"/>
      <c r="L87" s="42"/>
      <c r="M87" s="90"/>
      <c r="N87" s="91"/>
      <c r="O87" s="91"/>
      <c r="P87" s="185">
        <f>P88+P195</f>
        <v>0</v>
      </c>
      <c r="Q87" s="91"/>
      <c r="R87" s="185">
        <f>R88+R195</f>
        <v>91.460663990000015</v>
      </c>
      <c r="S87" s="91"/>
      <c r="T87" s="186">
        <f>T88+T195</f>
        <v>0</v>
      </c>
      <c r="AT87" s="16" t="s">
        <v>72</v>
      </c>
      <c r="AU87" s="16" t="s">
        <v>108</v>
      </c>
      <c r="BK87" s="187">
        <f>BK88+BK195</f>
        <v>0</v>
      </c>
    </row>
    <row r="88" s="10" customFormat="1" ht="25.92" customHeight="1">
      <c r="B88" s="188"/>
      <c r="C88" s="189"/>
      <c r="D88" s="190" t="s">
        <v>72</v>
      </c>
      <c r="E88" s="191" t="s">
        <v>137</v>
      </c>
      <c r="F88" s="191" t="s">
        <v>138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P89+P139+P143+P193</f>
        <v>0</v>
      </c>
      <c r="Q88" s="196"/>
      <c r="R88" s="197">
        <f>R89+R139+R143+R193</f>
        <v>91.449703990000017</v>
      </c>
      <c r="S88" s="196"/>
      <c r="T88" s="198">
        <f>T89+T139+T143+T193</f>
        <v>0</v>
      </c>
      <c r="AR88" s="199" t="s">
        <v>81</v>
      </c>
      <c r="AT88" s="200" t="s">
        <v>72</v>
      </c>
      <c r="AU88" s="200" t="s">
        <v>73</v>
      </c>
      <c r="AY88" s="199" t="s">
        <v>139</v>
      </c>
      <c r="BK88" s="201">
        <f>BK89+BK139+BK143+BK193</f>
        <v>0</v>
      </c>
    </row>
    <row r="89" s="10" customFormat="1" ht="22.8" customHeight="1">
      <c r="B89" s="188"/>
      <c r="C89" s="189"/>
      <c r="D89" s="190" t="s">
        <v>72</v>
      </c>
      <c r="E89" s="202" t="s">
        <v>81</v>
      </c>
      <c r="F89" s="202" t="s">
        <v>1462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SUM(P90:P138)</f>
        <v>0</v>
      </c>
      <c r="Q89" s="196"/>
      <c r="R89" s="197">
        <f>SUM(R90:R138)</f>
        <v>71.962154960000007</v>
      </c>
      <c r="S89" s="196"/>
      <c r="T89" s="198">
        <f>SUM(T90:T138)</f>
        <v>0</v>
      </c>
      <c r="AR89" s="199" t="s">
        <v>81</v>
      </c>
      <c r="AT89" s="200" t="s">
        <v>72</v>
      </c>
      <c r="AU89" s="200" t="s">
        <v>81</v>
      </c>
      <c r="AY89" s="199" t="s">
        <v>139</v>
      </c>
      <c r="BK89" s="201">
        <f>SUM(BK90:BK138)</f>
        <v>0</v>
      </c>
    </row>
    <row r="90" s="1" customFormat="1" ht="16.5" customHeight="1">
      <c r="B90" s="37"/>
      <c r="C90" s="204" t="s">
        <v>81</v>
      </c>
      <c r="D90" s="204" t="s">
        <v>141</v>
      </c>
      <c r="E90" s="205" t="s">
        <v>1251</v>
      </c>
      <c r="F90" s="206" t="s">
        <v>1252</v>
      </c>
      <c r="G90" s="207" t="s">
        <v>144</v>
      </c>
      <c r="H90" s="208">
        <v>176.68100000000001</v>
      </c>
      <c r="I90" s="209"/>
      <c r="J90" s="210">
        <f>ROUND(I90*H90,2)</f>
        <v>0</v>
      </c>
      <c r="K90" s="206" t="s">
        <v>1</v>
      </c>
      <c r="L90" s="42"/>
      <c r="M90" s="211" t="s">
        <v>1</v>
      </c>
      <c r="N90" s="212" t="s">
        <v>44</v>
      </c>
      <c r="O90" s="78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6" t="s">
        <v>146</v>
      </c>
      <c r="AT90" s="16" t="s">
        <v>141</v>
      </c>
      <c r="AU90" s="16" t="s">
        <v>83</v>
      </c>
      <c r="AY90" s="16" t="s">
        <v>139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81</v>
      </c>
      <c r="BK90" s="215">
        <f>ROUND(I90*H90,2)</f>
        <v>0</v>
      </c>
      <c r="BL90" s="16" t="s">
        <v>146</v>
      </c>
      <c r="BM90" s="16" t="s">
        <v>1463</v>
      </c>
    </row>
    <row r="91" s="11" customFormat="1">
      <c r="B91" s="216"/>
      <c r="C91" s="217"/>
      <c r="D91" s="218" t="s">
        <v>148</v>
      </c>
      <c r="E91" s="219" t="s">
        <v>1</v>
      </c>
      <c r="F91" s="220" t="s">
        <v>1464</v>
      </c>
      <c r="G91" s="217"/>
      <c r="H91" s="219" t="s">
        <v>1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AT91" s="226" t="s">
        <v>148</v>
      </c>
      <c r="AU91" s="226" t="s">
        <v>83</v>
      </c>
      <c r="AV91" s="11" t="s">
        <v>81</v>
      </c>
      <c r="AW91" s="11" t="s">
        <v>34</v>
      </c>
      <c r="AX91" s="11" t="s">
        <v>73</v>
      </c>
      <c r="AY91" s="226" t="s">
        <v>139</v>
      </c>
    </row>
    <row r="92" s="12" customFormat="1">
      <c r="B92" s="227"/>
      <c r="C92" s="228"/>
      <c r="D92" s="218" t="s">
        <v>148</v>
      </c>
      <c r="E92" s="229" t="s">
        <v>1</v>
      </c>
      <c r="F92" s="230" t="s">
        <v>1465</v>
      </c>
      <c r="G92" s="228"/>
      <c r="H92" s="231">
        <v>111.544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AT92" s="237" t="s">
        <v>148</v>
      </c>
      <c r="AU92" s="237" t="s">
        <v>83</v>
      </c>
      <c r="AV92" s="12" t="s">
        <v>83</v>
      </c>
      <c r="AW92" s="12" t="s">
        <v>34</v>
      </c>
      <c r="AX92" s="12" t="s">
        <v>73</v>
      </c>
      <c r="AY92" s="237" t="s">
        <v>139</v>
      </c>
    </row>
    <row r="93" s="11" customFormat="1">
      <c r="B93" s="216"/>
      <c r="C93" s="217"/>
      <c r="D93" s="218" t="s">
        <v>148</v>
      </c>
      <c r="E93" s="219" t="s">
        <v>1</v>
      </c>
      <c r="F93" s="220" t="s">
        <v>1466</v>
      </c>
      <c r="G93" s="217"/>
      <c r="H93" s="219" t="s">
        <v>1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148</v>
      </c>
      <c r="AU93" s="226" t="s">
        <v>83</v>
      </c>
      <c r="AV93" s="11" t="s">
        <v>81</v>
      </c>
      <c r="AW93" s="11" t="s">
        <v>34</v>
      </c>
      <c r="AX93" s="11" t="s">
        <v>73</v>
      </c>
      <c r="AY93" s="226" t="s">
        <v>139</v>
      </c>
    </row>
    <row r="94" s="12" customFormat="1">
      <c r="B94" s="227"/>
      <c r="C94" s="228"/>
      <c r="D94" s="218" t="s">
        <v>148</v>
      </c>
      <c r="E94" s="229" t="s">
        <v>1</v>
      </c>
      <c r="F94" s="230" t="s">
        <v>1467</v>
      </c>
      <c r="G94" s="228"/>
      <c r="H94" s="231">
        <v>65.137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148</v>
      </c>
      <c r="AU94" s="237" t="s">
        <v>83</v>
      </c>
      <c r="AV94" s="12" t="s">
        <v>83</v>
      </c>
      <c r="AW94" s="12" t="s">
        <v>34</v>
      </c>
      <c r="AX94" s="12" t="s">
        <v>73</v>
      </c>
      <c r="AY94" s="237" t="s">
        <v>139</v>
      </c>
    </row>
    <row r="95" s="13" customFormat="1">
      <c r="B95" s="238"/>
      <c r="C95" s="239"/>
      <c r="D95" s="218" t="s">
        <v>148</v>
      </c>
      <c r="E95" s="240" t="s">
        <v>1</v>
      </c>
      <c r="F95" s="241" t="s">
        <v>167</v>
      </c>
      <c r="G95" s="239"/>
      <c r="H95" s="242">
        <v>176.68100000000001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AT95" s="248" t="s">
        <v>148</v>
      </c>
      <c r="AU95" s="248" t="s">
        <v>83</v>
      </c>
      <c r="AV95" s="13" t="s">
        <v>146</v>
      </c>
      <c r="AW95" s="13" t="s">
        <v>34</v>
      </c>
      <c r="AX95" s="13" t="s">
        <v>81</v>
      </c>
      <c r="AY95" s="248" t="s">
        <v>139</v>
      </c>
    </row>
    <row r="96" s="1" customFormat="1" ht="16.5" customHeight="1">
      <c r="B96" s="37"/>
      <c r="C96" s="204" t="s">
        <v>83</v>
      </c>
      <c r="D96" s="204" t="s">
        <v>141</v>
      </c>
      <c r="E96" s="205" t="s">
        <v>1273</v>
      </c>
      <c r="F96" s="206" t="s">
        <v>1274</v>
      </c>
      <c r="G96" s="207" t="s">
        <v>144</v>
      </c>
      <c r="H96" s="208">
        <v>176.68100000000001</v>
      </c>
      <c r="I96" s="209"/>
      <c r="J96" s="210">
        <f>ROUND(I96*H96,2)</f>
        <v>0</v>
      </c>
      <c r="K96" s="206" t="s">
        <v>1</v>
      </c>
      <c r="L96" s="42"/>
      <c r="M96" s="211" t="s">
        <v>1</v>
      </c>
      <c r="N96" s="212" t="s">
        <v>44</v>
      </c>
      <c r="O96" s="78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6" t="s">
        <v>146</v>
      </c>
      <c r="AT96" s="16" t="s">
        <v>141</v>
      </c>
      <c r="AU96" s="16" t="s">
        <v>83</v>
      </c>
      <c r="AY96" s="16" t="s">
        <v>139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81</v>
      </c>
      <c r="BK96" s="215">
        <f>ROUND(I96*H96,2)</f>
        <v>0</v>
      </c>
      <c r="BL96" s="16" t="s">
        <v>146</v>
      </c>
      <c r="BM96" s="16" t="s">
        <v>1468</v>
      </c>
    </row>
    <row r="97" s="1" customFormat="1" ht="16.5" customHeight="1">
      <c r="B97" s="37"/>
      <c r="C97" s="204" t="s">
        <v>156</v>
      </c>
      <c r="D97" s="204" t="s">
        <v>141</v>
      </c>
      <c r="E97" s="205" t="s">
        <v>1469</v>
      </c>
      <c r="F97" s="206" t="s">
        <v>1470</v>
      </c>
      <c r="G97" s="207" t="s">
        <v>144</v>
      </c>
      <c r="H97" s="208">
        <v>88.340999999999994</v>
      </c>
      <c r="I97" s="209"/>
      <c r="J97" s="210">
        <f>ROUND(I97*H97,2)</f>
        <v>0</v>
      </c>
      <c r="K97" s="206" t="s">
        <v>1</v>
      </c>
      <c r="L97" s="42"/>
      <c r="M97" s="211" t="s">
        <v>1</v>
      </c>
      <c r="N97" s="212" t="s">
        <v>44</v>
      </c>
      <c r="O97" s="78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6" t="s">
        <v>146</v>
      </c>
      <c r="AT97" s="16" t="s">
        <v>141</v>
      </c>
      <c r="AU97" s="16" t="s">
        <v>83</v>
      </c>
      <c r="AY97" s="16" t="s">
        <v>139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81</v>
      </c>
      <c r="BK97" s="215">
        <f>ROUND(I97*H97,2)</f>
        <v>0</v>
      </c>
      <c r="BL97" s="16" t="s">
        <v>146</v>
      </c>
      <c r="BM97" s="16" t="s">
        <v>1471</v>
      </c>
    </row>
    <row r="98" s="12" customFormat="1">
      <c r="B98" s="227"/>
      <c r="C98" s="228"/>
      <c r="D98" s="218" t="s">
        <v>148</v>
      </c>
      <c r="E98" s="229" t="s">
        <v>1</v>
      </c>
      <c r="F98" s="230" t="s">
        <v>1472</v>
      </c>
      <c r="G98" s="228"/>
      <c r="H98" s="231">
        <v>88.340999999999994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148</v>
      </c>
      <c r="AU98" s="237" t="s">
        <v>83</v>
      </c>
      <c r="AV98" s="12" t="s">
        <v>83</v>
      </c>
      <c r="AW98" s="12" t="s">
        <v>34</v>
      </c>
      <c r="AX98" s="12" t="s">
        <v>73</v>
      </c>
      <c r="AY98" s="237" t="s">
        <v>139</v>
      </c>
    </row>
    <row r="99" s="13" customFormat="1">
      <c r="B99" s="238"/>
      <c r="C99" s="239"/>
      <c r="D99" s="218" t="s">
        <v>148</v>
      </c>
      <c r="E99" s="240" t="s">
        <v>1</v>
      </c>
      <c r="F99" s="241" t="s">
        <v>167</v>
      </c>
      <c r="G99" s="239"/>
      <c r="H99" s="242">
        <v>88.340999999999994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AT99" s="248" t="s">
        <v>148</v>
      </c>
      <c r="AU99" s="248" t="s">
        <v>83</v>
      </c>
      <c r="AV99" s="13" t="s">
        <v>146</v>
      </c>
      <c r="AW99" s="13" t="s">
        <v>34</v>
      </c>
      <c r="AX99" s="13" t="s">
        <v>81</v>
      </c>
      <c r="AY99" s="248" t="s">
        <v>139</v>
      </c>
    </row>
    <row r="100" s="1" customFormat="1" ht="16.5" customHeight="1">
      <c r="B100" s="37"/>
      <c r="C100" s="204" t="s">
        <v>146</v>
      </c>
      <c r="D100" s="204" t="s">
        <v>141</v>
      </c>
      <c r="E100" s="205" t="s">
        <v>1473</v>
      </c>
      <c r="F100" s="206" t="s">
        <v>1474</v>
      </c>
      <c r="G100" s="207" t="s">
        <v>200</v>
      </c>
      <c r="H100" s="208">
        <v>321.89400000000001</v>
      </c>
      <c r="I100" s="209"/>
      <c r="J100" s="210">
        <f>ROUND(I100*H100,2)</f>
        <v>0</v>
      </c>
      <c r="K100" s="206" t="s">
        <v>1</v>
      </c>
      <c r="L100" s="42"/>
      <c r="M100" s="211" t="s">
        <v>1</v>
      </c>
      <c r="N100" s="212" t="s">
        <v>44</v>
      </c>
      <c r="O100" s="78"/>
      <c r="P100" s="213">
        <f>O100*H100</f>
        <v>0</v>
      </c>
      <c r="Q100" s="213">
        <v>0.00084000000000000003</v>
      </c>
      <c r="R100" s="213">
        <f>Q100*H100</f>
        <v>0.27039096000000001</v>
      </c>
      <c r="S100" s="213">
        <v>0</v>
      </c>
      <c r="T100" s="214">
        <f>S100*H100</f>
        <v>0</v>
      </c>
      <c r="AR100" s="16" t="s">
        <v>146</v>
      </c>
      <c r="AT100" s="16" t="s">
        <v>141</v>
      </c>
      <c r="AU100" s="16" t="s">
        <v>83</v>
      </c>
      <c r="AY100" s="16" t="s">
        <v>139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81</v>
      </c>
      <c r="BK100" s="215">
        <f>ROUND(I100*H100,2)</f>
        <v>0</v>
      </c>
      <c r="BL100" s="16" t="s">
        <v>146</v>
      </c>
      <c r="BM100" s="16" t="s">
        <v>1475</v>
      </c>
    </row>
    <row r="101" s="11" customFormat="1">
      <c r="B101" s="216"/>
      <c r="C101" s="217"/>
      <c r="D101" s="218" t="s">
        <v>148</v>
      </c>
      <c r="E101" s="219" t="s">
        <v>1</v>
      </c>
      <c r="F101" s="220" t="s">
        <v>1464</v>
      </c>
      <c r="G101" s="217"/>
      <c r="H101" s="219" t="s">
        <v>1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148</v>
      </c>
      <c r="AU101" s="226" t="s">
        <v>83</v>
      </c>
      <c r="AV101" s="11" t="s">
        <v>81</v>
      </c>
      <c r="AW101" s="11" t="s">
        <v>34</v>
      </c>
      <c r="AX101" s="11" t="s">
        <v>73</v>
      </c>
      <c r="AY101" s="226" t="s">
        <v>139</v>
      </c>
    </row>
    <row r="102" s="12" customFormat="1">
      <c r="B102" s="227"/>
      <c r="C102" s="228"/>
      <c r="D102" s="218" t="s">
        <v>148</v>
      </c>
      <c r="E102" s="229" t="s">
        <v>1</v>
      </c>
      <c r="F102" s="230" t="s">
        <v>1476</v>
      </c>
      <c r="G102" s="228"/>
      <c r="H102" s="231">
        <v>274.56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148</v>
      </c>
      <c r="AU102" s="237" t="s">
        <v>83</v>
      </c>
      <c r="AV102" s="12" t="s">
        <v>83</v>
      </c>
      <c r="AW102" s="12" t="s">
        <v>34</v>
      </c>
      <c r="AX102" s="12" t="s">
        <v>73</v>
      </c>
      <c r="AY102" s="237" t="s">
        <v>139</v>
      </c>
    </row>
    <row r="103" s="11" customFormat="1">
      <c r="B103" s="216"/>
      <c r="C103" s="217"/>
      <c r="D103" s="218" t="s">
        <v>148</v>
      </c>
      <c r="E103" s="219" t="s">
        <v>1</v>
      </c>
      <c r="F103" s="220" t="s">
        <v>1466</v>
      </c>
      <c r="G103" s="217"/>
      <c r="H103" s="219" t="s">
        <v>1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148</v>
      </c>
      <c r="AU103" s="226" t="s">
        <v>83</v>
      </c>
      <c r="AV103" s="11" t="s">
        <v>81</v>
      </c>
      <c r="AW103" s="11" t="s">
        <v>34</v>
      </c>
      <c r="AX103" s="11" t="s">
        <v>73</v>
      </c>
      <c r="AY103" s="226" t="s">
        <v>139</v>
      </c>
    </row>
    <row r="104" s="12" customFormat="1">
      <c r="B104" s="227"/>
      <c r="C104" s="228"/>
      <c r="D104" s="218" t="s">
        <v>148</v>
      </c>
      <c r="E104" s="229" t="s">
        <v>1</v>
      </c>
      <c r="F104" s="230" t="s">
        <v>1477</v>
      </c>
      <c r="G104" s="228"/>
      <c r="H104" s="231">
        <v>47.334000000000003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148</v>
      </c>
      <c r="AU104" s="237" t="s">
        <v>83</v>
      </c>
      <c r="AV104" s="12" t="s">
        <v>83</v>
      </c>
      <c r="AW104" s="12" t="s">
        <v>34</v>
      </c>
      <c r="AX104" s="12" t="s">
        <v>73</v>
      </c>
      <c r="AY104" s="237" t="s">
        <v>139</v>
      </c>
    </row>
    <row r="105" s="13" customFormat="1">
      <c r="B105" s="238"/>
      <c r="C105" s="239"/>
      <c r="D105" s="218" t="s">
        <v>148</v>
      </c>
      <c r="E105" s="240" t="s">
        <v>1</v>
      </c>
      <c r="F105" s="241" t="s">
        <v>167</v>
      </c>
      <c r="G105" s="239"/>
      <c r="H105" s="242">
        <v>321.89400000000001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AT105" s="248" t="s">
        <v>148</v>
      </c>
      <c r="AU105" s="248" t="s">
        <v>83</v>
      </c>
      <c r="AV105" s="13" t="s">
        <v>146</v>
      </c>
      <c r="AW105" s="13" t="s">
        <v>34</v>
      </c>
      <c r="AX105" s="13" t="s">
        <v>81</v>
      </c>
      <c r="AY105" s="248" t="s">
        <v>139</v>
      </c>
    </row>
    <row r="106" s="1" customFormat="1" ht="16.5" customHeight="1">
      <c r="B106" s="37"/>
      <c r="C106" s="204" t="s">
        <v>172</v>
      </c>
      <c r="D106" s="204" t="s">
        <v>141</v>
      </c>
      <c r="E106" s="205" t="s">
        <v>1478</v>
      </c>
      <c r="F106" s="206" t="s">
        <v>1479</v>
      </c>
      <c r="G106" s="207" t="s">
        <v>200</v>
      </c>
      <c r="H106" s="208">
        <v>321.89400000000001</v>
      </c>
      <c r="I106" s="209"/>
      <c r="J106" s="210">
        <f>ROUND(I106*H106,2)</f>
        <v>0</v>
      </c>
      <c r="K106" s="206" t="s">
        <v>1</v>
      </c>
      <c r="L106" s="42"/>
      <c r="M106" s="211" t="s">
        <v>1</v>
      </c>
      <c r="N106" s="212" t="s">
        <v>44</v>
      </c>
      <c r="O106" s="78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6" t="s">
        <v>146</v>
      </c>
      <c r="AT106" s="16" t="s">
        <v>141</v>
      </c>
      <c r="AU106" s="16" t="s">
        <v>83</v>
      </c>
      <c r="AY106" s="16" t="s">
        <v>139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81</v>
      </c>
      <c r="BK106" s="215">
        <f>ROUND(I106*H106,2)</f>
        <v>0</v>
      </c>
      <c r="BL106" s="16" t="s">
        <v>146</v>
      </c>
      <c r="BM106" s="16" t="s">
        <v>1480</v>
      </c>
    </row>
    <row r="107" s="1" customFormat="1" ht="16.5" customHeight="1">
      <c r="B107" s="37"/>
      <c r="C107" s="204" t="s">
        <v>178</v>
      </c>
      <c r="D107" s="204" t="s">
        <v>141</v>
      </c>
      <c r="E107" s="205" t="s">
        <v>1481</v>
      </c>
      <c r="F107" s="206" t="s">
        <v>1482</v>
      </c>
      <c r="G107" s="207" t="s">
        <v>200</v>
      </c>
      <c r="H107" s="208">
        <v>73.840000000000003</v>
      </c>
      <c r="I107" s="209"/>
      <c r="J107" s="210">
        <f>ROUND(I107*H107,2)</f>
        <v>0</v>
      </c>
      <c r="K107" s="206" t="s">
        <v>1</v>
      </c>
      <c r="L107" s="42"/>
      <c r="M107" s="211" t="s">
        <v>1</v>
      </c>
      <c r="N107" s="212" t="s">
        <v>44</v>
      </c>
      <c r="O107" s="78"/>
      <c r="P107" s="213">
        <f>O107*H107</f>
        <v>0</v>
      </c>
      <c r="Q107" s="213">
        <v>0.00084999999999999995</v>
      </c>
      <c r="R107" s="213">
        <f>Q107*H107</f>
        <v>0.062764</v>
      </c>
      <c r="S107" s="213">
        <v>0</v>
      </c>
      <c r="T107" s="214">
        <f>S107*H107</f>
        <v>0</v>
      </c>
      <c r="AR107" s="16" t="s">
        <v>146</v>
      </c>
      <c r="AT107" s="16" t="s">
        <v>141</v>
      </c>
      <c r="AU107" s="16" t="s">
        <v>83</v>
      </c>
      <c r="AY107" s="16" t="s">
        <v>139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81</v>
      </c>
      <c r="BK107" s="215">
        <f>ROUND(I107*H107,2)</f>
        <v>0</v>
      </c>
      <c r="BL107" s="16" t="s">
        <v>146</v>
      </c>
      <c r="BM107" s="16" t="s">
        <v>1483</v>
      </c>
    </row>
    <row r="108" s="11" customFormat="1">
      <c r="B108" s="216"/>
      <c r="C108" s="217"/>
      <c r="D108" s="218" t="s">
        <v>148</v>
      </c>
      <c r="E108" s="219" t="s">
        <v>1</v>
      </c>
      <c r="F108" s="220" t="s">
        <v>1464</v>
      </c>
      <c r="G108" s="217"/>
      <c r="H108" s="219" t="s">
        <v>1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148</v>
      </c>
      <c r="AU108" s="226" t="s">
        <v>83</v>
      </c>
      <c r="AV108" s="11" t="s">
        <v>81</v>
      </c>
      <c r="AW108" s="11" t="s">
        <v>34</v>
      </c>
      <c r="AX108" s="11" t="s">
        <v>73</v>
      </c>
      <c r="AY108" s="226" t="s">
        <v>139</v>
      </c>
    </row>
    <row r="109" s="12" customFormat="1">
      <c r="B109" s="227"/>
      <c r="C109" s="228"/>
      <c r="D109" s="218" t="s">
        <v>148</v>
      </c>
      <c r="E109" s="229" t="s">
        <v>1</v>
      </c>
      <c r="F109" s="230" t="s">
        <v>1484</v>
      </c>
      <c r="G109" s="228"/>
      <c r="H109" s="231">
        <v>4.2999999999999998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148</v>
      </c>
      <c r="AU109" s="237" t="s">
        <v>83</v>
      </c>
      <c r="AV109" s="12" t="s">
        <v>83</v>
      </c>
      <c r="AW109" s="12" t="s">
        <v>34</v>
      </c>
      <c r="AX109" s="12" t="s">
        <v>73</v>
      </c>
      <c r="AY109" s="237" t="s">
        <v>139</v>
      </c>
    </row>
    <row r="110" s="11" customFormat="1">
      <c r="B110" s="216"/>
      <c r="C110" s="217"/>
      <c r="D110" s="218" t="s">
        <v>148</v>
      </c>
      <c r="E110" s="219" t="s">
        <v>1</v>
      </c>
      <c r="F110" s="220" t="s">
        <v>1466</v>
      </c>
      <c r="G110" s="217"/>
      <c r="H110" s="219" t="s">
        <v>1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148</v>
      </c>
      <c r="AU110" s="226" t="s">
        <v>83</v>
      </c>
      <c r="AV110" s="11" t="s">
        <v>81</v>
      </c>
      <c r="AW110" s="11" t="s">
        <v>34</v>
      </c>
      <c r="AX110" s="11" t="s">
        <v>73</v>
      </c>
      <c r="AY110" s="226" t="s">
        <v>139</v>
      </c>
    </row>
    <row r="111" s="12" customFormat="1">
      <c r="B111" s="227"/>
      <c r="C111" s="228"/>
      <c r="D111" s="218" t="s">
        <v>148</v>
      </c>
      <c r="E111" s="229" t="s">
        <v>1</v>
      </c>
      <c r="F111" s="230" t="s">
        <v>1485</v>
      </c>
      <c r="G111" s="228"/>
      <c r="H111" s="231">
        <v>69.540000000000006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148</v>
      </c>
      <c r="AU111" s="237" t="s">
        <v>83</v>
      </c>
      <c r="AV111" s="12" t="s">
        <v>83</v>
      </c>
      <c r="AW111" s="12" t="s">
        <v>34</v>
      </c>
      <c r="AX111" s="12" t="s">
        <v>73</v>
      </c>
      <c r="AY111" s="237" t="s">
        <v>139</v>
      </c>
    </row>
    <row r="112" s="13" customFormat="1">
      <c r="B112" s="238"/>
      <c r="C112" s="239"/>
      <c r="D112" s="218" t="s">
        <v>148</v>
      </c>
      <c r="E112" s="240" t="s">
        <v>1</v>
      </c>
      <c r="F112" s="241" t="s">
        <v>167</v>
      </c>
      <c r="G112" s="239"/>
      <c r="H112" s="242">
        <v>73.840000000000003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AT112" s="248" t="s">
        <v>148</v>
      </c>
      <c r="AU112" s="248" t="s">
        <v>83</v>
      </c>
      <c r="AV112" s="13" t="s">
        <v>146</v>
      </c>
      <c r="AW112" s="13" t="s">
        <v>34</v>
      </c>
      <c r="AX112" s="13" t="s">
        <v>81</v>
      </c>
      <c r="AY112" s="248" t="s">
        <v>139</v>
      </c>
    </row>
    <row r="113" s="1" customFormat="1" ht="16.5" customHeight="1">
      <c r="B113" s="37"/>
      <c r="C113" s="204" t="s">
        <v>183</v>
      </c>
      <c r="D113" s="204" t="s">
        <v>141</v>
      </c>
      <c r="E113" s="205" t="s">
        <v>1486</v>
      </c>
      <c r="F113" s="206" t="s">
        <v>1487</v>
      </c>
      <c r="G113" s="207" t="s">
        <v>200</v>
      </c>
      <c r="H113" s="208">
        <v>73.840000000000003</v>
      </c>
      <c r="I113" s="209"/>
      <c r="J113" s="210">
        <f>ROUND(I113*H113,2)</f>
        <v>0</v>
      </c>
      <c r="K113" s="206" t="s">
        <v>1</v>
      </c>
      <c r="L113" s="42"/>
      <c r="M113" s="211" t="s">
        <v>1</v>
      </c>
      <c r="N113" s="212" t="s">
        <v>44</v>
      </c>
      <c r="O113" s="78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6" t="s">
        <v>146</v>
      </c>
      <c r="AT113" s="16" t="s">
        <v>141</v>
      </c>
      <c r="AU113" s="16" t="s">
        <v>83</v>
      </c>
      <c r="AY113" s="16" t="s">
        <v>139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81</v>
      </c>
      <c r="BK113" s="215">
        <f>ROUND(I113*H113,2)</f>
        <v>0</v>
      </c>
      <c r="BL113" s="16" t="s">
        <v>146</v>
      </c>
      <c r="BM113" s="16" t="s">
        <v>1488</v>
      </c>
    </row>
    <row r="114" s="1" customFormat="1" ht="16.5" customHeight="1">
      <c r="B114" s="37"/>
      <c r="C114" s="204" t="s">
        <v>197</v>
      </c>
      <c r="D114" s="204" t="s">
        <v>141</v>
      </c>
      <c r="E114" s="205" t="s">
        <v>1489</v>
      </c>
      <c r="F114" s="206" t="s">
        <v>1490</v>
      </c>
      <c r="G114" s="207" t="s">
        <v>144</v>
      </c>
      <c r="H114" s="208">
        <v>49.621000000000002</v>
      </c>
      <c r="I114" s="209"/>
      <c r="J114" s="210">
        <f>ROUND(I114*H114,2)</f>
        <v>0</v>
      </c>
      <c r="K114" s="206" t="s">
        <v>1</v>
      </c>
      <c r="L114" s="42"/>
      <c r="M114" s="211" t="s">
        <v>1</v>
      </c>
      <c r="N114" s="212" t="s">
        <v>44</v>
      </c>
      <c r="O114" s="78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6" t="s">
        <v>146</v>
      </c>
      <c r="AT114" s="16" t="s">
        <v>141</v>
      </c>
      <c r="AU114" s="16" t="s">
        <v>83</v>
      </c>
      <c r="AY114" s="16" t="s">
        <v>139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81</v>
      </c>
      <c r="BK114" s="215">
        <f>ROUND(I114*H114,2)</f>
        <v>0</v>
      </c>
      <c r="BL114" s="16" t="s">
        <v>146</v>
      </c>
      <c r="BM114" s="16" t="s">
        <v>1491</v>
      </c>
    </row>
    <row r="115" s="11" customFormat="1">
      <c r="B115" s="216"/>
      <c r="C115" s="217"/>
      <c r="D115" s="218" t="s">
        <v>148</v>
      </c>
      <c r="E115" s="219" t="s">
        <v>1</v>
      </c>
      <c r="F115" s="220" t="s">
        <v>1492</v>
      </c>
      <c r="G115" s="217"/>
      <c r="H115" s="219" t="s">
        <v>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148</v>
      </c>
      <c r="AU115" s="226" t="s">
        <v>83</v>
      </c>
      <c r="AV115" s="11" t="s">
        <v>81</v>
      </c>
      <c r="AW115" s="11" t="s">
        <v>34</v>
      </c>
      <c r="AX115" s="11" t="s">
        <v>73</v>
      </c>
      <c r="AY115" s="226" t="s">
        <v>139</v>
      </c>
    </row>
    <row r="116" s="12" customFormat="1">
      <c r="B116" s="227"/>
      <c r="C116" s="228"/>
      <c r="D116" s="218" t="s">
        <v>148</v>
      </c>
      <c r="E116" s="229" t="s">
        <v>1</v>
      </c>
      <c r="F116" s="230" t="s">
        <v>1493</v>
      </c>
      <c r="G116" s="228"/>
      <c r="H116" s="231">
        <v>6.6399999999999997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148</v>
      </c>
      <c r="AU116" s="237" t="s">
        <v>83</v>
      </c>
      <c r="AV116" s="12" t="s">
        <v>83</v>
      </c>
      <c r="AW116" s="12" t="s">
        <v>34</v>
      </c>
      <c r="AX116" s="12" t="s">
        <v>73</v>
      </c>
      <c r="AY116" s="237" t="s">
        <v>139</v>
      </c>
    </row>
    <row r="117" s="11" customFormat="1">
      <c r="B117" s="216"/>
      <c r="C117" s="217"/>
      <c r="D117" s="218" t="s">
        <v>148</v>
      </c>
      <c r="E117" s="219" t="s">
        <v>1</v>
      </c>
      <c r="F117" s="220" t="s">
        <v>1494</v>
      </c>
      <c r="G117" s="217"/>
      <c r="H117" s="219" t="s">
        <v>1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148</v>
      </c>
      <c r="AU117" s="226" t="s">
        <v>83</v>
      </c>
      <c r="AV117" s="11" t="s">
        <v>81</v>
      </c>
      <c r="AW117" s="11" t="s">
        <v>34</v>
      </c>
      <c r="AX117" s="11" t="s">
        <v>73</v>
      </c>
      <c r="AY117" s="226" t="s">
        <v>139</v>
      </c>
    </row>
    <row r="118" s="12" customFormat="1">
      <c r="B118" s="227"/>
      <c r="C118" s="228"/>
      <c r="D118" s="218" t="s">
        <v>148</v>
      </c>
      <c r="E118" s="229" t="s">
        <v>1</v>
      </c>
      <c r="F118" s="230" t="s">
        <v>1495</v>
      </c>
      <c r="G118" s="228"/>
      <c r="H118" s="231">
        <v>24.303999999999998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148</v>
      </c>
      <c r="AU118" s="237" t="s">
        <v>83</v>
      </c>
      <c r="AV118" s="12" t="s">
        <v>83</v>
      </c>
      <c r="AW118" s="12" t="s">
        <v>34</v>
      </c>
      <c r="AX118" s="12" t="s">
        <v>73</v>
      </c>
      <c r="AY118" s="237" t="s">
        <v>139</v>
      </c>
    </row>
    <row r="119" s="11" customFormat="1">
      <c r="B119" s="216"/>
      <c r="C119" s="217"/>
      <c r="D119" s="218" t="s">
        <v>148</v>
      </c>
      <c r="E119" s="219" t="s">
        <v>1</v>
      </c>
      <c r="F119" s="220" t="s">
        <v>1496</v>
      </c>
      <c r="G119" s="217"/>
      <c r="H119" s="219" t="s">
        <v>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148</v>
      </c>
      <c r="AU119" s="226" t="s">
        <v>83</v>
      </c>
      <c r="AV119" s="11" t="s">
        <v>81</v>
      </c>
      <c r="AW119" s="11" t="s">
        <v>34</v>
      </c>
      <c r="AX119" s="11" t="s">
        <v>73</v>
      </c>
      <c r="AY119" s="226" t="s">
        <v>139</v>
      </c>
    </row>
    <row r="120" s="12" customFormat="1">
      <c r="B120" s="227"/>
      <c r="C120" s="228"/>
      <c r="D120" s="218" t="s">
        <v>148</v>
      </c>
      <c r="E120" s="229" t="s">
        <v>1</v>
      </c>
      <c r="F120" s="230" t="s">
        <v>1497</v>
      </c>
      <c r="G120" s="228"/>
      <c r="H120" s="231">
        <v>3.3500000000000001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148</v>
      </c>
      <c r="AU120" s="237" t="s">
        <v>83</v>
      </c>
      <c r="AV120" s="12" t="s">
        <v>83</v>
      </c>
      <c r="AW120" s="12" t="s">
        <v>34</v>
      </c>
      <c r="AX120" s="12" t="s">
        <v>73</v>
      </c>
      <c r="AY120" s="237" t="s">
        <v>139</v>
      </c>
    </row>
    <row r="121" s="11" customFormat="1">
      <c r="B121" s="216"/>
      <c r="C121" s="217"/>
      <c r="D121" s="218" t="s">
        <v>148</v>
      </c>
      <c r="E121" s="219" t="s">
        <v>1</v>
      </c>
      <c r="F121" s="220" t="s">
        <v>1498</v>
      </c>
      <c r="G121" s="217"/>
      <c r="H121" s="219" t="s">
        <v>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148</v>
      </c>
      <c r="AU121" s="226" t="s">
        <v>83</v>
      </c>
      <c r="AV121" s="11" t="s">
        <v>81</v>
      </c>
      <c r="AW121" s="11" t="s">
        <v>34</v>
      </c>
      <c r="AX121" s="11" t="s">
        <v>73</v>
      </c>
      <c r="AY121" s="226" t="s">
        <v>139</v>
      </c>
    </row>
    <row r="122" s="12" customFormat="1">
      <c r="B122" s="227"/>
      <c r="C122" s="228"/>
      <c r="D122" s="218" t="s">
        <v>148</v>
      </c>
      <c r="E122" s="229" t="s">
        <v>1</v>
      </c>
      <c r="F122" s="230" t="s">
        <v>1499</v>
      </c>
      <c r="G122" s="228"/>
      <c r="H122" s="231">
        <v>14.875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148</v>
      </c>
      <c r="AU122" s="237" t="s">
        <v>83</v>
      </c>
      <c r="AV122" s="12" t="s">
        <v>83</v>
      </c>
      <c r="AW122" s="12" t="s">
        <v>34</v>
      </c>
      <c r="AX122" s="12" t="s">
        <v>73</v>
      </c>
      <c r="AY122" s="237" t="s">
        <v>139</v>
      </c>
    </row>
    <row r="123" s="11" customFormat="1">
      <c r="B123" s="216"/>
      <c r="C123" s="217"/>
      <c r="D123" s="218" t="s">
        <v>148</v>
      </c>
      <c r="E123" s="219" t="s">
        <v>1</v>
      </c>
      <c r="F123" s="220" t="s">
        <v>1500</v>
      </c>
      <c r="G123" s="217"/>
      <c r="H123" s="219" t="s">
        <v>1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148</v>
      </c>
      <c r="AU123" s="226" t="s">
        <v>83</v>
      </c>
      <c r="AV123" s="11" t="s">
        <v>81</v>
      </c>
      <c r="AW123" s="11" t="s">
        <v>34</v>
      </c>
      <c r="AX123" s="11" t="s">
        <v>73</v>
      </c>
      <c r="AY123" s="226" t="s">
        <v>139</v>
      </c>
    </row>
    <row r="124" s="12" customFormat="1">
      <c r="B124" s="227"/>
      <c r="C124" s="228"/>
      <c r="D124" s="218" t="s">
        <v>148</v>
      </c>
      <c r="E124" s="229" t="s">
        <v>1</v>
      </c>
      <c r="F124" s="230" t="s">
        <v>1501</v>
      </c>
      <c r="G124" s="228"/>
      <c r="H124" s="231">
        <v>0.45200000000000001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148</v>
      </c>
      <c r="AU124" s="237" t="s">
        <v>83</v>
      </c>
      <c r="AV124" s="12" t="s">
        <v>83</v>
      </c>
      <c r="AW124" s="12" t="s">
        <v>34</v>
      </c>
      <c r="AX124" s="12" t="s">
        <v>73</v>
      </c>
      <c r="AY124" s="237" t="s">
        <v>139</v>
      </c>
    </row>
    <row r="125" s="13" customFormat="1">
      <c r="B125" s="238"/>
      <c r="C125" s="239"/>
      <c r="D125" s="218" t="s">
        <v>148</v>
      </c>
      <c r="E125" s="240" t="s">
        <v>1</v>
      </c>
      <c r="F125" s="241" t="s">
        <v>167</v>
      </c>
      <c r="G125" s="239"/>
      <c r="H125" s="242">
        <v>49.621000000000002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AT125" s="248" t="s">
        <v>148</v>
      </c>
      <c r="AU125" s="248" t="s">
        <v>83</v>
      </c>
      <c r="AV125" s="13" t="s">
        <v>146</v>
      </c>
      <c r="AW125" s="13" t="s">
        <v>34</v>
      </c>
      <c r="AX125" s="13" t="s">
        <v>81</v>
      </c>
      <c r="AY125" s="248" t="s">
        <v>139</v>
      </c>
    </row>
    <row r="126" s="1" customFormat="1" ht="16.5" customHeight="1">
      <c r="B126" s="37"/>
      <c r="C126" s="204" t="s">
        <v>205</v>
      </c>
      <c r="D126" s="204" t="s">
        <v>141</v>
      </c>
      <c r="E126" s="205" t="s">
        <v>1502</v>
      </c>
      <c r="F126" s="206" t="s">
        <v>1503</v>
      </c>
      <c r="G126" s="207" t="s">
        <v>144</v>
      </c>
      <c r="H126" s="208">
        <v>645.07299999999998</v>
      </c>
      <c r="I126" s="209"/>
      <c r="J126" s="210">
        <f>ROUND(I126*H126,2)</f>
        <v>0</v>
      </c>
      <c r="K126" s="206" t="s">
        <v>1</v>
      </c>
      <c r="L126" s="42"/>
      <c r="M126" s="211" t="s">
        <v>1</v>
      </c>
      <c r="N126" s="212" t="s">
        <v>44</v>
      </c>
      <c r="O126" s="78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6" t="s">
        <v>146</v>
      </c>
      <c r="AT126" s="16" t="s">
        <v>141</v>
      </c>
      <c r="AU126" s="16" t="s">
        <v>83</v>
      </c>
      <c r="AY126" s="16" t="s">
        <v>139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81</v>
      </c>
      <c r="BK126" s="215">
        <f>ROUND(I126*H126,2)</f>
        <v>0</v>
      </c>
      <c r="BL126" s="16" t="s">
        <v>146</v>
      </c>
      <c r="BM126" s="16" t="s">
        <v>1504</v>
      </c>
    </row>
    <row r="127" s="12" customFormat="1">
      <c r="B127" s="227"/>
      <c r="C127" s="228"/>
      <c r="D127" s="218" t="s">
        <v>148</v>
      </c>
      <c r="E127" s="229" t="s">
        <v>1</v>
      </c>
      <c r="F127" s="230" t="s">
        <v>1505</v>
      </c>
      <c r="G127" s="228"/>
      <c r="H127" s="231">
        <v>645.07299999999998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148</v>
      </c>
      <c r="AU127" s="237" t="s">
        <v>83</v>
      </c>
      <c r="AV127" s="12" t="s">
        <v>83</v>
      </c>
      <c r="AW127" s="12" t="s">
        <v>34</v>
      </c>
      <c r="AX127" s="12" t="s">
        <v>73</v>
      </c>
      <c r="AY127" s="237" t="s">
        <v>139</v>
      </c>
    </row>
    <row r="128" s="13" customFormat="1">
      <c r="B128" s="238"/>
      <c r="C128" s="239"/>
      <c r="D128" s="218" t="s">
        <v>148</v>
      </c>
      <c r="E128" s="240" t="s">
        <v>1</v>
      </c>
      <c r="F128" s="241" t="s">
        <v>167</v>
      </c>
      <c r="G128" s="239"/>
      <c r="H128" s="242">
        <v>645.07299999999998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AT128" s="248" t="s">
        <v>148</v>
      </c>
      <c r="AU128" s="248" t="s">
        <v>83</v>
      </c>
      <c r="AV128" s="13" t="s">
        <v>146</v>
      </c>
      <c r="AW128" s="13" t="s">
        <v>34</v>
      </c>
      <c r="AX128" s="13" t="s">
        <v>81</v>
      </c>
      <c r="AY128" s="248" t="s">
        <v>139</v>
      </c>
    </row>
    <row r="129" s="1" customFormat="1" ht="16.5" customHeight="1">
      <c r="B129" s="37"/>
      <c r="C129" s="204" t="s">
        <v>209</v>
      </c>
      <c r="D129" s="204" t="s">
        <v>141</v>
      </c>
      <c r="E129" s="205" t="s">
        <v>241</v>
      </c>
      <c r="F129" s="206" t="s">
        <v>242</v>
      </c>
      <c r="G129" s="207" t="s">
        <v>144</v>
      </c>
      <c r="H129" s="208">
        <v>49.621000000000002</v>
      </c>
      <c r="I129" s="209"/>
      <c r="J129" s="210">
        <f>ROUND(I129*H129,2)</f>
        <v>0</v>
      </c>
      <c r="K129" s="206" t="s">
        <v>1</v>
      </c>
      <c r="L129" s="42"/>
      <c r="M129" s="211" t="s">
        <v>1</v>
      </c>
      <c r="N129" s="212" t="s">
        <v>44</v>
      </c>
      <c r="O129" s="78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6" t="s">
        <v>146</v>
      </c>
      <c r="AT129" s="16" t="s">
        <v>141</v>
      </c>
      <c r="AU129" s="16" t="s">
        <v>83</v>
      </c>
      <c r="AY129" s="16" t="s">
        <v>139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81</v>
      </c>
      <c r="BK129" s="215">
        <f>ROUND(I129*H129,2)</f>
        <v>0</v>
      </c>
      <c r="BL129" s="16" t="s">
        <v>146</v>
      </c>
      <c r="BM129" s="16" t="s">
        <v>1506</v>
      </c>
    </row>
    <row r="130" s="1" customFormat="1" ht="16.5" customHeight="1">
      <c r="B130" s="37"/>
      <c r="C130" s="204" t="s">
        <v>214</v>
      </c>
      <c r="D130" s="204" t="s">
        <v>141</v>
      </c>
      <c r="E130" s="205" t="s">
        <v>1507</v>
      </c>
      <c r="F130" s="206" t="s">
        <v>248</v>
      </c>
      <c r="G130" s="207" t="s">
        <v>249</v>
      </c>
      <c r="H130" s="208">
        <v>99.242000000000004</v>
      </c>
      <c r="I130" s="209"/>
      <c r="J130" s="210">
        <f>ROUND(I130*H130,2)</f>
        <v>0</v>
      </c>
      <c r="K130" s="206" t="s">
        <v>145</v>
      </c>
      <c r="L130" s="42"/>
      <c r="M130" s="211" t="s">
        <v>1</v>
      </c>
      <c r="N130" s="212" t="s">
        <v>44</v>
      </c>
      <c r="O130" s="78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6" t="s">
        <v>146</v>
      </c>
      <c r="AT130" s="16" t="s">
        <v>141</v>
      </c>
      <c r="AU130" s="16" t="s">
        <v>83</v>
      </c>
      <c r="AY130" s="16" t="s">
        <v>139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81</v>
      </c>
      <c r="BK130" s="215">
        <f>ROUND(I130*H130,2)</f>
        <v>0</v>
      </c>
      <c r="BL130" s="16" t="s">
        <v>146</v>
      </c>
      <c r="BM130" s="16" t="s">
        <v>1508</v>
      </c>
    </row>
    <row r="131" s="12" customFormat="1">
      <c r="B131" s="227"/>
      <c r="C131" s="228"/>
      <c r="D131" s="218" t="s">
        <v>148</v>
      </c>
      <c r="E131" s="229" t="s">
        <v>1</v>
      </c>
      <c r="F131" s="230" t="s">
        <v>1509</v>
      </c>
      <c r="G131" s="228"/>
      <c r="H131" s="231">
        <v>99.242000000000004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148</v>
      </c>
      <c r="AU131" s="237" t="s">
        <v>83</v>
      </c>
      <c r="AV131" s="12" t="s">
        <v>83</v>
      </c>
      <c r="AW131" s="12" t="s">
        <v>34</v>
      </c>
      <c r="AX131" s="12" t="s">
        <v>73</v>
      </c>
      <c r="AY131" s="237" t="s">
        <v>139</v>
      </c>
    </row>
    <row r="132" s="1" customFormat="1" ht="16.5" customHeight="1">
      <c r="B132" s="37"/>
      <c r="C132" s="204" t="s">
        <v>218</v>
      </c>
      <c r="D132" s="204" t="s">
        <v>141</v>
      </c>
      <c r="E132" s="205" t="s">
        <v>219</v>
      </c>
      <c r="F132" s="206" t="s">
        <v>220</v>
      </c>
      <c r="G132" s="207" t="s">
        <v>144</v>
      </c>
      <c r="H132" s="208">
        <v>127.06</v>
      </c>
      <c r="I132" s="209"/>
      <c r="J132" s="210">
        <f>ROUND(I132*H132,2)</f>
        <v>0</v>
      </c>
      <c r="K132" s="206" t="s">
        <v>1</v>
      </c>
      <c r="L132" s="42"/>
      <c r="M132" s="211" t="s">
        <v>1</v>
      </c>
      <c r="N132" s="212" t="s">
        <v>44</v>
      </c>
      <c r="O132" s="78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6" t="s">
        <v>146</v>
      </c>
      <c r="AT132" s="16" t="s">
        <v>141</v>
      </c>
      <c r="AU132" s="16" t="s">
        <v>83</v>
      </c>
      <c r="AY132" s="16" t="s">
        <v>139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81</v>
      </c>
      <c r="BK132" s="215">
        <f>ROUND(I132*H132,2)</f>
        <v>0</v>
      </c>
      <c r="BL132" s="16" t="s">
        <v>146</v>
      </c>
      <c r="BM132" s="16" t="s">
        <v>1510</v>
      </c>
    </row>
    <row r="133" s="12" customFormat="1">
      <c r="B133" s="227"/>
      <c r="C133" s="228"/>
      <c r="D133" s="218" t="s">
        <v>148</v>
      </c>
      <c r="E133" s="229" t="s">
        <v>1</v>
      </c>
      <c r="F133" s="230" t="s">
        <v>1511</v>
      </c>
      <c r="G133" s="228"/>
      <c r="H133" s="231">
        <v>127.06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148</v>
      </c>
      <c r="AU133" s="237" t="s">
        <v>83</v>
      </c>
      <c r="AV133" s="12" t="s">
        <v>83</v>
      </c>
      <c r="AW133" s="12" t="s">
        <v>34</v>
      </c>
      <c r="AX133" s="12" t="s">
        <v>73</v>
      </c>
      <c r="AY133" s="237" t="s">
        <v>139</v>
      </c>
    </row>
    <row r="134" s="13" customFormat="1">
      <c r="B134" s="238"/>
      <c r="C134" s="239"/>
      <c r="D134" s="218" t="s">
        <v>148</v>
      </c>
      <c r="E134" s="240" t="s">
        <v>1</v>
      </c>
      <c r="F134" s="241" t="s">
        <v>167</v>
      </c>
      <c r="G134" s="239"/>
      <c r="H134" s="242">
        <v>127.06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AT134" s="248" t="s">
        <v>148</v>
      </c>
      <c r="AU134" s="248" t="s">
        <v>83</v>
      </c>
      <c r="AV134" s="13" t="s">
        <v>146</v>
      </c>
      <c r="AW134" s="13" t="s">
        <v>34</v>
      </c>
      <c r="AX134" s="13" t="s">
        <v>81</v>
      </c>
      <c r="AY134" s="248" t="s">
        <v>139</v>
      </c>
    </row>
    <row r="135" s="1" customFormat="1" ht="16.5" customHeight="1">
      <c r="B135" s="37"/>
      <c r="C135" s="204" t="s">
        <v>228</v>
      </c>
      <c r="D135" s="204" t="s">
        <v>141</v>
      </c>
      <c r="E135" s="205" t="s">
        <v>1512</v>
      </c>
      <c r="F135" s="206" t="s">
        <v>1513</v>
      </c>
      <c r="G135" s="207" t="s">
        <v>144</v>
      </c>
      <c r="H135" s="208">
        <v>38.228000000000002</v>
      </c>
      <c r="I135" s="209"/>
      <c r="J135" s="210">
        <f>ROUND(I135*H135,2)</f>
        <v>0</v>
      </c>
      <c r="K135" s="206" t="s">
        <v>145</v>
      </c>
      <c r="L135" s="42"/>
      <c r="M135" s="211" t="s">
        <v>1</v>
      </c>
      <c r="N135" s="212" t="s">
        <v>44</v>
      </c>
      <c r="O135" s="78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6" t="s">
        <v>146</v>
      </c>
      <c r="AT135" s="16" t="s">
        <v>141</v>
      </c>
      <c r="AU135" s="16" t="s">
        <v>83</v>
      </c>
      <c r="AY135" s="16" t="s">
        <v>139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81</v>
      </c>
      <c r="BK135" s="215">
        <f>ROUND(I135*H135,2)</f>
        <v>0</v>
      </c>
      <c r="BL135" s="16" t="s">
        <v>146</v>
      </c>
      <c r="BM135" s="16" t="s">
        <v>1514</v>
      </c>
    </row>
    <row r="136" s="12" customFormat="1">
      <c r="B136" s="227"/>
      <c r="C136" s="228"/>
      <c r="D136" s="218" t="s">
        <v>148</v>
      </c>
      <c r="E136" s="229" t="s">
        <v>1</v>
      </c>
      <c r="F136" s="230" t="s">
        <v>1515</v>
      </c>
      <c r="G136" s="228"/>
      <c r="H136" s="231">
        <v>38.228000000000002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148</v>
      </c>
      <c r="AU136" s="237" t="s">
        <v>83</v>
      </c>
      <c r="AV136" s="12" t="s">
        <v>83</v>
      </c>
      <c r="AW136" s="12" t="s">
        <v>34</v>
      </c>
      <c r="AX136" s="12" t="s">
        <v>73</v>
      </c>
      <c r="AY136" s="237" t="s">
        <v>139</v>
      </c>
    </row>
    <row r="137" s="1" customFormat="1" ht="16.5" customHeight="1">
      <c r="B137" s="37"/>
      <c r="C137" s="249" t="s">
        <v>232</v>
      </c>
      <c r="D137" s="249" t="s">
        <v>263</v>
      </c>
      <c r="E137" s="250" t="s">
        <v>1516</v>
      </c>
      <c r="F137" s="251" t="s">
        <v>1517</v>
      </c>
      <c r="G137" s="252" t="s">
        <v>249</v>
      </c>
      <c r="H137" s="253">
        <v>71.629000000000005</v>
      </c>
      <c r="I137" s="254"/>
      <c r="J137" s="255">
        <f>ROUND(I137*H137,2)</f>
        <v>0</v>
      </c>
      <c r="K137" s="251" t="s">
        <v>145</v>
      </c>
      <c r="L137" s="256"/>
      <c r="M137" s="257" t="s">
        <v>1</v>
      </c>
      <c r="N137" s="258" t="s">
        <v>44</v>
      </c>
      <c r="O137" s="78"/>
      <c r="P137" s="213">
        <f>O137*H137</f>
        <v>0</v>
      </c>
      <c r="Q137" s="213">
        <v>1</v>
      </c>
      <c r="R137" s="213">
        <f>Q137*H137</f>
        <v>71.629000000000005</v>
      </c>
      <c r="S137" s="213">
        <v>0</v>
      </c>
      <c r="T137" s="214">
        <f>S137*H137</f>
        <v>0</v>
      </c>
      <c r="AR137" s="16" t="s">
        <v>197</v>
      </c>
      <c r="AT137" s="16" t="s">
        <v>263</v>
      </c>
      <c r="AU137" s="16" t="s">
        <v>83</v>
      </c>
      <c r="AY137" s="16" t="s">
        <v>139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81</v>
      </c>
      <c r="BK137" s="215">
        <f>ROUND(I137*H137,2)</f>
        <v>0</v>
      </c>
      <c r="BL137" s="16" t="s">
        <v>146</v>
      </c>
      <c r="BM137" s="16" t="s">
        <v>1518</v>
      </c>
    </row>
    <row r="138" s="12" customFormat="1">
      <c r="B138" s="227"/>
      <c r="C138" s="228"/>
      <c r="D138" s="218" t="s">
        <v>148</v>
      </c>
      <c r="E138" s="229" t="s">
        <v>1</v>
      </c>
      <c r="F138" s="230" t="s">
        <v>1519</v>
      </c>
      <c r="G138" s="228"/>
      <c r="H138" s="231">
        <v>71.629000000000005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148</v>
      </c>
      <c r="AU138" s="237" t="s">
        <v>83</v>
      </c>
      <c r="AV138" s="12" t="s">
        <v>83</v>
      </c>
      <c r="AW138" s="12" t="s">
        <v>34</v>
      </c>
      <c r="AX138" s="12" t="s">
        <v>73</v>
      </c>
      <c r="AY138" s="237" t="s">
        <v>139</v>
      </c>
    </row>
    <row r="139" s="10" customFormat="1" ht="22.8" customHeight="1">
      <c r="B139" s="188"/>
      <c r="C139" s="189"/>
      <c r="D139" s="190" t="s">
        <v>72</v>
      </c>
      <c r="E139" s="202" t="s">
        <v>146</v>
      </c>
      <c r="F139" s="202" t="s">
        <v>1520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SUM(P140:P142)</f>
        <v>0</v>
      </c>
      <c r="Q139" s="196"/>
      <c r="R139" s="197">
        <f>SUM(R140:R142)</f>
        <v>18.888792300000002</v>
      </c>
      <c r="S139" s="196"/>
      <c r="T139" s="198">
        <f>SUM(T140:T142)</f>
        <v>0</v>
      </c>
      <c r="AR139" s="199" t="s">
        <v>81</v>
      </c>
      <c r="AT139" s="200" t="s">
        <v>72</v>
      </c>
      <c r="AU139" s="200" t="s">
        <v>81</v>
      </c>
      <c r="AY139" s="199" t="s">
        <v>139</v>
      </c>
      <c r="BK139" s="201">
        <f>SUM(BK140:BK142)</f>
        <v>0</v>
      </c>
    </row>
    <row r="140" s="1" customFormat="1" ht="16.5" customHeight="1">
      <c r="B140" s="37"/>
      <c r="C140" s="204" t="s">
        <v>8</v>
      </c>
      <c r="D140" s="204" t="s">
        <v>141</v>
      </c>
      <c r="E140" s="205" t="s">
        <v>1521</v>
      </c>
      <c r="F140" s="206" t="s">
        <v>1522</v>
      </c>
      <c r="G140" s="207" t="s">
        <v>144</v>
      </c>
      <c r="H140" s="208">
        <v>9.9900000000000002</v>
      </c>
      <c r="I140" s="209"/>
      <c r="J140" s="210">
        <f>ROUND(I140*H140,2)</f>
        <v>0</v>
      </c>
      <c r="K140" s="206" t="s">
        <v>1</v>
      </c>
      <c r="L140" s="42"/>
      <c r="M140" s="211" t="s">
        <v>1</v>
      </c>
      <c r="N140" s="212" t="s">
        <v>44</v>
      </c>
      <c r="O140" s="78"/>
      <c r="P140" s="213">
        <f>O140*H140</f>
        <v>0</v>
      </c>
      <c r="Q140" s="213">
        <v>1.8907700000000001</v>
      </c>
      <c r="R140" s="213">
        <f>Q140*H140</f>
        <v>18.888792300000002</v>
      </c>
      <c r="S140" s="213">
        <v>0</v>
      </c>
      <c r="T140" s="214">
        <f>S140*H140</f>
        <v>0</v>
      </c>
      <c r="AR140" s="16" t="s">
        <v>146</v>
      </c>
      <c r="AT140" s="16" t="s">
        <v>141</v>
      </c>
      <c r="AU140" s="16" t="s">
        <v>83</v>
      </c>
      <c r="AY140" s="16" t="s">
        <v>139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81</v>
      </c>
      <c r="BK140" s="215">
        <f>ROUND(I140*H140,2)</f>
        <v>0</v>
      </c>
      <c r="BL140" s="16" t="s">
        <v>146</v>
      </c>
      <c r="BM140" s="16" t="s">
        <v>1523</v>
      </c>
    </row>
    <row r="141" s="12" customFormat="1">
      <c r="B141" s="227"/>
      <c r="C141" s="228"/>
      <c r="D141" s="218" t="s">
        <v>148</v>
      </c>
      <c r="E141" s="229" t="s">
        <v>1</v>
      </c>
      <c r="F141" s="230" t="s">
        <v>1524</v>
      </c>
      <c r="G141" s="228"/>
      <c r="H141" s="231">
        <v>9.9900000000000002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148</v>
      </c>
      <c r="AU141" s="237" t="s">
        <v>83</v>
      </c>
      <c r="AV141" s="12" t="s">
        <v>83</v>
      </c>
      <c r="AW141" s="12" t="s">
        <v>34</v>
      </c>
      <c r="AX141" s="12" t="s">
        <v>73</v>
      </c>
      <c r="AY141" s="237" t="s">
        <v>139</v>
      </c>
    </row>
    <row r="142" s="13" customFormat="1">
      <c r="B142" s="238"/>
      <c r="C142" s="239"/>
      <c r="D142" s="218" t="s">
        <v>148</v>
      </c>
      <c r="E142" s="240" t="s">
        <v>1</v>
      </c>
      <c r="F142" s="241" t="s">
        <v>167</v>
      </c>
      <c r="G142" s="239"/>
      <c r="H142" s="242">
        <v>9.9900000000000002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148</v>
      </c>
      <c r="AU142" s="248" t="s">
        <v>83</v>
      </c>
      <c r="AV142" s="13" t="s">
        <v>146</v>
      </c>
      <c r="AW142" s="13" t="s">
        <v>34</v>
      </c>
      <c r="AX142" s="13" t="s">
        <v>81</v>
      </c>
      <c r="AY142" s="248" t="s">
        <v>139</v>
      </c>
    </row>
    <row r="143" s="10" customFormat="1" ht="22.8" customHeight="1">
      <c r="B143" s="188"/>
      <c r="C143" s="189"/>
      <c r="D143" s="190" t="s">
        <v>72</v>
      </c>
      <c r="E143" s="202" t="s">
        <v>197</v>
      </c>
      <c r="F143" s="202" t="s">
        <v>1525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SUM(P144:P192)</f>
        <v>0</v>
      </c>
      <c r="Q143" s="196"/>
      <c r="R143" s="197">
        <f>SUM(R144:R192)</f>
        <v>0.59875672999999996</v>
      </c>
      <c r="S143" s="196"/>
      <c r="T143" s="198">
        <f>SUM(T144:T192)</f>
        <v>0</v>
      </c>
      <c r="AR143" s="199" t="s">
        <v>81</v>
      </c>
      <c r="AT143" s="200" t="s">
        <v>72</v>
      </c>
      <c r="AU143" s="200" t="s">
        <v>81</v>
      </c>
      <c r="AY143" s="199" t="s">
        <v>139</v>
      </c>
      <c r="BK143" s="201">
        <f>SUM(BK144:BK192)</f>
        <v>0</v>
      </c>
    </row>
    <row r="144" s="1" customFormat="1" ht="16.5" customHeight="1">
      <c r="B144" s="37"/>
      <c r="C144" s="204" t="s">
        <v>246</v>
      </c>
      <c r="D144" s="204" t="s">
        <v>141</v>
      </c>
      <c r="E144" s="205" t="s">
        <v>1526</v>
      </c>
      <c r="F144" s="206" t="s">
        <v>1527</v>
      </c>
      <c r="G144" s="207" t="s">
        <v>322</v>
      </c>
      <c r="H144" s="208">
        <v>1</v>
      </c>
      <c r="I144" s="209"/>
      <c r="J144" s="210">
        <f>ROUND(I144*H144,2)</f>
        <v>0</v>
      </c>
      <c r="K144" s="206" t="s">
        <v>145</v>
      </c>
      <c r="L144" s="42"/>
      <c r="M144" s="211" t="s">
        <v>1</v>
      </c>
      <c r="N144" s="212" t="s">
        <v>44</v>
      </c>
      <c r="O144" s="78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16" t="s">
        <v>146</v>
      </c>
      <c r="AT144" s="16" t="s">
        <v>141</v>
      </c>
      <c r="AU144" s="16" t="s">
        <v>83</v>
      </c>
      <c r="AY144" s="16" t="s">
        <v>139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81</v>
      </c>
      <c r="BK144" s="215">
        <f>ROUND(I144*H144,2)</f>
        <v>0</v>
      </c>
      <c r="BL144" s="16" t="s">
        <v>146</v>
      </c>
      <c r="BM144" s="16" t="s">
        <v>1528</v>
      </c>
    </row>
    <row r="145" s="1" customFormat="1" ht="16.5" customHeight="1">
      <c r="B145" s="37"/>
      <c r="C145" s="249" t="s">
        <v>252</v>
      </c>
      <c r="D145" s="249" t="s">
        <v>263</v>
      </c>
      <c r="E145" s="250" t="s">
        <v>1529</v>
      </c>
      <c r="F145" s="251" t="s">
        <v>1530</v>
      </c>
      <c r="G145" s="252" t="s">
        <v>322</v>
      </c>
      <c r="H145" s="253">
        <v>1.02</v>
      </c>
      <c r="I145" s="254"/>
      <c r="J145" s="255">
        <f>ROUND(I145*H145,2)</f>
        <v>0</v>
      </c>
      <c r="K145" s="251" t="s">
        <v>145</v>
      </c>
      <c r="L145" s="256"/>
      <c r="M145" s="257" t="s">
        <v>1</v>
      </c>
      <c r="N145" s="258" t="s">
        <v>44</v>
      </c>
      <c r="O145" s="78"/>
      <c r="P145" s="213">
        <f>O145*H145</f>
        <v>0</v>
      </c>
      <c r="Q145" s="213">
        <v>0.00096000000000000002</v>
      </c>
      <c r="R145" s="213">
        <f>Q145*H145</f>
        <v>0.00097919999999999995</v>
      </c>
      <c r="S145" s="213">
        <v>0</v>
      </c>
      <c r="T145" s="214">
        <f>S145*H145</f>
        <v>0</v>
      </c>
      <c r="AR145" s="16" t="s">
        <v>197</v>
      </c>
      <c r="AT145" s="16" t="s">
        <v>263</v>
      </c>
      <c r="AU145" s="16" t="s">
        <v>83</v>
      </c>
      <c r="AY145" s="16" t="s">
        <v>139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81</v>
      </c>
      <c r="BK145" s="215">
        <f>ROUND(I145*H145,2)</f>
        <v>0</v>
      </c>
      <c r="BL145" s="16" t="s">
        <v>146</v>
      </c>
      <c r="BM145" s="16" t="s">
        <v>1531</v>
      </c>
    </row>
    <row r="146" s="1" customFormat="1" ht="16.5" customHeight="1">
      <c r="B146" s="37"/>
      <c r="C146" s="204" t="s">
        <v>258</v>
      </c>
      <c r="D146" s="204" t="s">
        <v>141</v>
      </c>
      <c r="E146" s="205" t="s">
        <v>1532</v>
      </c>
      <c r="F146" s="206" t="s">
        <v>1533</v>
      </c>
      <c r="G146" s="207" t="s">
        <v>186</v>
      </c>
      <c r="H146" s="208">
        <v>66</v>
      </c>
      <c r="I146" s="209"/>
      <c r="J146" s="210">
        <f>ROUND(I146*H146,2)</f>
        <v>0</v>
      </c>
      <c r="K146" s="206" t="s">
        <v>145</v>
      </c>
      <c r="L146" s="42"/>
      <c r="M146" s="211" t="s">
        <v>1</v>
      </c>
      <c r="N146" s="212" t="s">
        <v>44</v>
      </c>
      <c r="O146" s="78"/>
      <c r="P146" s="213">
        <f>O146*H146</f>
        <v>0</v>
      </c>
      <c r="Q146" s="213">
        <v>1.0000000000000001E-05</v>
      </c>
      <c r="R146" s="213">
        <f>Q146*H146</f>
        <v>0.0006600000000000001</v>
      </c>
      <c r="S146" s="213">
        <v>0</v>
      </c>
      <c r="T146" s="214">
        <f>S146*H146</f>
        <v>0</v>
      </c>
      <c r="AR146" s="16" t="s">
        <v>146</v>
      </c>
      <c r="AT146" s="16" t="s">
        <v>141</v>
      </c>
      <c r="AU146" s="16" t="s">
        <v>83</v>
      </c>
      <c r="AY146" s="16" t="s">
        <v>139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146</v>
      </c>
      <c r="BM146" s="16" t="s">
        <v>1534</v>
      </c>
    </row>
    <row r="147" s="12" customFormat="1">
      <c r="B147" s="227"/>
      <c r="C147" s="228"/>
      <c r="D147" s="218" t="s">
        <v>148</v>
      </c>
      <c r="E147" s="229" t="s">
        <v>1</v>
      </c>
      <c r="F147" s="230" t="s">
        <v>1535</v>
      </c>
      <c r="G147" s="228"/>
      <c r="H147" s="231">
        <v>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148</v>
      </c>
      <c r="AU147" s="237" t="s">
        <v>83</v>
      </c>
      <c r="AV147" s="12" t="s">
        <v>83</v>
      </c>
      <c r="AW147" s="12" t="s">
        <v>34</v>
      </c>
      <c r="AX147" s="12" t="s">
        <v>73</v>
      </c>
      <c r="AY147" s="237" t="s">
        <v>139</v>
      </c>
    </row>
    <row r="148" s="12" customFormat="1">
      <c r="B148" s="227"/>
      <c r="C148" s="228"/>
      <c r="D148" s="218" t="s">
        <v>148</v>
      </c>
      <c r="E148" s="229" t="s">
        <v>1</v>
      </c>
      <c r="F148" s="230" t="s">
        <v>1536</v>
      </c>
      <c r="G148" s="228"/>
      <c r="H148" s="231">
        <v>65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148</v>
      </c>
      <c r="AU148" s="237" t="s">
        <v>83</v>
      </c>
      <c r="AV148" s="12" t="s">
        <v>83</v>
      </c>
      <c r="AW148" s="12" t="s">
        <v>34</v>
      </c>
      <c r="AX148" s="12" t="s">
        <v>73</v>
      </c>
      <c r="AY148" s="237" t="s">
        <v>139</v>
      </c>
    </row>
    <row r="149" s="1" customFormat="1" ht="16.5" customHeight="1">
      <c r="B149" s="37"/>
      <c r="C149" s="249" t="s">
        <v>262</v>
      </c>
      <c r="D149" s="249" t="s">
        <v>263</v>
      </c>
      <c r="E149" s="250" t="s">
        <v>1537</v>
      </c>
      <c r="F149" s="251" t="s">
        <v>1538</v>
      </c>
      <c r="G149" s="252" t="s">
        <v>186</v>
      </c>
      <c r="H149" s="253">
        <v>1.0149999999999999</v>
      </c>
      <c r="I149" s="254"/>
      <c r="J149" s="255">
        <f>ROUND(I149*H149,2)</f>
        <v>0</v>
      </c>
      <c r="K149" s="251" t="s">
        <v>145</v>
      </c>
      <c r="L149" s="256"/>
      <c r="M149" s="257" t="s">
        <v>1</v>
      </c>
      <c r="N149" s="258" t="s">
        <v>44</v>
      </c>
      <c r="O149" s="78"/>
      <c r="P149" s="213">
        <f>O149*H149</f>
        <v>0</v>
      </c>
      <c r="Q149" s="213">
        <v>0.00046000000000000001</v>
      </c>
      <c r="R149" s="213">
        <f>Q149*H149</f>
        <v>0.00046689999999999996</v>
      </c>
      <c r="S149" s="213">
        <v>0</v>
      </c>
      <c r="T149" s="214">
        <f>S149*H149</f>
        <v>0</v>
      </c>
      <c r="AR149" s="16" t="s">
        <v>197</v>
      </c>
      <c r="AT149" s="16" t="s">
        <v>263</v>
      </c>
      <c r="AU149" s="16" t="s">
        <v>83</v>
      </c>
      <c r="AY149" s="16" t="s">
        <v>139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146</v>
      </c>
      <c r="BM149" s="16" t="s">
        <v>1539</v>
      </c>
    </row>
    <row r="150" s="12" customFormat="1">
      <c r="B150" s="227"/>
      <c r="C150" s="228"/>
      <c r="D150" s="218" t="s">
        <v>148</v>
      </c>
      <c r="E150" s="229" t="s">
        <v>1</v>
      </c>
      <c r="F150" s="230" t="s">
        <v>1540</v>
      </c>
      <c r="G150" s="228"/>
      <c r="H150" s="231">
        <v>1.0149999999999999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148</v>
      </c>
      <c r="AU150" s="237" t="s">
        <v>83</v>
      </c>
      <c r="AV150" s="12" t="s">
        <v>83</v>
      </c>
      <c r="AW150" s="12" t="s">
        <v>34</v>
      </c>
      <c r="AX150" s="12" t="s">
        <v>73</v>
      </c>
      <c r="AY150" s="237" t="s">
        <v>139</v>
      </c>
    </row>
    <row r="151" s="1" customFormat="1" ht="16.5" customHeight="1">
      <c r="B151" s="37"/>
      <c r="C151" s="249" t="s">
        <v>270</v>
      </c>
      <c r="D151" s="249" t="s">
        <v>263</v>
      </c>
      <c r="E151" s="250" t="s">
        <v>1541</v>
      </c>
      <c r="F151" s="251" t="s">
        <v>1542</v>
      </c>
      <c r="G151" s="252" t="s">
        <v>186</v>
      </c>
      <c r="H151" s="253">
        <v>65.974999999999994</v>
      </c>
      <c r="I151" s="254"/>
      <c r="J151" s="255">
        <f>ROUND(I151*H151,2)</f>
        <v>0</v>
      </c>
      <c r="K151" s="251" t="s">
        <v>145</v>
      </c>
      <c r="L151" s="256"/>
      <c r="M151" s="257" t="s">
        <v>1</v>
      </c>
      <c r="N151" s="258" t="s">
        <v>44</v>
      </c>
      <c r="O151" s="78"/>
      <c r="P151" s="213">
        <f>O151*H151</f>
        <v>0</v>
      </c>
      <c r="Q151" s="213">
        <v>0.00072000000000000005</v>
      </c>
      <c r="R151" s="213">
        <f>Q151*H151</f>
        <v>0.047501999999999996</v>
      </c>
      <c r="S151" s="213">
        <v>0</v>
      </c>
      <c r="T151" s="214">
        <f>S151*H151</f>
        <v>0</v>
      </c>
      <c r="AR151" s="16" t="s">
        <v>197</v>
      </c>
      <c r="AT151" s="16" t="s">
        <v>263</v>
      </c>
      <c r="AU151" s="16" t="s">
        <v>83</v>
      </c>
      <c r="AY151" s="16" t="s">
        <v>139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81</v>
      </c>
      <c r="BK151" s="215">
        <f>ROUND(I151*H151,2)</f>
        <v>0</v>
      </c>
      <c r="BL151" s="16" t="s">
        <v>146</v>
      </c>
      <c r="BM151" s="16" t="s">
        <v>1543</v>
      </c>
    </row>
    <row r="152" s="12" customFormat="1">
      <c r="B152" s="227"/>
      <c r="C152" s="228"/>
      <c r="D152" s="218" t="s">
        <v>148</v>
      </c>
      <c r="E152" s="229" t="s">
        <v>1</v>
      </c>
      <c r="F152" s="230" t="s">
        <v>1544</v>
      </c>
      <c r="G152" s="228"/>
      <c r="H152" s="231">
        <v>65.974999999999994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148</v>
      </c>
      <c r="AU152" s="237" t="s">
        <v>83</v>
      </c>
      <c r="AV152" s="12" t="s">
        <v>83</v>
      </c>
      <c r="AW152" s="12" t="s">
        <v>34</v>
      </c>
      <c r="AX152" s="12" t="s">
        <v>73</v>
      </c>
      <c r="AY152" s="237" t="s">
        <v>139</v>
      </c>
    </row>
    <row r="153" s="1" customFormat="1" ht="16.5" customHeight="1">
      <c r="B153" s="37"/>
      <c r="C153" s="204" t="s">
        <v>7</v>
      </c>
      <c r="D153" s="204" t="s">
        <v>141</v>
      </c>
      <c r="E153" s="205" t="s">
        <v>1532</v>
      </c>
      <c r="F153" s="206" t="s">
        <v>1533</v>
      </c>
      <c r="G153" s="207" t="s">
        <v>186</v>
      </c>
      <c r="H153" s="208">
        <v>17</v>
      </c>
      <c r="I153" s="209"/>
      <c r="J153" s="210">
        <f>ROUND(I153*H153,2)</f>
        <v>0</v>
      </c>
      <c r="K153" s="206" t="s">
        <v>145</v>
      </c>
      <c r="L153" s="42"/>
      <c r="M153" s="211" t="s">
        <v>1</v>
      </c>
      <c r="N153" s="212" t="s">
        <v>44</v>
      </c>
      <c r="O153" s="78"/>
      <c r="P153" s="213">
        <f>O153*H153</f>
        <v>0</v>
      </c>
      <c r="Q153" s="213">
        <v>1.0000000000000001E-05</v>
      </c>
      <c r="R153" s="213">
        <f>Q153*H153</f>
        <v>0.00017000000000000001</v>
      </c>
      <c r="S153" s="213">
        <v>0</v>
      </c>
      <c r="T153" s="214">
        <f>S153*H153</f>
        <v>0</v>
      </c>
      <c r="AR153" s="16" t="s">
        <v>146</v>
      </c>
      <c r="AT153" s="16" t="s">
        <v>141</v>
      </c>
      <c r="AU153" s="16" t="s">
        <v>83</v>
      </c>
      <c r="AY153" s="16" t="s">
        <v>139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81</v>
      </c>
      <c r="BK153" s="215">
        <f>ROUND(I153*H153,2)</f>
        <v>0</v>
      </c>
      <c r="BL153" s="16" t="s">
        <v>146</v>
      </c>
      <c r="BM153" s="16" t="s">
        <v>1545</v>
      </c>
    </row>
    <row r="154" s="12" customFormat="1">
      <c r="B154" s="227"/>
      <c r="C154" s="228"/>
      <c r="D154" s="218" t="s">
        <v>148</v>
      </c>
      <c r="E154" s="229" t="s">
        <v>1</v>
      </c>
      <c r="F154" s="230" t="s">
        <v>1546</v>
      </c>
      <c r="G154" s="228"/>
      <c r="H154" s="231">
        <v>17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148</v>
      </c>
      <c r="AU154" s="237" t="s">
        <v>83</v>
      </c>
      <c r="AV154" s="12" t="s">
        <v>83</v>
      </c>
      <c r="AW154" s="12" t="s">
        <v>34</v>
      </c>
      <c r="AX154" s="12" t="s">
        <v>73</v>
      </c>
      <c r="AY154" s="237" t="s">
        <v>139</v>
      </c>
    </row>
    <row r="155" s="1" customFormat="1" ht="16.5" customHeight="1">
      <c r="B155" s="37"/>
      <c r="C155" s="249" t="s">
        <v>281</v>
      </c>
      <c r="D155" s="249" t="s">
        <v>263</v>
      </c>
      <c r="E155" s="250" t="s">
        <v>1547</v>
      </c>
      <c r="F155" s="251" t="s">
        <v>1548</v>
      </c>
      <c r="G155" s="252" t="s">
        <v>186</v>
      </c>
      <c r="H155" s="253">
        <v>17.254999999999999</v>
      </c>
      <c r="I155" s="254"/>
      <c r="J155" s="255">
        <f>ROUND(I155*H155,2)</f>
        <v>0</v>
      </c>
      <c r="K155" s="251" t="s">
        <v>145</v>
      </c>
      <c r="L155" s="256"/>
      <c r="M155" s="257" t="s">
        <v>1</v>
      </c>
      <c r="N155" s="258" t="s">
        <v>44</v>
      </c>
      <c r="O155" s="78"/>
      <c r="P155" s="213">
        <f>O155*H155</f>
        <v>0</v>
      </c>
      <c r="Q155" s="213">
        <v>0.00147</v>
      </c>
      <c r="R155" s="213">
        <f>Q155*H155</f>
        <v>0.025364849999999998</v>
      </c>
      <c r="S155" s="213">
        <v>0</v>
      </c>
      <c r="T155" s="214">
        <f>S155*H155</f>
        <v>0</v>
      </c>
      <c r="AR155" s="16" t="s">
        <v>197</v>
      </c>
      <c r="AT155" s="16" t="s">
        <v>263</v>
      </c>
      <c r="AU155" s="16" t="s">
        <v>83</v>
      </c>
      <c r="AY155" s="16" t="s">
        <v>139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81</v>
      </c>
      <c r="BK155" s="215">
        <f>ROUND(I155*H155,2)</f>
        <v>0</v>
      </c>
      <c r="BL155" s="16" t="s">
        <v>146</v>
      </c>
      <c r="BM155" s="16" t="s">
        <v>1549</v>
      </c>
    </row>
    <row r="156" s="12" customFormat="1">
      <c r="B156" s="227"/>
      <c r="C156" s="228"/>
      <c r="D156" s="218" t="s">
        <v>148</v>
      </c>
      <c r="E156" s="229" t="s">
        <v>1</v>
      </c>
      <c r="F156" s="230" t="s">
        <v>1550</v>
      </c>
      <c r="G156" s="228"/>
      <c r="H156" s="231">
        <v>17.254999999999999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148</v>
      </c>
      <c r="AU156" s="237" t="s">
        <v>83</v>
      </c>
      <c r="AV156" s="12" t="s">
        <v>83</v>
      </c>
      <c r="AW156" s="12" t="s">
        <v>34</v>
      </c>
      <c r="AX156" s="12" t="s">
        <v>73</v>
      </c>
      <c r="AY156" s="237" t="s">
        <v>139</v>
      </c>
    </row>
    <row r="157" s="1" customFormat="1" ht="16.5" customHeight="1">
      <c r="B157" s="37"/>
      <c r="C157" s="204" t="s">
        <v>287</v>
      </c>
      <c r="D157" s="204" t="s">
        <v>141</v>
      </c>
      <c r="E157" s="205" t="s">
        <v>1551</v>
      </c>
      <c r="F157" s="206" t="s">
        <v>1552</v>
      </c>
      <c r="G157" s="207" t="s">
        <v>322</v>
      </c>
      <c r="H157" s="208">
        <v>11</v>
      </c>
      <c r="I157" s="209"/>
      <c r="J157" s="210">
        <f>ROUND(I157*H157,2)</f>
        <v>0</v>
      </c>
      <c r="K157" s="206" t="s">
        <v>145</v>
      </c>
      <c r="L157" s="42"/>
      <c r="M157" s="211" t="s">
        <v>1</v>
      </c>
      <c r="N157" s="212" t="s">
        <v>44</v>
      </c>
      <c r="O157" s="78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6" t="s">
        <v>146</v>
      </c>
      <c r="AT157" s="16" t="s">
        <v>141</v>
      </c>
      <c r="AU157" s="16" t="s">
        <v>83</v>
      </c>
      <c r="AY157" s="16" t="s">
        <v>139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81</v>
      </c>
      <c r="BK157" s="215">
        <f>ROUND(I157*H157,2)</f>
        <v>0</v>
      </c>
      <c r="BL157" s="16" t="s">
        <v>146</v>
      </c>
      <c r="BM157" s="16" t="s">
        <v>1553</v>
      </c>
    </row>
    <row r="158" s="1" customFormat="1" ht="16.5" customHeight="1">
      <c r="B158" s="37"/>
      <c r="C158" s="249" t="s">
        <v>291</v>
      </c>
      <c r="D158" s="249" t="s">
        <v>263</v>
      </c>
      <c r="E158" s="250" t="s">
        <v>1554</v>
      </c>
      <c r="F158" s="251" t="s">
        <v>1555</v>
      </c>
      <c r="G158" s="252" t="s">
        <v>322</v>
      </c>
      <c r="H158" s="253">
        <v>11.164999999999999</v>
      </c>
      <c r="I158" s="254"/>
      <c r="J158" s="255">
        <f>ROUND(I158*H158,2)</f>
        <v>0</v>
      </c>
      <c r="K158" s="251" t="s">
        <v>145</v>
      </c>
      <c r="L158" s="256"/>
      <c r="M158" s="257" t="s">
        <v>1</v>
      </c>
      <c r="N158" s="258" t="s">
        <v>44</v>
      </c>
      <c r="O158" s="78"/>
      <c r="P158" s="213">
        <f>O158*H158</f>
        <v>0</v>
      </c>
      <c r="Q158" s="213">
        <v>0.00017000000000000001</v>
      </c>
      <c r="R158" s="213">
        <f>Q158*H158</f>
        <v>0.0018980500000000001</v>
      </c>
      <c r="S158" s="213">
        <v>0</v>
      </c>
      <c r="T158" s="214">
        <f>S158*H158</f>
        <v>0</v>
      </c>
      <c r="AR158" s="16" t="s">
        <v>197</v>
      </c>
      <c r="AT158" s="16" t="s">
        <v>263</v>
      </c>
      <c r="AU158" s="16" t="s">
        <v>83</v>
      </c>
      <c r="AY158" s="16" t="s">
        <v>139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81</v>
      </c>
      <c r="BK158" s="215">
        <f>ROUND(I158*H158,2)</f>
        <v>0</v>
      </c>
      <c r="BL158" s="16" t="s">
        <v>146</v>
      </c>
      <c r="BM158" s="16" t="s">
        <v>1556</v>
      </c>
    </row>
    <row r="159" s="12" customFormat="1">
      <c r="B159" s="227"/>
      <c r="C159" s="228"/>
      <c r="D159" s="218" t="s">
        <v>148</v>
      </c>
      <c r="E159" s="229" t="s">
        <v>1</v>
      </c>
      <c r="F159" s="230" t="s">
        <v>1557</v>
      </c>
      <c r="G159" s="228"/>
      <c r="H159" s="231">
        <v>11.164999999999999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148</v>
      </c>
      <c r="AU159" s="237" t="s">
        <v>83</v>
      </c>
      <c r="AV159" s="12" t="s">
        <v>83</v>
      </c>
      <c r="AW159" s="12" t="s">
        <v>34</v>
      </c>
      <c r="AX159" s="12" t="s">
        <v>73</v>
      </c>
      <c r="AY159" s="237" t="s">
        <v>139</v>
      </c>
    </row>
    <row r="160" s="1" customFormat="1" ht="16.5" customHeight="1">
      <c r="B160" s="37"/>
      <c r="C160" s="204" t="s">
        <v>296</v>
      </c>
      <c r="D160" s="204" t="s">
        <v>141</v>
      </c>
      <c r="E160" s="205" t="s">
        <v>1558</v>
      </c>
      <c r="F160" s="206" t="s">
        <v>1559</v>
      </c>
      <c r="G160" s="207" t="s">
        <v>322</v>
      </c>
      <c r="H160" s="208">
        <v>3</v>
      </c>
      <c r="I160" s="209"/>
      <c r="J160" s="210">
        <f>ROUND(I160*H160,2)</f>
        <v>0</v>
      </c>
      <c r="K160" s="206" t="s">
        <v>145</v>
      </c>
      <c r="L160" s="42"/>
      <c r="M160" s="211" t="s">
        <v>1</v>
      </c>
      <c r="N160" s="212" t="s">
        <v>44</v>
      </c>
      <c r="O160" s="78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16" t="s">
        <v>146</v>
      </c>
      <c r="AT160" s="16" t="s">
        <v>141</v>
      </c>
      <c r="AU160" s="16" t="s">
        <v>83</v>
      </c>
      <c r="AY160" s="16" t="s">
        <v>139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81</v>
      </c>
      <c r="BK160" s="215">
        <f>ROUND(I160*H160,2)</f>
        <v>0</v>
      </c>
      <c r="BL160" s="16" t="s">
        <v>146</v>
      </c>
      <c r="BM160" s="16" t="s">
        <v>1560</v>
      </c>
    </row>
    <row r="161" s="1" customFormat="1" ht="16.5" customHeight="1">
      <c r="B161" s="37"/>
      <c r="C161" s="249" t="s">
        <v>305</v>
      </c>
      <c r="D161" s="249" t="s">
        <v>263</v>
      </c>
      <c r="E161" s="250" t="s">
        <v>1561</v>
      </c>
      <c r="F161" s="251" t="s">
        <v>1562</v>
      </c>
      <c r="G161" s="252" t="s">
        <v>322</v>
      </c>
      <c r="H161" s="253">
        <v>3.0449999999999999</v>
      </c>
      <c r="I161" s="254"/>
      <c r="J161" s="255">
        <f>ROUND(I161*H161,2)</f>
        <v>0</v>
      </c>
      <c r="K161" s="251" t="s">
        <v>145</v>
      </c>
      <c r="L161" s="256"/>
      <c r="M161" s="257" t="s">
        <v>1</v>
      </c>
      <c r="N161" s="258" t="s">
        <v>44</v>
      </c>
      <c r="O161" s="78"/>
      <c r="P161" s="213">
        <f>O161*H161</f>
        <v>0</v>
      </c>
      <c r="Q161" s="213">
        <v>0.00040999999999999999</v>
      </c>
      <c r="R161" s="213">
        <f>Q161*H161</f>
        <v>0.0012484499999999999</v>
      </c>
      <c r="S161" s="213">
        <v>0</v>
      </c>
      <c r="T161" s="214">
        <f>S161*H161</f>
        <v>0</v>
      </c>
      <c r="AR161" s="16" t="s">
        <v>197</v>
      </c>
      <c r="AT161" s="16" t="s">
        <v>263</v>
      </c>
      <c r="AU161" s="16" t="s">
        <v>83</v>
      </c>
      <c r="AY161" s="16" t="s">
        <v>139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81</v>
      </c>
      <c r="BK161" s="215">
        <f>ROUND(I161*H161,2)</f>
        <v>0</v>
      </c>
      <c r="BL161" s="16" t="s">
        <v>146</v>
      </c>
      <c r="BM161" s="16" t="s">
        <v>1563</v>
      </c>
    </row>
    <row r="162" s="12" customFormat="1">
      <c r="B162" s="227"/>
      <c r="C162" s="228"/>
      <c r="D162" s="218" t="s">
        <v>148</v>
      </c>
      <c r="E162" s="229" t="s">
        <v>1</v>
      </c>
      <c r="F162" s="230" t="s">
        <v>1564</v>
      </c>
      <c r="G162" s="228"/>
      <c r="H162" s="231">
        <v>3.0449999999999999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148</v>
      </c>
      <c r="AU162" s="237" t="s">
        <v>83</v>
      </c>
      <c r="AV162" s="12" t="s">
        <v>83</v>
      </c>
      <c r="AW162" s="12" t="s">
        <v>34</v>
      </c>
      <c r="AX162" s="12" t="s">
        <v>73</v>
      </c>
      <c r="AY162" s="237" t="s">
        <v>139</v>
      </c>
    </row>
    <row r="163" s="1" customFormat="1" ht="16.5" customHeight="1">
      <c r="B163" s="37"/>
      <c r="C163" s="204" t="s">
        <v>313</v>
      </c>
      <c r="D163" s="204" t="s">
        <v>141</v>
      </c>
      <c r="E163" s="205" t="s">
        <v>1565</v>
      </c>
      <c r="F163" s="206" t="s">
        <v>1566</v>
      </c>
      <c r="G163" s="207" t="s">
        <v>322</v>
      </c>
      <c r="H163" s="208">
        <v>1</v>
      </c>
      <c r="I163" s="209"/>
      <c r="J163" s="210">
        <f>ROUND(I163*H163,2)</f>
        <v>0</v>
      </c>
      <c r="K163" s="206" t="s">
        <v>145</v>
      </c>
      <c r="L163" s="42"/>
      <c r="M163" s="211" t="s">
        <v>1</v>
      </c>
      <c r="N163" s="212" t="s">
        <v>44</v>
      </c>
      <c r="O163" s="78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16" t="s">
        <v>146</v>
      </c>
      <c r="AT163" s="16" t="s">
        <v>141</v>
      </c>
      <c r="AU163" s="16" t="s">
        <v>83</v>
      </c>
      <c r="AY163" s="16" t="s">
        <v>139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81</v>
      </c>
      <c r="BK163" s="215">
        <f>ROUND(I163*H163,2)</f>
        <v>0</v>
      </c>
      <c r="BL163" s="16" t="s">
        <v>146</v>
      </c>
      <c r="BM163" s="16" t="s">
        <v>1567</v>
      </c>
    </row>
    <row r="164" s="1" customFormat="1" ht="16.5" customHeight="1">
      <c r="B164" s="37"/>
      <c r="C164" s="249" t="s">
        <v>319</v>
      </c>
      <c r="D164" s="249" t="s">
        <v>263</v>
      </c>
      <c r="E164" s="250" t="s">
        <v>1568</v>
      </c>
      <c r="F164" s="251" t="s">
        <v>1569</v>
      </c>
      <c r="G164" s="252" t="s">
        <v>1570</v>
      </c>
      <c r="H164" s="253">
        <v>1.0149999999999999</v>
      </c>
      <c r="I164" s="254"/>
      <c r="J164" s="255">
        <f>ROUND(I164*H164,2)</f>
        <v>0</v>
      </c>
      <c r="K164" s="251" t="s">
        <v>1</v>
      </c>
      <c r="L164" s="256"/>
      <c r="M164" s="257" t="s">
        <v>1</v>
      </c>
      <c r="N164" s="258" t="s">
        <v>44</v>
      </c>
      <c r="O164" s="78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6" t="s">
        <v>197</v>
      </c>
      <c r="AT164" s="16" t="s">
        <v>263</v>
      </c>
      <c r="AU164" s="16" t="s">
        <v>83</v>
      </c>
      <c r="AY164" s="16" t="s">
        <v>139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81</v>
      </c>
      <c r="BK164" s="215">
        <f>ROUND(I164*H164,2)</f>
        <v>0</v>
      </c>
      <c r="BL164" s="16" t="s">
        <v>146</v>
      </c>
      <c r="BM164" s="16" t="s">
        <v>1571</v>
      </c>
    </row>
    <row r="165" s="1" customFormat="1" ht="16.5" customHeight="1">
      <c r="B165" s="37"/>
      <c r="C165" s="204" t="s">
        <v>325</v>
      </c>
      <c r="D165" s="204" t="s">
        <v>141</v>
      </c>
      <c r="E165" s="205" t="s">
        <v>1572</v>
      </c>
      <c r="F165" s="206" t="s">
        <v>1573</v>
      </c>
      <c r="G165" s="207" t="s">
        <v>322</v>
      </c>
      <c r="H165" s="208">
        <v>8</v>
      </c>
      <c r="I165" s="209"/>
      <c r="J165" s="210">
        <f>ROUND(I165*H165,2)</f>
        <v>0</v>
      </c>
      <c r="K165" s="206" t="s">
        <v>145</v>
      </c>
      <c r="L165" s="42"/>
      <c r="M165" s="211" t="s">
        <v>1</v>
      </c>
      <c r="N165" s="212" t="s">
        <v>44</v>
      </c>
      <c r="O165" s="78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6" t="s">
        <v>146</v>
      </c>
      <c r="AT165" s="16" t="s">
        <v>141</v>
      </c>
      <c r="AU165" s="16" t="s">
        <v>83</v>
      </c>
      <c r="AY165" s="16" t="s">
        <v>139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81</v>
      </c>
      <c r="BK165" s="215">
        <f>ROUND(I165*H165,2)</f>
        <v>0</v>
      </c>
      <c r="BL165" s="16" t="s">
        <v>146</v>
      </c>
      <c r="BM165" s="16" t="s">
        <v>1574</v>
      </c>
    </row>
    <row r="166" s="1" customFormat="1" ht="16.5" customHeight="1">
      <c r="B166" s="37"/>
      <c r="C166" s="249" t="s">
        <v>331</v>
      </c>
      <c r="D166" s="249" t="s">
        <v>263</v>
      </c>
      <c r="E166" s="250" t="s">
        <v>1575</v>
      </c>
      <c r="F166" s="251" t="s">
        <v>1576</v>
      </c>
      <c r="G166" s="252" t="s">
        <v>322</v>
      </c>
      <c r="H166" s="253">
        <v>8.1199999999999992</v>
      </c>
      <c r="I166" s="254"/>
      <c r="J166" s="255">
        <f>ROUND(I166*H166,2)</f>
        <v>0</v>
      </c>
      <c r="K166" s="251" t="s">
        <v>145</v>
      </c>
      <c r="L166" s="256"/>
      <c r="M166" s="257" t="s">
        <v>1</v>
      </c>
      <c r="N166" s="258" t="s">
        <v>44</v>
      </c>
      <c r="O166" s="78"/>
      <c r="P166" s="213">
        <f>O166*H166</f>
        <v>0</v>
      </c>
      <c r="Q166" s="213">
        <v>0.00032000000000000003</v>
      </c>
      <c r="R166" s="213">
        <f>Q166*H166</f>
        <v>0.0025983999999999998</v>
      </c>
      <c r="S166" s="213">
        <v>0</v>
      </c>
      <c r="T166" s="214">
        <f>S166*H166</f>
        <v>0</v>
      </c>
      <c r="AR166" s="16" t="s">
        <v>197</v>
      </c>
      <c r="AT166" s="16" t="s">
        <v>263</v>
      </c>
      <c r="AU166" s="16" t="s">
        <v>83</v>
      </c>
      <c r="AY166" s="16" t="s">
        <v>139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81</v>
      </c>
      <c r="BK166" s="215">
        <f>ROUND(I166*H166,2)</f>
        <v>0</v>
      </c>
      <c r="BL166" s="16" t="s">
        <v>146</v>
      </c>
      <c r="BM166" s="16" t="s">
        <v>1577</v>
      </c>
    </row>
    <row r="167" s="12" customFormat="1">
      <c r="B167" s="227"/>
      <c r="C167" s="228"/>
      <c r="D167" s="218" t="s">
        <v>148</v>
      </c>
      <c r="E167" s="229" t="s">
        <v>1</v>
      </c>
      <c r="F167" s="230" t="s">
        <v>1578</v>
      </c>
      <c r="G167" s="228"/>
      <c r="H167" s="231">
        <v>8.1199999999999992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148</v>
      </c>
      <c r="AU167" s="237" t="s">
        <v>83</v>
      </c>
      <c r="AV167" s="12" t="s">
        <v>83</v>
      </c>
      <c r="AW167" s="12" t="s">
        <v>34</v>
      </c>
      <c r="AX167" s="12" t="s">
        <v>73</v>
      </c>
      <c r="AY167" s="237" t="s">
        <v>139</v>
      </c>
    </row>
    <row r="168" s="1" customFormat="1" ht="16.5" customHeight="1">
      <c r="B168" s="37"/>
      <c r="C168" s="204" t="s">
        <v>335</v>
      </c>
      <c r="D168" s="204" t="s">
        <v>141</v>
      </c>
      <c r="E168" s="205" t="s">
        <v>1579</v>
      </c>
      <c r="F168" s="206" t="s">
        <v>1580</v>
      </c>
      <c r="G168" s="207" t="s">
        <v>322</v>
      </c>
      <c r="H168" s="208">
        <v>1</v>
      </c>
      <c r="I168" s="209"/>
      <c r="J168" s="210">
        <f>ROUND(I168*H168,2)</f>
        <v>0</v>
      </c>
      <c r="K168" s="206" t="s">
        <v>145</v>
      </c>
      <c r="L168" s="42"/>
      <c r="M168" s="211" t="s">
        <v>1</v>
      </c>
      <c r="N168" s="212" t="s">
        <v>44</v>
      </c>
      <c r="O168" s="78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16" t="s">
        <v>146</v>
      </c>
      <c r="AT168" s="16" t="s">
        <v>141</v>
      </c>
      <c r="AU168" s="16" t="s">
        <v>83</v>
      </c>
      <c r="AY168" s="16" t="s">
        <v>139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81</v>
      </c>
      <c r="BK168" s="215">
        <f>ROUND(I168*H168,2)</f>
        <v>0</v>
      </c>
      <c r="BL168" s="16" t="s">
        <v>146</v>
      </c>
      <c r="BM168" s="16" t="s">
        <v>1581</v>
      </c>
    </row>
    <row r="169" s="1" customFormat="1" ht="16.5" customHeight="1">
      <c r="B169" s="37"/>
      <c r="C169" s="249" t="s">
        <v>339</v>
      </c>
      <c r="D169" s="249" t="s">
        <v>263</v>
      </c>
      <c r="E169" s="250" t="s">
        <v>1582</v>
      </c>
      <c r="F169" s="251" t="s">
        <v>1583</v>
      </c>
      <c r="G169" s="252" t="s">
        <v>322</v>
      </c>
      <c r="H169" s="253">
        <v>1.0149999999999999</v>
      </c>
      <c r="I169" s="254"/>
      <c r="J169" s="255">
        <f>ROUND(I169*H169,2)</f>
        <v>0</v>
      </c>
      <c r="K169" s="251" t="s">
        <v>1</v>
      </c>
      <c r="L169" s="256"/>
      <c r="M169" s="257" t="s">
        <v>1</v>
      </c>
      <c r="N169" s="258" t="s">
        <v>44</v>
      </c>
      <c r="O169" s="78"/>
      <c r="P169" s="213">
        <f>O169*H169</f>
        <v>0</v>
      </c>
      <c r="Q169" s="213">
        <v>0.00020000000000000001</v>
      </c>
      <c r="R169" s="213">
        <f>Q169*H169</f>
        <v>0.000203</v>
      </c>
      <c r="S169" s="213">
        <v>0</v>
      </c>
      <c r="T169" s="214">
        <f>S169*H169</f>
        <v>0</v>
      </c>
      <c r="AR169" s="16" t="s">
        <v>197</v>
      </c>
      <c r="AT169" s="16" t="s">
        <v>263</v>
      </c>
      <c r="AU169" s="16" t="s">
        <v>83</v>
      </c>
      <c r="AY169" s="16" t="s">
        <v>139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81</v>
      </c>
      <c r="BK169" s="215">
        <f>ROUND(I169*H169,2)</f>
        <v>0</v>
      </c>
      <c r="BL169" s="16" t="s">
        <v>146</v>
      </c>
      <c r="BM169" s="16" t="s">
        <v>1584</v>
      </c>
    </row>
    <row r="170" s="12" customFormat="1">
      <c r="B170" s="227"/>
      <c r="C170" s="228"/>
      <c r="D170" s="218" t="s">
        <v>148</v>
      </c>
      <c r="E170" s="229" t="s">
        <v>1</v>
      </c>
      <c r="F170" s="230" t="s">
        <v>1585</v>
      </c>
      <c r="G170" s="228"/>
      <c r="H170" s="231">
        <v>1.0149999999999999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148</v>
      </c>
      <c r="AU170" s="237" t="s">
        <v>83</v>
      </c>
      <c r="AV170" s="12" t="s">
        <v>83</v>
      </c>
      <c r="AW170" s="12" t="s">
        <v>34</v>
      </c>
      <c r="AX170" s="12" t="s">
        <v>73</v>
      </c>
      <c r="AY170" s="237" t="s">
        <v>139</v>
      </c>
    </row>
    <row r="171" s="1" customFormat="1" ht="16.5" customHeight="1">
      <c r="B171" s="37"/>
      <c r="C171" s="204" t="s">
        <v>343</v>
      </c>
      <c r="D171" s="204" t="s">
        <v>141</v>
      </c>
      <c r="E171" s="205" t="s">
        <v>1586</v>
      </c>
      <c r="F171" s="206" t="s">
        <v>1587</v>
      </c>
      <c r="G171" s="207" t="s">
        <v>186</v>
      </c>
      <c r="H171" s="208">
        <v>4.5</v>
      </c>
      <c r="I171" s="209"/>
      <c r="J171" s="210">
        <f>ROUND(I171*H171,2)</f>
        <v>0</v>
      </c>
      <c r="K171" s="206" t="s">
        <v>145</v>
      </c>
      <c r="L171" s="42"/>
      <c r="M171" s="211" t="s">
        <v>1</v>
      </c>
      <c r="N171" s="212" t="s">
        <v>44</v>
      </c>
      <c r="O171" s="78"/>
      <c r="P171" s="213">
        <f>O171*H171</f>
        <v>0</v>
      </c>
      <c r="Q171" s="213">
        <v>1.0000000000000001E-05</v>
      </c>
      <c r="R171" s="213">
        <f>Q171*H171</f>
        <v>4.5000000000000003E-05</v>
      </c>
      <c r="S171" s="213">
        <v>0</v>
      </c>
      <c r="T171" s="214">
        <f>S171*H171</f>
        <v>0</v>
      </c>
      <c r="AR171" s="16" t="s">
        <v>146</v>
      </c>
      <c r="AT171" s="16" t="s">
        <v>141</v>
      </c>
      <c r="AU171" s="16" t="s">
        <v>83</v>
      </c>
      <c r="AY171" s="16" t="s">
        <v>139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81</v>
      </c>
      <c r="BK171" s="215">
        <f>ROUND(I171*H171,2)</f>
        <v>0</v>
      </c>
      <c r="BL171" s="16" t="s">
        <v>146</v>
      </c>
      <c r="BM171" s="16" t="s">
        <v>1588</v>
      </c>
    </row>
    <row r="172" s="12" customFormat="1">
      <c r="B172" s="227"/>
      <c r="C172" s="228"/>
      <c r="D172" s="218" t="s">
        <v>148</v>
      </c>
      <c r="E172" s="229" t="s">
        <v>1</v>
      </c>
      <c r="F172" s="230" t="s">
        <v>1589</v>
      </c>
      <c r="G172" s="228"/>
      <c r="H172" s="231">
        <v>4.5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148</v>
      </c>
      <c r="AU172" s="237" t="s">
        <v>83</v>
      </c>
      <c r="AV172" s="12" t="s">
        <v>83</v>
      </c>
      <c r="AW172" s="12" t="s">
        <v>34</v>
      </c>
      <c r="AX172" s="12" t="s">
        <v>73</v>
      </c>
      <c r="AY172" s="237" t="s">
        <v>139</v>
      </c>
    </row>
    <row r="173" s="1" customFormat="1" ht="16.5" customHeight="1">
      <c r="B173" s="37"/>
      <c r="C173" s="249" t="s">
        <v>355</v>
      </c>
      <c r="D173" s="249" t="s">
        <v>263</v>
      </c>
      <c r="E173" s="250" t="s">
        <v>1590</v>
      </c>
      <c r="F173" s="251" t="s">
        <v>1591</v>
      </c>
      <c r="G173" s="252" t="s">
        <v>186</v>
      </c>
      <c r="H173" s="253">
        <v>4.9189999999999996</v>
      </c>
      <c r="I173" s="254"/>
      <c r="J173" s="255">
        <f>ROUND(I173*H173,2)</f>
        <v>0</v>
      </c>
      <c r="K173" s="251" t="s">
        <v>145</v>
      </c>
      <c r="L173" s="256"/>
      <c r="M173" s="257" t="s">
        <v>1</v>
      </c>
      <c r="N173" s="258" t="s">
        <v>44</v>
      </c>
      <c r="O173" s="78"/>
      <c r="P173" s="213">
        <f>O173*H173</f>
        <v>0</v>
      </c>
      <c r="Q173" s="213">
        <v>0.0016000000000000001</v>
      </c>
      <c r="R173" s="213">
        <f>Q173*H173</f>
        <v>0.0078703999999999996</v>
      </c>
      <c r="S173" s="213">
        <v>0</v>
      </c>
      <c r="T173" s="214">
        <f>S173*H173</f>
        <v>0</v>
      </c>
      <c r="AR173" s="16" t="s">
        <v>197</v>
      </c>
      <c r="AT173" s="16" t="s">
        <v>263</v>
      </c>
      <c r="AU173" s="16" t="s">
        <v>83</v>
      </c>
      <c r="AY173" s="16" t="s">
        <v>139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81</v>
      </c>
      <c r="BK173" s="215">
        <f>ROUND(I173*H173,2)</f>
        <v>0</v>
      </c>
      <c r="BL173" s="16" t="s">
        <v>146</v>
      </c>
      <c r="BM173" s="16" t="s">
        <v>1592</v>
      </c>
    </row>
    <row r="174" s="12" customFormat="1">
      <c r="B174" s="227"/>
      <c r="C174" s="228"/>
      <c r="D174" s="218" t="s">
        <v>148</v>
      </c>
      <c r="E174" s="229" t="s">
        <v>1</v>
      </c>
      <c r="F174" s="230" t="s">
        <v>1593</v>
      </c>
      <c r="G174" s="228"/>
      <c r="H174" s="231">
        <v>4.9189999999999996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148</v>
      </c>
      <c r="AU174" s="237" t="s">
        <v>83</v>
      </c>
      <c r="AV174" s="12" t="s">
        <v>83</v>
      </c>
      <c r="AW174" s="12" t="s">
        <v>34</v>
      </c>
      <c r="AX174" s="12" t="s">
        <v>73</v>
      </c>
      <c r="AY174" s="237" t="s">
        <v>139</v>
      </c>
    </row>
    <row r="175" s="1" customFormat="1" ht="16.5" customHeight="1">
      <c r="B175" s="37"/>
      <c r="C175" s="204" t="s">
        <v>362</v>
      </c>
      <c r="D175" s="204" t="s">
        <v>141</v>
      </c>
      <c r="E175" s="205" t="s">
        <v>1594</v>
      </c>
      <c r="F175" s="206" t="s">
        <v>1595</v>
      </c>
      <c r="G175" s="207" t="s">
        <v>186</v>
      </c>
      <c r="H175" s="208">
        <v>30.5</v>
      </c>
      <c r="I175" s="209"/>
      <c r="J175" s="210">
        <f>ROUND(I175*H175,2)</f>
        <v>0</v>
      </c>
      <c r="K175" s="206" t="s">
        <v>1</v>
      </c>
      <c r="L175" s="42"/>
      <c r="M175" s="211" t="s">
        <v>1</v>
      </c>
      <c r="N175" s="212" t="s">
        <v>44</v>
      </c>
      <c r="O175" s="78"/>
      <c r="P175" s="213">
        <f>O175*H175</f>
        <v>0</v>
      </c>
      <c r="Q175" s="213">
        <v>1.0000000000000001E-05</v>
      </c>
      <c r="R175" s="213">
        <f>Q175*H175</f>
        <v>0.00030500000000000004</v>
      </c>
      <c r="S175" s="213">
        <v>0</v>
      </c>
      <c r="T175" s="214">
        <f>S175*H175</f>
        <v>0</v>
      </c>
      <c r="AR175" s="16" t="s">
        <v>146</v>
      </c>
      <c r="AT175" s="16" t="s">
        <v>141</v>
      </c>
      <c r="AU175" s="16" t="s">
        <v>83</v>
      </c>
      <c r="AY175" s="16" t="s">
        <v>139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81</v>
      </c>
      <c r="BK175" s="215">
        <f>ROUND(I175*H175,2)</f>
        <v>0</v>
      </c>
      <c r="BL175" s="16" t="s">
        <v>146</v>
      </c>
      <c r="BM175" s="16" t="s">
        <v>1596</v>
      </c>
    </row>
    <row r="176" s="12" customFormat="1">
      <c r="B176" s="227"/>
      <c r="C176" s="228"/>
      <c r="D176" s="218" t="s">
        <v>148</v>
      </c>
      <c r="E176" s="229" t="s">
        <v>1</v>
      </c>
      <c r="F176" s="230" t="s">
        <v>1597</v>
      </c>
      <c r="G176" s="228"/>
      <c r="H176" s="231">
        <v>30.5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148</v>
      </c>
      <c r="AU176" s="237" t="s">
        <v>83</v>
      </c>
      <c r="AV176" s="12" t="s">
        <v>83</v>
      </c>
      <c r="AW176" s="12" t="s">
        <v>34</v>
      </c>
      <c r="AX176" s="12" t="s">
        <v>73</v>
      </c>
      <c r="AY176" s="237" t="s">
        <v>139</v>
      </c>
    </row>
    <row r="177" s="13" customFormat="1">
      <c r="B177" s="238"/>
      <c r="C177" s="239"/>
      <c r="D177" s="218" t="s">
        <v>148</v>
      </c>
      <c r="E177" s="240" t="s">
        <v>1</v>
      </c>
      <c r="F177" s="241" t="s">
        <v>167</v>
      </c>
      <c r="G177" s="239"/>
      <c r="H177" s="242">
        <v>30.5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148</v>
      </c>
      <c r="AU177" s="248" t="s">
        <v>83</v>
      </c>
      <c r="AV177" s="13" t="s">
        <v>146</v>
      </c>
      <c r="AW177" s="13" t="s">
        <v>34</v>
      </c>
      <c r="AX177" s="13" t="s">
        <v>81</v>
      </c>
      <c r="AY177" s="248" t="s">
        <v>139</v>
      </c>
    </row>
    <row r="178" s="1" customFormat="1" ht="16.5" customHeight="1">
      <c r="B178" s="37"/>
      <c r="C178" s="249" t="s">
        <v>366</v>
      </c>
      <c r="D178" s="249" t="s">
        <v>263</v>
      </c>
      <c r="E178" s="250" t="s">
        <v>1598</v>
      </c>
      <c r="F178" s="251" t="s">
        <v>1599</v>
      </c>
      <c r="G178" s="252" t="s">
        <v>186</v>
      </c>
      <c r="H178" s="253">
        <v>33.337000000000003</v>
      </c>
      <c r="I178" s="254"/>
      <c r="J178" s="255">
        <f>ROUND(I178*H178,2)</f>
        <v>0</v>
      </c>
      <c r="K178" s="251" t="s">
        <v>1</v>
      </c>
      <c r="L178" s="256"/>
      <c r="M178" s="257" t="s">
        <v>1</v>
      </c>
      <c r="N178" s="258" t="s">
        <v>44</v>
      </c>
      <c r="O178" s="78"/>
      <c r="P178" s="213">
        <f>O178*H178</f>
        <v>0</v>
      </c>
      <c r="Q178" s="213">
        <v>0.0029399999999999999</v>
      </c>
      <c r="R178" s="213">
        <f>Q178*H178</f>
        <v>0.098010780000000006</v>
      </c>
      <c r="S178" s="213">
        <v>0</v>
      </c>
      <c r="T178" s="214">
        <f>S178*H178</f>
        <v>0</v>
      </c>
      <c r="AR178" s="16" t="s">
        <v>197</v>
      </c>
      <c r="AT178" s="16" t="s">
        <v>263</v>
      </c>
      <c r="AU178" s="16" t="s">
        <v>83</v>
      </c>
      <c r="AY178" s="16" t="s">
        <v>139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81</v>
      </c>
      <c r="BK178" s="215">
        <f>ROUND(I178*H178,2)</f>
        <v>0</v>
      </c>
      <c r="BL178" s="16" t="s">
        <v>146</v>
      </c>
      <c r="BM178" s="16" t="s">
        <v>1600</v>
      </c>
    </row>
    <row r="179" s="12" customFormat="1">
      <c r="B179" s="227"/>
      <c r="C179" s="228"/>
      <c r="D179" s="218" t="s">
        <v>148</v>
      </c>
      <c r="E179" s="229" t="s">
        <v>1</v>
      </c>
      <c r="F179" s="230" t="s">
        <v>1601</v>
      </c>
      <c r="G179" s="228"/>
      <c r="H179" s="231">
        <v>33.337000000000003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148</v>
      </c>
      <c r="AU179" s="237" t="s">
        <v>83</v>
      </c>
      <c r="AV179" s="12" t="s">
        <v>83</v>
      </c>
      <c r="AW179" s="12" t="s">
        <v>34</v>
      </c>
      <c r="AX179" s="12" t="s">
        <v>73</v>
      </c>
      <c r="AY179" s="237" t="s">
        <v>139</v>
      </c>
    </row>
    <row r="180" s="1" customFormat="1" ht="16.5" customHeight="1">
      <c r="B180" s="37"/>
      <c r="C180" s="204" t="s">
        <v>373</v>
      </c>
      <c r="D180" s="204" t="s">
        <v>141</v>
      </c>
      <c r="E180" s="205" t="s">
        <v>1602</v>
      </c>
      <c r="F180" s="206" t="s">
        <v>1603</v>
      </c>
      <c r="G180" s="207" t="s">
        <v>322</v>
      </c>
      <c r="H180" s="208">
        <v>2</v>
      </c>
      <c r="I180" s="209"/>
      <c r="J180" s="210">
        <f>ROUND(I180*H180,2)</f>
        <v>0</v>
      </c>
      <c r="K180" s="206" t="s">
        <v>145</v>
      </c>
      <c r="L180" s="42"/>
      <c r="M180" s="211" t="s">
        <v>1</v>
      </c>
      <c r="N180" s="212" t="s">
        <v>44</v>
      </c>
      <c r="O180" s="78"/>
      <c r="P180" s="213">
        <f>O180*H180</f>
        <v>0</v>
      </c>
      <c r="Q180" s="213">
        <v>0.00010000000000000001</v>
      </c>
      <c r="R180" s="213">
        <f>Q180*H180</f>
        <v>0.00020000000000000001</v>
      </c>
      <c r="S180" s="213">
        <v>0</v>
      </c>
      <c r="T180" s="214">
        <f>S180*H180</f>
        <v>0</v>
      </c>
      <c r="AR180" s="16" t="s">
        <v>146</v>
      </c>
      <c r="AT180" s="16" t="s">
        <v>141</v>
      </c>
      <c r="AU180" s="16" t="s">
        <v>83</v>
      </c>
      <c r="AY180" s="16" t="s">
        <v>139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81</v>
      </c>
      <c r="BK180" s="215">
        <f>ROUND(I180*H180,2)</f>
        <v>0</v>
      </c>
      <c r="BL180" s="16" t="s">
        <v>146</v>
      </c>
      <c r="BM180" s="16" t="s">
        <v>1604</v>
      </c>
    </row>
    <row r="181" s="1" customFormat="1" ht="16.5" customHeight="1">
      <c r="B181" s="37"/>
      <c r="C181" s="249" t="s">
        <v>379</v>
      </c>
      <c r="D181" s="249" t="s">
        <v>263</v>
      </c>
      <c r="E181" s="250" t="s">
        <v>1605</v>
      </c>
      <c r="F181" s="251" t="s">
        <v>1606</v>
      </c>
      <c r="G181" s="252" t="s">
        <v>322</v>
      </c>
      <c r="H181" s="253">
        <v>2.0299999999999998</v>
      </c>
      <c r="I181" s="254"/>
      <c r="J181" s="255">
        <f>ROUND(I181*H181,2)</f>
        <v>0</v>
      </c>
      <c r="K181" s="251" t="s">
        <v>145</v>
      </c>
      <c r="L181" s="256"/>
      <c r="M181" s="257" t="s">
        <v>1</v>
      </c>
      <c r="N181" s="258" t="s">
        <v>44</v>
      </c>
      <c r="O181" s="78"/>
      <c r="P181" s="213">
        <f>O181*H181</f>
        <v>0</v>
      </c>
      <c r="Q181" s="213">
        <v>0.001</v>
      </c>
      <c r="R181" s="213">
        <f>Q181*H181</f>
        <v>0.0020299999999999997</v>
      </c>
      <c r="S181" s="213">
        <v>0</v>
      </c>
      <c r="T181" s="214">
        <f>S181*H181</f>
        <v>0</v>
      </c>
      <c r="AR181" s="16" t="s">
        <v>197</v>
      </c>
      <c r="AT181" s="16" t="s">
        <v>263</v>
      </c>
      <c r="AU181" s="16" t="s">
        <v>83</v>
      </c>
      <c r="AY181" s="16" t="s">
        <v>139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81</v>
      </c>
      <c r="BK181" s="215">
        <f>ROUND(I181*H181,2)</f>
        <v>0</v>
      </c>
      <c r="BL181" s="16" t="s">
        <v>146</v>
      </c>
      <c r="BM181" s="16" t="s">
        <v>1607</v>
      </c>
    </row>
    <row r="182" s="1" customFormat="1" ht="16.5" customHeight="1">
      <c r="B182" s="37"/>
      <c r="C182" s="204" t="s">
        <v>386</v>
      </c>
      <c r="D182" s="204" t="s">
        <v>141</v>
      </c>
      <c r="E182" s="205" t="s">
        <v>1608</v>
      </c>
      <c r="F182" s="206" t="s">
        <v>1609</v>
      </c>
      <c r="G182" s="207" t="s">
        <v>322</v>
      </c>
      <c r="H182" s="208">
        <v>2</v>
      </c>
      <c r="I182" s="209"/>
      <c r="J182" s="210">
        <f>ROUND(I182*H182,2)</f>
        <v>0</v>
      </c>
      <c r="K182" s="206" t="s">
        <v>145</v>
      </c>
      <c r="L182" s="42"/>
      <c r="M182" s="211" t="s">
        <v>1</v>
      </c>
      <c r="N182" s="212" t="s">
        <v>44</v>
      </c>
      <c r="O182" s="78"/>
      <c r="P182" s="213">
        <f>O182*H182</f>
        <v>0</v>
      </c>
      <c r="Q182" s="213">
        <v>0.00059999999999999995</v>
      </c>
      <c r="R182" s="213">
        <f>Q182*H182</f>
        <v>0.0011999999999999999</v>
      </c>
      <c r="S182" s="213">
        <v>0</v>
      </c>
      <c r="T182" s="214">
        <f>S182*H182</f>
        <v>0</v>
      </c>
      <c r="AR182" s="16" t="s">
        <v>146</v>
      </c>
      <c r="AT182" s="16" t="s">
        <v>141</v>
      </c>
      <c r="AU182" s="16" t="s">
        <v>83</v>
      </c>
      <c r="AY182" s="16" t="s">
        <v>139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81</v>
      </c>
      <c r="BK182" s="215">
        <f>ROUND(I182*H182,2)</f>
        <v>0</v>
      </c>
      <c r="BL182" s="16" t="s">
        <v>146</v>
      </c>
      <c r="BM182" s="16" t="s">
        <v>1610</v>
      </c>
    </row>
    <row r="183" s="1" customFormat="1" ht="16.5" customHeight="1">
      <c r="B183" s="37"/>
      <c r="C183" s="249" t="s">
        <v>390</v>
      </c>
      <c r="D183" s="249" t="s">
        <v>263</v>
      </c>
      <c r="E183" s="250" t="s">
        <v>1611</v>
      </c>
      <c r="F183" s="251" t="s">
        <v>1612</v>
      </c>
      <c r="G183" s="252" t="s">
        <v>322</v>
      </c>
      <c r="H183" s="253">
        <v>2.0299999999999998</v>
      </c>
      <c r="I183" s="254"/>
      <c r="J183" s="255">
        <f>ROUND(I183*H183,2)</f>
        <v>0</v>
      </c>
      <c r="K183" s="251" t="s">
        <v>145</v>
      </c>
      <c r="L183" s="256"/>
      <c r="M183" s="257" t="s">
        <v>1</v>
      </c>
      <c r="N183" s="258" t="s">
        <v>44</v>
      </c>
      <c r="O183" s="78"/>
      <c r="P183" s="213">
        <f>O183*H183</f>
        <v>0</v>
      </c>
      <c r="Q183" s="213">
        <v>0.00048999999999999998</v>
      </c>
      <c r="R183" s="213">
        <f>Q183*H183</f>
        <v>0.00099469999999999984</v>
      </c>
      <c r="S183" s="213">
        <v>0</v>
      </c>
      <c r="T183" s="214">
        <f>S183*H183</f>
        <v>0</v>
      </c>
      <c r="AR183" s="16" t="s">
        <v>197</v>
      </c>
      <c r="AT183" s="16" t="s">
        <v>263</v>
      </c>
      <c r="AU183" s="16" t="s">
        <v>83</v>
      </c>
      <c r="AY183" s="16" t="s">
        <v>139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81</v>
      </c>
      <c r="BK183" s="215">
        <f>ROUND(I183*H183,2)</f>
        <v>0</v>
      </c>
      <c r="BL183" s="16" t="s">
        <v>146</v>
      </c>
      <c r="BM183" s="16" t="s">
        <v>1613</v>
      </c>
    </row>
    <row r="184" s="1" customFormat="1" ht="16.5" customHeight="1">
      <c r="B184" s="37"/>
      <c r="C184" s="204" t="s">
        <v>397</v>
      </c>
      <c r="D184" s="204" t="s">
        <v>141</v>
      </c>
      <c r="E184" s="205" t="s">
        <v>1614</v>
      </c>
      <c r="F184" s="206" t="s">
        <v>1615</v>
      </c>
      <c r="G184" s="207" t="s">
        <v>322</v>
      </c>
      <c r="H184" s="208">
        <v>1</v>
      </c>
      <c r="I184" s="209"/>
      <c r="J184" s="210">
        <f>ROUND(I184*H184,2)</f>
        <v>0</v>
      </c>
      <c r="K184" s="206" t="s">
        <v>1</v>
      </c>
      <c r="L184" s="42"/>
      <c r="M184" s="211" t="s">
        <v>1</v>
      </c>
      <c r="N184" s="212" t="s">
        <v>44</v>
      </c>
      <c r="O184" s="78"/>
      <c r="P184" s="213">
        <f>O184*H184</f>
        <v>0</v>
      </c>
      <c r="Q184" s="213">
        <v>0.00198</v>
      </c>
      <c r="R184" s="213">
        <f>Q184*H184</f>
        <v>0.00198</v>
      </c>
      <c r="S184" s="213">
        <v>0</v>
      </c>
      <c r="T184" s="214">
        <f>S184*H184</f>
        <v>0</v>
      </c>
      <c r="AR184" s="16" t="s">
        <v>146</v>
      </c>
      <c r="AT184" s="16" t="s">
        <v>141</v>
      </c>
      <c r="AU184" s="16" t="s">
        <v>83</v>
      </c>
      <c r="AY184" s="16" t="s">
        <v>139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81</v>
      </c>
      <c r="BK184" s="215">
        <f>ROUND(I184*H184,2)</f>
        <v>0</v>
      </c>
      <c r="BL184" s="16" t="s">
        <v>146</v>
      </c>
      <c r="BM184" s="16" t="s">
        <v>1616</v>
      </c>
    </row>
    <row r="185" s="1" customFormat="1" ht="16.5" customHeight="1">
      <c r="B185" s="37"/>
      <c r="C185" s="204" t="s">
        <v>401</v>
      </c>
      <c r="D185" s="204" t="s">
        <v>141</v>
      </c>
      <c r="E185" s="205" t="s">
        <v>1617</v>
      </c>
      <c r="F185" s="206" t="s">
        <v>1618</v>
      </c>
      <c r="G185" s="207" t="s">
        <v>322</v>
      </c>
      <c r="H185" s="208">
        <v>3</v>
      </c>
      <c r="I185" s="209"/>
      <c r="J185" s="210">
        <f>ROUND(I185*H185,2)</f>
        <v>0</v>
      </c>
      <c r="K185" s="206" t="s">
        <v>1</v>
      </c>
      <c r="L185" s="42"/>
      <c r="M185" s="211" t="s">
        <v>1</v>
      </c>
      <c r="N185" s="212" t="s">
        <v>44</v>
      </c>
      <c r="O185" s="78"/>
      <c r="P185" s="213">
        <f>O185*H185</f>
        <v>0</v>
      </c>
      <c r="Q185" s="213">
        <v>0.0027299999999999998</v>
      </c>
      <c r="R185" s="213">
        <f>Q185*H185</f>
        <v>0.0081899999999999994</v>
      </c>
      <c r="S185" s="213">
        <v>0</v>
      </c>
      <c r="T185" s="214">
        <f>S185*H185</f>
        <v>0</v>
      </c>
      <c r="AR185" s="16" t="s">
        <v>146</v>
      </c>
      <c r="AT185" s="16" t="s">
        <v>141</v>
      </c>
      <c r="AU185" s="16" t="s">
        <v>83</v>
      </c>
      <c r="AY185" s="16" t="s">
        <v>139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81</v>
      </c>
      <c r="BK185" s="215">
        <f>ROUND(I185*H185,2)</f>
        <v>0</v>
      </c>
      <c r="BL185" s="16" t="s">
        <v>146</v>
      </c>
      <c r="BM185" s="16" t="s">
        <v>1619</v>
      </c>
    </row>
    <row r="186" s="1" customFormat="1" ht="16.5" customHeight="1">
      <c r="B186" s="37"/>
      <c r="C186" s="204" t="s">
        <v>406</v>
      </c>
      <c r="D186" s="204" t="s">
        <v>141</v>
      </c>
      <c r="E186" s="205" t="s">
        <v>1620</v>
      </c>
      <c r="F186" s="206" t="s">
        <v>1621</v>
      </c>
      <c r="G186" s="207" t="s">
        <v>322</v>
      </c>
      <c r="H186" s="208">
        <v>1</v>
      </c>
      <c r="I186" s="209"/>
      <c r="J186" s="210">
        <f>ROUND(I186*H186,2)</f>
        <v>0</v>
      </c>
      <c r="K186" s="206" t="s">
        <v>145</v>
      </c>
      <c r="L186" s="42"/>
      <c r="M186" s="211" t="s">
        <v>1</v>
      </c>
      <c r="N186" s="212" t="s">
        <v>44</v>
      </c>
      <c r="O186" s="78"/>
      <c r="P186" s="213">
        <f>O186*H186</f>
        <v>0</v>
      </c>
      <c r="Q186" s="213">
        <v>0.1056</v>
      </c>
      <c r="R186" s="213">
        <f>Q186*H186</f>
        <v>0.1056</v>
      </c>
      <c r="S186" s="213">
        <v>0</v>
      </c>
      <c r="T186" s="214">
        <f>S186*H186</f>
        <v>0</v>
      </c>
      <c r="AR186" s="16" t="s">
        <v>146</v>
      </c>
      <c r="AT186" s="16" t="s">
        <v>141</v>
      </c>
      <c r="AU186" s="16" t="s">
        <v>83</v>
      </c>
      <c r="AY186" s="16" t="s">
        <v>139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81</v>
      </c>
      <c r="BK186" s="215">
        <f>ROUND(I186*H186,2)</f>
        <v>0</v>
      </c>
      <c r="BL186" s="16" t="s">
        <v>146</v>
      </c>
      <c r="BM186" s="16" t="s">
        <v>1622</v>
      </c>
    </row>
    <row r="187" s="1" customFormat="1" ht="16.5" customHeight="1">
      <c r="B187" s="37"/>
      <c r="C187" s="204" t="s">
        <v>411</v>
      </c>
      <c r="D187" s="204" t="s">
        <v>141</v>
      </c>
      <c r="E187" s="205" t="s">
        <v>1623</v>
      </c>
      <c r="F187" s="206" t="s">
        <v>1624</v>
      </c>
      <c r="G187" s="207" t="s">
        <v>322</v>
      </c>
      <c r="H187" s="208">
        <v>1</v>
      </c>
      <c r="I187" s="209"/>
      <c r="J187" s="210">
        <f>ROUND(I187*H187,2)</f>
        <v>0</v>
      </c>
      <c r="K187" s="206" t="s">
        <v>145</v>
      </c>
      <c r="L187" s="42"/>
      <c r="M187" s="211" t="s">
        <v>1</v>
      </c>
      <c r="N187" s="212" t="s">
        <v>44</v>
      </c>
      <c r="O187" s="78"/>
      <c r="P187" s="213">
        <f>O187*H187</f>
        <v>0</v>
      </c>
      <c r="Q187" s="213">
        <v>0.024240000000000001</v>
      </c>
      <c r="R187" s="213">
        <f>Q187*H187</f>
        <v>0.024240000000000001</v>
      </c>
      <c r="S187" s="213">
        <v>0</v>
      </c>
      <c r="T187" s="214">
        <f>S187*H187</f>
        <v>0</v>
      </c>
      <c r="AR187" s="16" t="s">
        <v>146</v>
      </c>
      <c r="AT187" s="16" t="s">
        <v>141</v>
      </c>
      <c r="AU187" s="16" t="s">
        <v>83</v>
      </c>
      <c r="AY187" s="16" t="s">
        <v>139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81</v>
      </c>
      <c r="BK187" s="215">
        <f>ROUND(I187*H187,2)</f>
        <v>0</v>
      </c>
      <c r="BL187" s="16" t="s">
        <v>146</v>
      </c>
      <c r="BM187" s="16" t="s">
        <v>1625</v>
      </c>
    </row>
    <row r="188" s="1" customFormat="1" ht="16.5" customHeight="1">
      <c r="B188" s="37"/>
      <c r="C188" s="204" t="s">
        <v>416</v>
      </c>
      <c r="D188" s="204" t="s">
        <v>141</v>
      </c>
      <c r="E188" s="205" t="s">
        <v>1626</v>
      </c>
      <c r="F188" s="206" t="s">
        <v>1627</v>
      </c>
      <c r="G188" s="207" t="s">
        <v>322</v>
      </c>
      <c r="H188" s="208">
        <v>1</v>
      </c>
      <c r="I188" s="209"/>
      <c r="J188" s="210">
        <f>ROUND(I188*H188,2)</f>
        <v>0</v>
      </c>
      <c r="K188" s="206" t="s">
        <v>145</v>
      </c>
      <c r="L188" s="42"/>
      <c r="M188" s="211" t="s">
        <v>1</v>
      </c>
      <c r="N188" s="212" t="s">
        <v>44</v>
      </c>
      <c r="O188" s="78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16" t="s">
        <v>146</v>
      </c>
      <c r="AT188" s="16" t="s">
        <v>141</v>
      </c>
      <c r="AU188" s="16" t="s">
        <v>83</v>
      </c>
      <c r="AY188" s="16" t="s">
        <v>139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81</v>
      </c>
      <c r="BK188" s="215">
        <f>ROUND(I188*H188,2)</f>
        <v>0</v>
      </c>
      <c r="BL188" s="16" t="s">
        <v>146</v>
      </c>
      <c r="BM188" s="16" t="s">
        <v>1628</v>
      </c>
    </row>
    <row r="189" s="1" customFormat="1" ht="16.5" customHeight="1">
      <c r="B189" s="37"/>
      <c r="C189" s="204" t="s">
        <v>420</v>
      </c>
      <c r="D189" s="204" t="s">
        <v>141</v>
      </c>
      <c r="E189" s="205" t="s">
        <v>1629</v>
      </c>
      <c r="F189" s="206" t="s">
        <v>1630</v>
      </c>
      <c r="G189" s="207" t="s">
        <v>322</v>
      </c>
      <c r="H189" s="208">
        <v>1</v>
      </c>
      <c r="I189" s="209"/>
      <c r="J189" s="210">
        <f>ROUND(I189*H189,2)</f>
        <v>0</v>
      </c>
      <c r="K189" s="206" t="s">
        <v>145</v>
      </c>
      <c r="L189" s="42"/>
      <c r="M189" s="211" t="s">
        <v>1</v>
      </c>
      <c r="N189" s="212" t="s">
        <v>44</v>
      </c>
      <c r="O189" s="78"/>
      <c r="P189" s="213">
        <f>O189*H189</f>
        <v>0</v>
      </c>
      <c r="Q189" s="213">
        <v>0.24542</v>
      </c>
      <c r="R189" s="213">
        <f>Q189*H189</f>
        <v>0.24542</v>
      </c>
      <c r="S189" s="213">
        <v>0</v>
      </c>
      <c r="T189" s="214">
        <f>S189*H189</f>
        <v>0</v>
      </c>
      <c r="AR189" s="16" t="s">
        <v>146</v>
      </c>
      <c r="AT189" s="16" t="s">
        <v>141</v>
      </c>
      <c r="AU189" s="16" t="s">
        <v>83</v>
      </c>
      <c r="AY189" s="16" t="s">
        <v>139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81</v>
      </c>
      <c r="BK189" s="215">
        <f>ROUND(I189*H189,2)</f>
        <v>0</v>
      </c>
      <c r="BL189" s="16" t="s">
        <v>146</v>
      </c>
      <c r="BM189" s="16" t="s">
        <v>1631</v>
      </c>
    </row>
    <row r="190" s="1" customFormat="1" ht="16.5" customHeight="1">
      <c r="B190" s="37"/>
      <c r="C190" s="204" t="s">
        <v>427</v>
      </c>
      <c r="D190" s="204" t="s">
        <v>141</v>
      </c>
      <c r="E190" s="205" t="s">
        <v>1632</v>
      </c>
      <c r="F190" s="206" t="s">
        <v>1633</v>
      </c>
      <c r="G190" s="207" t="s">
        <v>186</v>
      </c>
      <c r="H190" s="208">
        <v>83</v>
      </c>
      <c r="I190" s="209"/>
      <c r="J190" s="210">
        <f>ROUND(I190*H190,2)</f>
        <v>0</v>
      </c>
      <c r="K190" s="206" t="s">
        <v>145</v>
      </c>
      <c r="L190" s="42"/>
      <c r="M190" s="211" t="s">
        <v>1</v>
      </c>
      <c r="N190" s="212" t="s">
        <v>44</v>
      </c>
      <c r="O190" s="78"/>
      <c r="P190" s="213">
        <f>O190*H190</f>
        <v>0</v>
      </c>
      <c r="Q190" s="213">
        <v>6.9999999999999994E-05</v>
      </c>
      <c r="R190" s="213">
        <f>Q190*H190</f>
        <v>0.0058099999999999992</v>
      </c>
      <c r="S190" s="213">
        <v>0</v>
      </c>
      <c r="T190" s="214">
        <f>S190*H190</f>
        <v>0</v>
      </c>
      <c r="AR190" s="16" t="s">
        <v>146</v>
      </c>
      <c r="AT190" s="16" t="s">
        <v>141</v>
      </c>
      <c r="AU190" s="16" t="s">
        <v>83</v>
      </c>
      <c r="AY190" s="16" t="s">
        <v>139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81</v>
      </c>
      <c r="BK190" s="215">
        <f>ROUND(I190*H190,2)</f>
        <v>0</v>
      </c>
      <c r="BL190" s="16" t="s">
        <v>146</v>
      </c>
      <c r="BM190" s="16" t="s">
        <v>1634</v>
      </c>
    </row>
    <row r="191" s="12" customFormat="1">
      <c r="B191" s="227"/>
      <c r="C191" s="228"/>
      <c r="D191" s="218" t="s">
        <v>148</v>
      </c>
      <c r="E191" s="229" t="s">
        <v>1</v>
      </c>
      <c r="F191" s="230" t="s">
        <v>1635</v>
      </c>
      <c r="G191" s="228"/>
      <c r="H191" s="231">
        <v>83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148</v>
      </c>
      <c r="AU191" s="237" t="s">
        <v>83</v>
      </c>
      <c r="AV191" s="12" t="s">
        <v>83</v>
      </c>
      <c r="AW191" s="12" t="s">
        <v>34</v>
      </c>
      <c r="AX191" s="12" t="s">
        <v>73</v>
      </c>
      <c r="AY191" s="237" t="s">
        <v>139</v>
      </c>
    </row>
    <row r="192" s="1" customFormat="1" ht="16.5" customHeight="1">
      <c r="B192" s="37"/>
      <c r="C192" s="204" t="s">
        <v>431</v>
      </c>
      <c r="D192" s="204" t="s">
        <v>141</v>
      </c>
      <c r="E192" s="205" t="s">
        <v>1636</v>
      </c>
      <c r="F192" s="206" t="s">
        <v>1637</v>
      </c>
      <c r="G192" s="207" t="s">
        <v>186</v>
      </c>
      <c r="H192" s="208">
        <v>83</v>
      </c>
      <c r="I192" s="209"/>
      <c r="J192" s="210">
        <f>ROUND(I192*H192,2)</f>
        <v>0</v>
      </c>
      <c r="K192" s="206" t="s">
        <v>145</v>
      </c>
      <c r="L192" s="42"/>
      <c r="M192" s="211" t="s">
        <v>1</v>
      </c>
      <c r="N192" s="212" t="s">
        <v>44</v>
      </c>
      <c r="O192" s="78"/>
      <c r="P192" s="213">
        <f>O192*H192</f>
        <v>0</v>
      </c>
      <c r="Q192" s="213">
        <v>0.00019000000000000001</v>
      </c>
      <c r="R192" s="213">
        <f>Q192*H192</f>
        <v>0.015769999999999999</v>
      </c>
      <c r="S192" s="213">
        <v>0</v>
      </c>
      <c r="T192" s="214">
        <f>S192*H192</f>
        <v>0</v>
      </c>
      <c r="AR192" s="16" t="s">
        <v>146</v>
      </c>
      <c r="AT192" s="16" t="s">
        <v>141</v>
      </c>
      <c r="AU192" s="16" t="s">
        <v>83</v>
      </c>
      <c r="AY192" s="16" t="s">
        <v>139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81</v>
      </c>
      <c r="BK192" s="215">
        <f>ROUND(I192*H192,2)</f>
        <v>0</v>
      </c>
      <c r="BL192" s="16" t="s">
        <v>146</v>
      </c>
      <c r="BM192" s="16" t="s">
        <v>1638</v>
      </c>
    </row>
    <row r="193" s="10" customFormat="1" ht="22.8" customHeight="1">
      <c r="B193" s="188"/>
      <c r="C193" s="189"/>
      <c r="D193" s="190" t="s">
        <v>72</v>
      </c>
      <c r="E193" s="202" t="s">
        <v>555</v>
      </c>
      <c r="F193" s="202" t="s">
        <v>556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P194</f>
        <v>0</v>
      </c>
      <c r="Q193" s="196"/>
      <c r="R193" s="197">
        <f>R194</f>
        <v>0</v>
      </c>
      <c r="S193" s="196"/>
      <c r="T193" s="198">
        <f>T194</f>
        <v>0</v>
      </c>
      <c r="AR193" s="199" t="s">
        <v>81</v>
      </c>
      <c r="AT193" s="200" t="s">
        <v>72</v>
      </c>
      <c r="AU193" s="200" t="s">
        <v>81</v>
      </c>
      <c r="AY193" s="199" t="s">
        <v>139</v>
      </c>
      <c r="BK193" s="201">
        <f>BK194</f>
        <v>0</v>
      </c>
    </row>
    <row r="194" s="1" customFormat="1" ht="16.5" customHeight="1">
      <c r="B194" s="37"/>
      <c r="C194" s="204" t="s">
        <v>437</v>
      </c>
      <c r="D194" s="204" t="s">
        <v>141</v>
      </c>
      <c r="E194" s="205" t="s">
        <v>1639</v>
      </c>
      <c r="F194" s="206" t="s">
        <v>1640</v>
      </c>
      <c r="G194" s="207" t="s">
        <v>249</v>
      </c>
      <c r="H194" s="208">
        <v>91.460999999999999</v>
      </c>
      <c r="I194" s="209"/>
      <c r="J194" s="210">
        <f>ROUND(I194*H194,2)</f>
        <v>0</v>
      </c>
      <c r="K194" s="206" t="s">
        <v>1</v>
      </c>
      <c r="L194" s="42"/>
      <c r="M194" s="211" t="s">
        <v>1</v>
      </c>
      <c r="N194" s="212" t="s">
        <v>44</v>
      </c>
      <c r="O194" s="78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6" t="s">
        <v>146</v>
      </c>
      <c r="AT194" s="16" t="s">
        <v>141</v>
      </c>
      <c r="AU194" s="16" t="s">
        <v>83</v>
      </c>
      <c r="AY194" s="16" t="s">
        <v>139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81</v>
      </c>
      <c r="BK194" s="215">
        <f>ROUND(I194*H194,2)</f>
        <v>0</v>
      </c>
      <c r="BL194" s="16" t="s">
        <v>146</v>
      </c>
      <c r="BM194" s="16" t="s">
        <v>1641</v>
      </c>
    </row>
    <row r="195" s="10" customFormat="1" ht="25.92" customHeight="1">
      <c r="B195" s="188"/>
      <c r="C195" s="189"/>
      <c r="D195" s="190" t="s">
        <v>72</v>
      </c>
      <c r="E195" s="191" t="s">
        <v>1642</v>
      </c>
      <c r="F195" s="191" t="s">
        <v>1643</v>
      </c>
      <c r="G195" s="189"/>
      <c r="H195" s="189"/>
      <c r="I195" s="192"/>
      <c r="J195" s="193">
        <f>BK195</f>
        <v>0</v>
      </c>
      <c r="K195" s="189"/>
      <c r="L195" s="194"/>
      <c r="M195" s="195"/>
      <c r="N195" s="196"/>
      <c r="O195" s="196"/>
      <c r="P195" s="197">
        <f>P196+P200</f>
        <v>0</v>
      </c>
      <c r="Q195" s="196"/>
      <c r="R195" s="197">
        <f>R196+R200</f>
        <v>0.010959999999999999</v>
      </c>
      <c r="S195" s="196"/>
      <c r="T195" s="198">
        <f>T196+T200</f>
        <v>0</v>
      </c>
      <c r="AR195" s="199" t="s">
        <v>83</v>
      </c>
      <c r="AT195" s="200" t="s">
        <v>72</v>
      </c>
      <c r="AU195" s="200" t="s">
        <v>73</v>
      </c>
      <c r="AY195" s="199" t="s">
        <v>139</v>
      </c>
      <c r="BK195" s="201">
        <f>BK196+BK200</f>
        <v>0</v>
      </c>
    </row>
    <row r="196" s="10" customFormat="1" ht="22.8" customHeight="1">
      <c r="B196" s="188"/>
      <c r="C196" s="189"/>
      <c r="D196" s="190" t="s">
        <v>72</v>
      </c>
      <c r="E196" s="202" t="s">
        <v>1644</v>
      </c>
      <c r="F196" s="202" t="s">
        <v>1645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SUM(P197:P199)</f>
        <v>0</v>
      </c>
      <c r="Q196" s="196"/>
      <c r="R196" s="197">
        <f>SUM(R197:R199)</f>
        <v>0.00114</v>
      </c>
      <c r="S196" s="196"/>
      <c r="T196" s="198">
        <f>SUM(T197:T199)</f>
        <v>0</v>
      </c>
      <c r="AR196" s="199" t="s">
        <v>83</v>
      </c>
      <c r="AT196" s="200" t="s">
        <v>72</v>
      </c>
      <c r="AU196" s="200" t="s">
        <v>81</v>
      </c>
      <c r="AY196" s="199" t="s">
        <v>139</v>
      </c>
      <c r="BK196" s="201">
        <f>SUM(BK197:BK199)</f>
        <v>0</v>
      </c>
    </row>
    <row r="197" s="1" customFormat="1" ht="16.5" customHeight="1">
      <c r="B197" s="37"/>
      <c r="C197" s="204" t="s">
        <v>445</v>
      </c>
      <c r="D197" s="204" t="s">
        <v>141</v>
      </c>
      <c r="E197" s="205" t="s">
        <v>1646</v>
      </c>
      <c r="F197" s="206" t="s">
        <v>1647</v>
      </c>
      <c r="G197" s="207" t="s">
        <v>322</v>
      </c>
      <c r="H197" s="208">
        <v>2</v>
      </c>
      <c r="I197" s="209"/>
      <c r="J197" s="210">
        <f>ROUND(I197*H197,2)</f>
        <v>0</v>
      </c>
      <c r="K197" s="206" t="s">
        <v>145</v>
      </c>
      <c r="L197" s="42"/>
      <c r="M197" s="211" t="s">
        <v>1</v>
      </c>
      <c r="N197" s="212" t="s">
        <v>44</v>
      </c>
      <c r="O197" s="78"/>
      <c r="P197" s="213">
        <f>O197*H197</f>
        <v>0</v>
      </c>
      <c r="Q197" s="213">
        <v>0.00056999999999999998</v>
      </c>
      <c r="R197" s="213">
        <f>Q197*H197</f>
        <v>0.00114</v>
      </c>
      <c r="S197" s="213">
        <v>0</v>
      </c>
      <c r="T197" s="214">
        <f>S197*H197</f>
        <v>0</v>
      </c>
      <c r="AR197" s="16" t="s">
        <v>246</v>
      </c>
      <c r="AT197" s="16" t="s">
        <v>141</v>
      </c>
      <c r="AU197" s="16" t="s">
        <v>83</v>
      </c>
      <c r="AY197" s="16" t="s">
        <v>139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81</v>
      </c>
      <c r="BK197" s="215">
        <f>ROUND(I197*H197,2)</f>
        <v>0</v>
      </c>
      <c r="BL197" s="16" t="s">
        <v>246</v>
      </c>
      <c r="BM197" s="16" t="s">
        <v>1648</v>
      </c>
    </row>
    <row r="198" s="1" customFormat="1" ht="16.5" customHeight="1">
      <c r="B198" s="37"/>
      <c r="C198" s="249" t="s">
        <v>451</v>
      </c>
      <c r="D198" s="249" t="s">
        <v>263</v>
      </c>
      <c r="E198" s="250" t="s">
        <v>1649</v>
      </c>
      <c r="F198" s="251" t="s">
        <v>1650</v>
      </c>
      <c r="G198" s="252" t="s">
        <v>1570</v>
      </c>
      <c r="H198" s="253">
        <v>2</v>
      </c>
      <c r="I198" s="254"/>
      <c r="J198" s="255">
        <f>ROUND(I198*H198,2)</f>
        <v>0</v>
      </c>
      <c r="K198" s="251" t="s">
        <v>1</v>
      </c>
      <c r="L198" s="256"/>
      <c r="M198" s="257" t="s">
        <v>1</v>
      </c>
      <c r="N198" s="258" t="s">
        <v>44</v>
      </c>
      <c r="O198" s="78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16" t="s">
        <v>339</v>
      </c>
      <c r="AT198" s="16" t="s">
        <v>263</v>
      </c>
      <c r="AU198" s="16" t="s">
        <v>83</v>
      </c>
      <c r="AY198" s="16" t="s">
        <v>139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81</v>
      </c>
      <c r="BK198" s="215">
        <f>ROUND(I198*H198,2)</f>
        <v>0</v>
      </c>
      <c r="BL198" s="16" t="s">
        <v>246</v>
      </c>
      <c r="BM198" s="16" t="s">
        <v>1651</v>
      </c>
    </row>
    <row r="199" s="1" customFormat="1" ht="16.5" customHeight="1">
      <c r="B199" s="37"/>
      <c r="C199" s="204" t="s">
        <v>458</v>
      </c>
      <c r="D199" s="204" t="s">
        <v>141</v>
      </c>
      <c r="E199" s="205" t="s">
        <v>1652</v>
      </c>
      <c r="F199" s="206" t="s">
        <v>1653</v>
      </c>
      <c r="G199" s="207" t="s">
        <v>249</v>
      </c>
      <c r="H199" s="208">
        <v>0.064000000000000001</v>
      </c>
      <c r="I199" s="209"/>
      <c r="J199" s="210">
        <f>ROUND(I199*H199,2)</f>
        <v>0</v>
      </c>
      <c r="K199" s="206" t="s">
        <v>1</v>
      </c>
      <c r="L199" s="42"/>
      <c r="M199" s="211" t="s">
        <v>1</v>
      </c>
      <c r="N199" s="212" t="s">
        <v>44</v>
      </c>
      <c r="O199" s="78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16" t="s">
        <v>246</v>
      </c>
      <c r="AT199" s="16" t="s">
        <v>141</v>
      </c>
      <c r="AU199" s="16" t="s">
        <v>83</v>
      </c>
      <c r="AY199" s="16" t="s">
        <v>139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81</v>
      </c>
      <c r="BK199" s="215">
        <f>ROUND(I199*H199,2)</f>
        <v>0</v>
      </c>
      <c r="BL199" s="16" t="s">
        <v>246</v>
      </c>
      <c r="BM199" s="16" t="s">
        <v>1654</v>
      </c>
    </row>
    <row r="200" s="10" customFormat="1" ht="22.8" customHeight="1">
      <c r="B200" s="188"/>
      <c r="C200" s="189"/>
      <c r="D200" s="190" t="s">
        <v>72</v>
      </c>
      <c r="E200" s="202" t="s">
        <v>1655</v>
      </c>
      <c r="F200" s="202" t="s">
        <v>1656</v>
      </c>
      <c r="G200" s="189"/>
      <c r="H200" s="189"/>
      <c r="I200" s="192"/>
      <c r="J200" s="203">
        <f>BK200</f>
        <v>0</v>
      </c>
      <c r="K200" s="189"/>
      <c r="L200" s="194"/>
      <c r="M200" s="195"/>
      <c r="N200" s="196"/>
      <c r="O200" s="196"/>
      <c r="P200" s="197">
        <f>SUM(P201:P206)</f>
        <v>0</v>
      </c>
      <c r="Q200" s="196"/>
      <c r="R200" s="197">
        <f>SUM(R201:R206)</f>
        <v>0.0098199999999999989</v>
      </c>
      <c r="S200" s="196"/>
      <c r="T200" s="198">
        <f>SUM(T201:T206)</f>
        <v>0</v>
      </c>
      <c r="AR200" s="199" t="s">
        <v>83</v>
      </c>
      <c r="AT200" s="200" t="s">
        <v>72</v>
      </c>
      <c r="AU200" s="200" t="s">
        <v>81</v>
      </c>
      <c r="AY200" s="199" t="s">
        <v>139</v>
      </c>
      <c r="BK200" s="201">
        <f>SUM(BK201:BK206)</f>
        <v>0</v>
      </c>
    </row>
    <row r="201" s="1" customFormat="1" ht="16.5" customHeight="1">
      <c r="B201" s="37"/>
      <c r="C201" s="204" t="s">
        <v>466</v>
      </c>
      <c r="D201" s="204" t="s">
        <v>141</v>
      </c>
      <c r="E201" s="205" t="s">
        <v>1657</v>
      </c>
      <c r="F201" s="206" t="s">
        <v>1658</v>
      </c>
      <c r="G201" s="207" t="s">
        <v>1659</v>
      </c>
      <c r="H201" s="208">
        <v>1</v>
      </c>
      <c r="I201" s="209"/>
      <c r="J201" s="210">
        <f>ROUND(I201*H201,2)</f>
        <v>0</v>
      </c>
      <c r="K201" s="206" t="s">
        <v>145</v>
      </c>
      <c r="L201" s="42"/>
      <c r="M201" s="211" t="s">
        <v>1</v>
      </c>
      <c r="N201" s="212" t="s">
        <v>44</v>
      </c>
      <c r="O201" s="78"/>
      <c r="P201" s="213">
        <f>O201*H201</f>
        <v>0</v>
      </c>
      <c r="Q201" s="213">
        <v>0.00089999999999999998</v>
      </c>
      <c r="R201" s="213">
        <f>Q201*H201</f>
        <v>0.00089999999999999998</v>
      </c>
      <c r="S201" s="213">
        <v>0</v>
      </c>
      <c r="T201" s="214">
        <f>S201*H201</f>
        <v>0</v>
      </c>
      <c r="AR201" s="16" t="s">
        <v>246</v>
      </c>
      <c r="AT201" s="16" t="s">
        <v>141</v>
      </c>
      <c r="AU201" s="16" t="s">
        <v>83</v>
      </c>
      <c r="AY201" s="16" t="s">
        <v>139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81</v>
      </c>
      <c r="BK201" s="215">
        <f>ROUND(I201*H201,2)</f>
        <v>0</v>
      </c>
      <c r="BL201" s="16" t="s">
        <v>246</v>
      </c>
      <c r="BM201" s="16" t="s">
        <v>1660</v>
      </c>
    </row>
    <row r="202" s="1" customFormat="1" ht="16.5" customHeight="1">
      <c r="B202" s="37"/>
      <c r="C202" s="204" t="s">
        <v>475</v>
      </c>
      <c r="D202" s="204" t="s">
        <v>141</v>
      </c>
      <c r="E202" s="205" t="s">
        <v>1661</v>
      </c>
      <c r="F202" s="206" t="s">
        <v>1662</v>
      </c>
      <c r="G202" s="207" t="s">
        <v>322</v>
      </c>
      <c r="H202" s="208">
        <v>1</v>
      </c>
      <c r="I202" s="209"/>
      <c r="J202" s="210">
        <f>ROUND(I202*H202,2)</f>
        <v>0</v>
      </c>
      <c r="K202" s="206" t="s">
        <v>1</v>
      </c>
      <c r="L202" s="42"/>
      <c r="M202" s="211" t="s">
        <v>1</v>
      </c>
      <c r="N202" s="212" t="s">
        <v>44</v>
      </c>
      <c r="O202" s="78"/>
      <c r="P202" s="213">
        <f>O202*H202</f>
        <v>0</v>
      </c>
      <c r="Q202" s="213">
        <v>0.0026199999999999999</v>
      </c>
      <c r="R202" s="213">
        <f>Q202*H202</f>
        <v>0.0026199999999999999</v>
      </c>
      <c r="S202" s="213">
        <v>0</v>
      </c>
      <c r="T202" s="214">
        <f>S202*H202</f>
        <v>0</v>
      </c>
      <c r="AR202" s="16" t="s">
        <v>246</v>
      </c>
      <c r="AT202" s="16" t="s">
        <v>141</v>
      </c>
      <c r="AU202" s="16" t="s">
        <v>83</v>
      </c>
      <c r="AY202" s="16" t="s">
        <v>139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81</v>
      </c>
      <c r="BK202" s="215">
        <f>ROUND(I202*H202,2)</f>
        <v>0</v>
      </c>
      <c r="BL202" s="16" t="s">
        <v>246</v>
      </c>
      <c r="BM202" s="16" t="s">
        <v>1663</v>
      </c>
    </row>
    <row r="203" s="1" customFormat="1" ht="16.5" customHeight="1">
      <c r="B203" s="37"/>
      <c r="C203" s="204" t="s">
        <v>481</v>
      </c>
      <c r="D203" s="204" t="s">
        <v>141</v>
      </c>
      <c r="E203" s="205" t="s">
        <v>1664</v>
      </c>
      <c r="F203" s="206" t="s">
        <v>1665</v>
      </c>
      <c r="G203" s="207" t="s">
        <v>322</v>
      </c>
      <c r="H203" s="208">
        <v>1</v>
      </c>
      <c r="I203" s="209"/>
      <c r="J203" s="210">
        <f>ROUND(I203*H203,2)</f>
        <v>0</v>
      </c>
      <c r="K203" s="206" t="s">
        <v>145</v>
      </c>
      <c r="L203" s="42"/>
      <c r="M203" s="211" t="s">
        <v>1</v>
      </c>
      <c r="N203" s="212" t="s">
        <v>44</v>
      </c>
      <c r="O203" s="78"/>
      <c r="P203" s="213">
        <f>O203*H203</f>
        <v>0</v>
      </c>
      <c r="Q203" s="213">
        <v>0.00068999999999999997</v>
      </c>
      <c r="R203" s="213">
        <f>Q203*H203</f>
        <v>0.00068999999999999997</v>
      </c>
      <c r="S203" s="213">
        <v>0</v>
      </c>
      <c r="T203" s="214">
        <f>S203*H203</f>
        <v>0</v>
      </c>
      <c r="AR203" s="16" t="s">
        <v>246</v>
      </c>
      <c r="AT203" s="16" t="s">
        <v>141</v>
      </c>
      <c r="AU203" s="16" t="s">
        <v>83</v>
      </c>
      <c r="AY203" s="16" t="s">
        <v>139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81</v>
      </c>
      <c r="BK203" s="215">
        <f>ROUND(I203*H203,2)</f>
        <v>0</v>
      </c>
      <c r="BL203" s="16" t="s">
        <v>246</v>
      </c>
      <c r="BM203" s="16" t="s">
        <v>1666</v>
      </c>
    </row>
    <row r="204" s="1" customFormat="1" ht="16.5" customHeight="1">
      <c r="B204" s="37"/>
      <c r="C204" s="204" t="s">
        <v>494</v>
      </c>
      <c r="D204" s="204" t="s">
        <v>141</v>
      </c>
      <c r="E204" s="205" t="s">
        <v>1667</v>
      </c>
      <c r="F204" s="206" t="s">
        <v>1668</v>
      </c>
      <c r="G204" s="207" t="s">
        <v>322</v>
      </c>
      <c r="H204" s="208">
        <v>1</v>
      </c>
      <c r="I204" s="209"/>
      <c r="J204" s="210">
        <f>ROUND(I204*H204,2)</f>
        <v>0</v>
      </c>
      <c r="K204" s="206" t="s">
        <v>145</v>
      </c>
      <c r="L204" s="42"/>
      <c r="M204" s="211" t="s">
        <v>1</v>
      </c>
      <c r="N204" s="212" t="s">
        <v>44</v>
      </c>
      <c r="O204" s="78"/>
      <c r="P204" s="213">
        <f>O204*H204</f>
        <v>0</v>
      </c>
      <c r="Q204" s="213">
        <v>0.00076000000000000004</v>
      </c>
      <c r="R204" s="213">
        <f>Q204*H204</f>
        <v>0.00076000000000000004</v>
      </c>
      <c r="S204" s="213">
        <v>0</v>
      </c>
      <c r="T204" s="214">
        <f>S204*H204</f>
        <v>0</v>
      </c>
      <c r="AR204" s="16" t="s">
        <v>246</v>
      </c>
      <c r="AT204" s="16" t="s">
        <v>141</v>
      </c>
      <c r="AU204" s="16" t="s">
        <v>83</v>
      </c>
      <c r="AY204" s="16" t="s">
        <v>139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81</v>
      </c>
      <c r="BK204" s="215">
        <f>ROUND(I204*H204,2)</f>
        <v>0</v>
      </c>
      <c r="BL204" s="16" t="s">
        <v>246</v>
      </c>
      <c r="BM204" s="16" t="s">
        <v>1669</v>
      </c>
    </row>
    <row r="205" s="1" customFormat="1" ht="16.5" customHeight="1">
      <c r="B205" s="37"/>
      <c r="C205" s="204" t="s">
        <v>505</v>
      </c>
      <c r="D205" s="204" t="s">
        <v>141</v>
      </c>
      <c r="E205" s="205" t="s">
        <v>1670</v>
      </c>
      <c r="F205" s="206" t="s">
        <v>1671</v>
      </c>
      <c r="G205" s="207" t="s">
        <v>322</v>
      </c>
      <c r="H205" s="208">
        <v>1</v>
      </c>
      <c r="I205" s="209"/>
      <c r="J205" s="210">
        <f>ROUND(I205*H205,2)</f>
        <v>0</v>
      </c>
      <c r="K205" s="206" t="s">
        <v>145</v>
      </c>
      <c r="L205" s="42"/>
      <c r="M205" s="211" t="s">
        <v>1</v>
      </c>
      <c r="N205" s="212" t="s">
        <v>44</v>
      </c>
      <c r="O205" s="78"/>
      <c r="P205" s="213">
        <f>O205*H205</f>
        <v>0</v>
      </c>
      <c r="Q205" s="213">
        <v>0.0048500000000000001</v>
      </c>
      <c r="R205" s="213">
        <f>Q205*H205</f>
        <v>0.0048500000000000001</v>
      </c>
      <c r="S205" s="213">
        <v>0</v>
      </c>
      <c r="T205" s="214">
        <f>S205*H205</f>
        <v>0</v>
      </c>
      <c r="AR205" s="16" t="s">
        <v>246</v>
      </c>
      <c r="AT205" s="16" t="s">
        <v>141</v>
      </c>
      <c r="AU205" s="16" t="s">
        <v>83</v>
      </c>
      <c r="AY205" s="16" t="s">
        <v>139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81</v>
      </c>
      <c r="BK205" s="215">
        <f>ROUND(I205*H205,2)</f>
        <v>0</v>
      </c>
      <c r="BL205" s="16" t="s">
        <v>246</v>
      </c>
      <c r="BM205" s="16" t="s">
        <v>1672</v>
      </c>
    </row>
    <row r="206" s="1" customFormat="1" ht="16.5" customHeight="1">
      <c r="B206" s="37"/>
      <c r="C206" s="204" t="s">
        <v>512</v>
      </c>
      <c r="D206" s="204" t="s">
        <v>141</v>
      </c>
      <c r="E206" s="205" t="s">
        <v>1673</v>
      </c>
      <c r="F206" s="206" t="s">
        <v>1674</v>
      </c>
      <c r="G206" s="207" t="s">
        <v>249</v>
      </c>
      <c r="H206" s="208">
        <v>0.01</v>
      </c>
      <c r="I206" s="209"/>
      <c r="J206" s="210">
        <f>ROUND(I206*H206,2)</f>
        <v>0</v>
      </c>
      <c r="K206" s="206" t="s">
        <v>145</v>
      </c>
      <c r="L206" s="42"/>
      <c r="M206" s="273" t="s">
        <v>1</v>
      </c>
      <c r="N206" s="274" t="s">
        <v>44</v>
      </c>
      <c r="O206" s="275"/>
      <c r="P206" s="276">
        <f>O206*H206</f>
        <v>0</v>
      </c>
      <c r="Q206" s="276">
        <v>0</v>
      </c>
      <c r="R206" s="276">
        <f>Q206*H206</f>
        <v>0</v>
      </c>
      <c r="S206" s="276">
        <v>0</v>
      </c>
      <c r="T206" s="277">
        <f>S206*H206</f>
        <v>0</v>
      </c>
      <c r="AR206" s="16" t="s">
        <v>246</v>
      </c>
      <c r="AT206" s="16" t="s">
        <v>141</v>
      </c>
      <c r="AU206" s="16" t="s">
        <v>83</v>
      </c>
      <c r="AY206" s="16" t="s">
        <v>139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81</v>
      </c>
      <c r="BK206" s="215">
        <f>ROUND(I206*H206,2)</f>
        <v>0</v>
      </c>
      <c r="BL206" s="16" t="s">
        <v>246</v>
      </c>
      <c r="BM206" s="16" t="s">
        <v>1675</v>
      </c>
    </row>
    <row r="207" s="1" customFormat="1" ht="6.96" customHeight="1">
      <c r="B207" s="56"/>
      <c r="C207" s="57"/>
      <c r="D207" s="57"/>
      <c r="E207" s="57"/>
      <c r="F207" s="57"/>
      <c r="G207" s="57"/>
      <c r="H207" s="57"/>
      <c r="I207" s="154"/>
      <c r="J207" s="57"/>
      <c r="K207" s="57"/>
      <c r="L207" s="42"/>
    </row>
  </sheetData>
  <sheetProtection sheet="1" autoFilter="0" formatColumns="0" formatRows="0" objects="1" scenarios="1" spinCount="100000" saltValue="+8bEJew4vCqKkVXQs/TbE6u2sQfJ9MzBpFHRUr8poclkfUP5RKpn3lGbz5EfTV8Gkz9Jvv6D4VCCpPE34Jv5dQ==" hashValue="8UxtstfkmMsMka5AnrWkJa/i+wYhT4MKqEzZ5jZ2qcUJtifNENl8GEybpUlF8YDR1bWqoi0e1R/UWxNDBoEPzw==" algorithmName="SHA-512" password="CC35"/>
  <autoFilter ref="C86:K2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1676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ROUND((SUM(BE80:BE82)),  2)</f>
        <v>0</v>
      </c>
      <c r="I33" s="143">
        <v>0.20999999999999999</v>
      </c>
      <c r="J33" s="142">
        <f>ROUND(((SUM(BE80:BE82))*I33),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ROUND((SUM(BF80:BF82)),  2)</f>
        <v>0</v>
      </c>
      <c r="I34" s="143">
        <v>0.14999999999999999</v>
      </c>
      <c r="J34" s="142">
        <f>ROUND(((SUM(BF80:BF82))*I34),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ROUND((SUM(BG80:BG82)),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ROUND((SUM(BH80:BH82)),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ROUND((SUM(BI80:BI82)),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Elektročást - přenos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J80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1677</v>
      </c>
      <c r="E60" s="167"/>
      <c r="F60" s="167"/>
      <c r="G60" s="167"/>
      <c r="H60" s="167"/>
      <c r="I60" s="168"/>
      <c r="J60" s="169">
        <f>J81</f>
        <v>0</v>
      </c>
      <c r="K60" s="165"/>
      <c r="L60" s="170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0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4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7"/>
      <c r="J66" s="59"/>
      <c r="K66" s="59"/>
      <c r="L66" s="42"/>
    </row>
    <row r="67" s="1" customFormat="1" ht="24.96" customHeight="1">
      <c r="B67" s="37"/>
      <c r="C67" s="22" t="s">
        <v>124</v>
      </c>
      <c r="D67" s="38"/>
      <c r="E67" s="38"/>
      <c r="F67" s="38"/>
      <c r="G67" s="38"/>
      <c r="H67" s="38"/>
      <c r="I67" s="130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6.5" customHeight="1">
      <c r="B70" s="37"/>
      <c r="C70" s="38"/>
      <c r="D70" s="38"/>
      <c r="E70" s="158" t="str">
        <f>E7</f>
        <v>Koupaliště - Rekonstrukce malých bazénů v Ostrově</v>
      </c>
      <c r="F70" s="31"/>
      <c r="G70" s="31"/>
      <c r="H70" s="31"/>
      <c r="I70" s="130"/>
      <c r="J70" s="38"/>
      <c r="K70" s="38"/>
      <c r="L70" s="42"/>
    </row>
    <row r="71" s="1" customFormat="1" ht="12" customHeight="1">
      <c r="B71" s="37"/>
      <c r="C71" s="31" t="s">
        <v>102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C - Elektročást - přenos</v>
      </c>
      <c r="F72" s="38"/>
      <c r="G72" s="38"/>
      <c r="H72" s="38"/>
      <c r="I72" s="130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Ostrov</v>
      </c>
      <c r="G74" s="38"/>
      <c r="H74" s="38"/>
      <c r="I74" s="132" t="s">
        <v>24</v>
      </c>
      <c r="J74" s="66" t="str">
        <f>IF(J12="","",J12)</f>
        <v>25. 6. 2018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Ostrov</v>
      </c>
      <c r="G76" s="38"/>
      <c r="H76" s="38"/>
      <c r="I76" s="132" t="s">
        <v>32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30</v>
      </c>
      <c r="D77" s="38"/>
      <c r="E77" s="38"/>
      <c r="F77" s="26" t="str">
        <f>IF(E18="","",E18)</f>
        <v>Vyplň údaj</v>
      </c>
      <c r="G77" s="38"/>
      <c r="H77" s="38"/>
      <c r="I77" s="132" t="s">
        <v>35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9" customFormat="1" ht="29.28" customHeight="1">
      <c r="B79" s="178"/>
      <c r="C79" s="179" t="s">
        <v>125</v>
      </c>
      <c r="D79" s="180" t="s">
        <v>58</v>
      </c>
      <c r="E79" s="180" t="s">
        <v>54</v>
      </c>
      <c r="F79" s="180" t="s">
        <v>55</v>
      </c>
      <c r="G79" s="180" t="s">
        <v>126</v>
      </c>
      <c r="H79" s="180" t="s">
        <v>127</v>
      </c>
      <c r="I79" s="181" t="s">
        <v>128</v>
      </c>
      <c r="J79" s="180" t="s">
        <v>106</v>
      </c>
      <c r="K79" s="182" t="s">
        <v>129</v>
      </c>
      <c r="L79" s="183"/>
      <c r="M79" s="87" t="s">
        <v>1</v>
      </c>
      <c r="N79" s="88" t="s">
        <v>43</v>
      </c>
      <c r="O79" s="88" t="s">
        <v>130</v>
      </c>
      <c r="P79" s="88" t="s">
        <v>131</v>
      </c>
      <c r="Q79" s="88" t="s">
        <v>132</v>
      </c>
      <c r="R79" s="88" t="s">
        <v>133</v>
      </c>
      <c r="S79" s="88" t="s">
        <v>134</v>
      </c>
      <c r="T79" s="89" t="s">
        <v>135</v>
      </c>
    </row>
    <row r="80" s="1" customFormat="1" ht="22.8" customHeight="1">
      <c r="B80" s="37"/>
      <c r="C80" s="94" t="s">
        <v>136</v>
      </c>
      <c r="D80" s="38"/>
      <c r="E80" s="38"/>
      <c r="F80" s="38"/>
      <c r="G80" s="38"/>
      <c r="H80" s="38"/>
      <c r="I80" s="130"/>
      <c r="J80" s="184">
        <f>BK80</f>
        <v>0</v>
      </c>
      <c r="K80" s="38"/>
      <c r="L80" s="42"/>
      <c r="M80" s="90"/>
      <c r="N80" s="91"/>
      <c r="O80" s="91"/>
      <c r="P80" s="185">
        <f>P81</f>
        <v>0</v>
      </c>
      <c r="Q80" s="91"/>
      <c r="R80" s="185">
        <f>R81</f>
        <v>0</v>
      </c>
      <c r="S80" s="91"/>
      <c r="T80" s="186">
        <f>T81</f>
        <v>0</v>
      </c>
      <c r="AT80" s="16" t="s">
        <v>72</v>
      </c>
      <c r="AU80" s="16" t="s">
        <v>108</v>
      </c>
      <c r="BK80" s="187">
        <f>BK81</f>
        <v>0</v>
      </c>
    </row>
    <row r="81" s="10" customFormat="1" ht="25.92" customHeight="1">
      <c r="B81" s="188"/>
      <c r="C81" s="189"/>
      <c r="D81" s="190" t="s">
        <v>72</v>
      </c>
      <c r="E81" s="191" t="s">
        <v>1678</v>
      </c>
      <c r="F81" s="191" t="s">
        <v>1679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P82</f>
        <v>0</v>
      </c>
      <c r="Q81" s="196"/>
      <c r="R81" s="197">
        <f>R82</f>
        <v>0</v>
      </c>
      <c r="S81" s="196"/>
      <c r="T81" s="198">
        <f>T82</f>
        <v>0</v>
      </c>
      <c r="AR81" s="199" t="s">
        <v>81</v>
      </c>
      <c r="AT81" s="200" t="s">
        <v>72</v>
      </c>
      <c r="AU81" s="200" t="s">
        <v>73</v>
      </c>
      <c r="AY81" s="199" t="s">
        <v>139</v>
      </c>
      <c r="BK81" s="201">
        <f>BK82</f>
        <v>0</v>
      </c>
    </row>
    <row r="82" s="1" customFormat="1" ht="16.5" customHeight="1">
      <c r="B82" s="37"/>
      <c r="C82" s="204" t="s">
        <v>81</v>
      </c>
      <c r="D82" s="204" t="s">
        <v>141</v>
      </c>
      <c r="E82" s="205" t="s">
        <v>1680</v>
      </c>
      <c r="F82" s="206" t="s">
        <v>1681</v>
      </c>
      <c r="G82" s="207" t="s">
        <v>868</v>
      </c>
      <c r="H82" s="208">
        <v>1</v>
      </c>
      <c r="I82" s="209"/>
      <c r="J82" s="210">
        <f>ROUND(I82*H82,2)</f>
        <v>0</v>
      </c>
      <c r="K82" s="206" t="s">
        <v>1</v>
      </c>
      <c r="L82" s="42"/>
      <c r="M82" s="273" t="s">
        <v>1</v>
      </c>
      <c r="N82" s="274" t="s">
        <v>44</v>
      </c>
      <c r="O82" s="275"/>
      <c r="P82" s="276">
        <f>O82*H82</f>
        <v>0</v>
      </c>
      <c r="Q82" s="276">
        <v>0</v>
      </c>
      <c r="R82" s="276">
        <f>Q82*H82</f>
        <v>0</v>
      </c>
      <c r="S82" s="276">
        <v>0</v>
      </c>
      <c r="T82" s="277">
        <f>S82*H82</f>
        <v>0</v>
      </c>
      <c r="AR82" s="16" t="s">
        <v>146</v>
      </c>
      <c r="AT82" s="16" t="s">
        <v>141</v>
      </c>
      <c r="AU82" s="16" t="s">
        <v>81</v>
      </c>
      <c r="AY82" s="16" t="s">
        <v>139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81</v>
      </c>
      <c r="BK82" s="215">
        <f>ROUND(I82*H82,2)</f>
        <v>0</v>
      </c>
      <c r="BL82" s="16" t="s">
        <v>146</v>
      </c>
      <c r="BM82" s="16" t="s">
        <v>1682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4"/>
      <c r="J83" s="57"/>
      <c r="K83" s="57"/>
      <c r="L83" s="42"/>
    </row>
  </sheetData>
  <sheetProtection sheet="1" autoFilter="0" formatColumns="0" formatRows="0" objects="1" scenarios="1" spinCount="100000" saltValue="Ifz7vzAXgVRLMoyxiv1+ODM2P+9kd9fA+jMknYLvDt9HTw596YYQgILkghbKdScn+MPHtGrtcYAqBebO+nvx7Q==" hashValue="QRN2mwA8uyC9fTzbVjpovt3/4txI2BZcT2I5wQHXRBHrHrN/jwLZVoMbzgzQcXU5xNRUljycY2W/BQtFkx1pD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1683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ROUND((SUM(BE80:BE82)),  2)</f>
        <v>0</v>
      </c>
      <c r="I33" s="143">
        <v>0.20999999999999999</v>
      </c>
      <c r="J33" s="142">
        <f>ROUND(((SUM(BE80:BE82))*I33),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ROUND((SUM(BF80:BF82)),  2)</f>
        <v>0</v>
      </c>
      <c r="I34" s="143">
        <v>0.14999999999999999</v>
      </c>
      <c r="J34" s="142">
        <f>ROUND(((SUM(BF80:BF82))*I34),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ROUND((SUM(BG80:BG82)),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ROUND((SUM(BH80:BH82)),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ROUND((SUM(BI80:BI82)),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D - Nerez bazény - přenos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J80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1684</v>
      </c>
      <c r="E60" s="167"/>
      <c r="F60" s="167"/>
      <c r="G60" s="167"/>
      <c r="H60" s="167"/>
      <c r="I60" s="168"/>
      <c r="J60" s="169">
        <f>J81</f>
        <v>0</v>
      </c>
      <c r="K60" s="165"/>
      <c r="L60" s="170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0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4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7"/>
      <c r="J66" s="59"/>
      <c r="K66" s="59"/>
      <c r="L66" s="42"/>
    </row>
    <row r="67" s="1" customFormat="1" ht="24.96" customHeight="1">
      <c r="B67" s="37"/>
      <c r="C67" s="22" t="s">
        <v>124</v>
      </c>
      <c r="D67" s="38"/>
      <c r="E67" s="38"/>
      <c r="F67" s="38"/>
      <c r="G67" s="38"/>
      <c r="H67" s="38"/>
      <c r="I67" s="130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6.5" customHeight="1">
      <c r="B70" s="37"/>
      <c r="C70" s="38"/>
      <c r="D70" s="38"/>
      <c r="E70" s="158" t="str">
        <f>E7</f>
        <v>Koupaliště - Rekonstrukce malých bazénů v Ostrově</v>
      </c>
      <c r="F70" s="31"/>
      <c r="G70" s="31"/>
      <c r="H70" s="31"/>
      <c r="I70" s="130"/>
      <c r="J70" s="38"/>
      <c r="K70" s="38"/>
      <c r="L70" s="42"/>
    </row>
    <row r="71" s="1" customFormat="1" ht="12" customHeight="1">
      <c r="B71" s="37"/>
      <c r="C71" s="31" t="s">
        <v>102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D - Nerez bazény - přenos</v>
      </c>
      <c r="F72" s="38"/>
      <c r="G72" s="38"/>
      <c r="H72" s="38"/>
      <c r="I72" s="130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Ostrov</v>
      </c>
      <c r="G74" s="38"/>
      <c r="H74" s="38"/>
      <c r="I74" s="132" t="s">
        <v>24</v>
      </c>
      <c r="J74" s="66" t="str">
        <f>IF(J12="","",J12)</f>
        <v>25. 6. 2018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Ostrov</v>
      </c>
      <c r="G76" s="38"/>
      <c r="H76" s="38"/>
      <c r="I76" s="132" t="s">
        <v>32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30</v>
      </c>
      <c r="D77" s="38"/>
      <c r="E77" s="38"/>
      <c r="F77" s="26" t="str">
        <f>IF(E18="","",E18)</f>
        <v>Vyplň údaj</v>
      </c>
      <c r="G77" s="38"/>
      <c r="H77" s="38"/>
      <c r="I77" s="132" t="s">
        <v>35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9" customFormat="1" ht="29.28" customHeight="1">
      <c r="B79" s="178"/>
      <c r="C79" s="179" t="s">
        <v>125</v>
      </c>
      <c r="D79" s="180" t="s">
        <v>58</v>
      </c>
      <c r="E79" s="180" t="s">
        <v>54</v>
      </c>
      <c r="F79" s="180" t="s">
        <v>55</v>
      </c>
      <c r="G79" s="180" t="s">
        <v>126</v>
      </c>
      <c r="H79" s="180" t="s">
        <v>127</v>
      </c>
      <c r="I79" s="181" t="s">
        <v>128</v>
      </c>
      <c r="J79" s="180" t="s">
        <v>106</v>
      </c>
      <c r="K79" s="182" t="s">
        <v>129</v>
      </c>
      <c r="L79" s="183"/>
      <c r="M79" s="87" t="s">
        <v>1</v>
      </c>
      <c r="N79" s="88" t="s">
        <v>43</v>
      </c>
      <c r="O79" s="88" t="s">
        <v>130</v>
      </c>
      <c r="P79" s="88" t="s">
        <v>131</v>
      </c>
      <c r="Q79" s="88" t="s">
        <v>132</v>
      </c>
      <c r="R79" s="88" t="s">
        <v>133</v>
      </c>
      <c r="S79" s="88" t="s">
        <v>134</v>
      </c>
      <c r="T79" s="89" t="s">
        <v>135</v>
      </c>
    </row>
    <row r="80" s="1" customFormat="1" ht="22.8" customHeight="1">
      <c r="B80" s="37"/>
      <c r="C80" s="94" t="s">
        <v>136</v>
      </c>
      <c r="D80" s="38"/>
      <c r="E80" s="38"/>
      <c r="F80" s="38"/>
      <c r="G80" s="38"/>
      <c r="H80" s="38"/>
      <c r="I80" s="130"/>
      <c r="J80" s="184">
        <f>BK80</f>
        <v>0</v>
      </c>
      <c r="K80" s="38"/>
      <c r="L80" s="42"/>
      <c r="M80" s="90"/>
      <c r="N80" s="91"/>
      <c r="O80" s="91"/>
      <c r="P80" s="185">
        <f>P81</f>
        <v>0</v>
      </c>
      <c r="Q80" s="91"/>
      <c r="R80" s="185">
        <f>R81</f>
        <v>0</v>
      </c>
      <c r="S80" s="91"/>
      <c r="T80" s="186">
        <f>T81</f>
        <v>0</v>
      </c>
      <c r="AT80" s="16" t="s">
        <v>72</v>
      </c>
      <c r="AU80" s="16" t="s">
        <v>108</v>
      </c>
      <c r="BK80" s="187">
        <f>BK81</f>
        <v>0</v>
      </c>
    </row>
    <row r="81" s="10" customFormat="1" ht="25.92" customHeight="1">
      <c r="B81" s="188"/>
      <c r="C81" s="189"/>
      <c r="D81" s="190" t="s">
        <v>72</v>
      </c>
      <c r="E81" s="191" t="s">
        <v>1685</v>
      </c>
      <c r="F81" s="191" t="s">
        <v>1686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P82</f>
        <v>0</v>
      </c>
      <c r="Q81" s="196"/>
      <c r="R81" s="197">
        <f>R82</f>
        <v>0</v>
      </c>
      <c r="S81" s="196"/>
      <c r="T81" s="198">
        <f>T82</f>
        <v>0</v>
      </c>
      <c r="AR81" s="199" t="s">
        <v>81</v>
      </c>
      <c r="AT81" s="200" t="s">
        <v>72</v>
      </c>
      <c r="AU81" s="200" t="s">
        <v>73</v>
      </c>
      <c r="AY81" s="199" t="s">
        <v>139</v>
      </c>
      <c r="BK81" s="201">
        <f>BK82</f>
        <v>0</v>
      </c>
    </row>
    <row r="82" s="1" customFormat="1" ht="16.5" customHeight="1">
      <c r="B82" s="37"/>
      <c r="C82" s="204" t="s">
        <v>81</v>
      </c>
      <c r="D82" s="204" t="s">
        <v>141</v>
      </c>
      <c r="E82" s="205" t="s">
        <v>1687</v>
      </c>
      <c r="F82" s="206" t="s">
        <v>1688</v>
      </c>
      <c r="G82" s="207" t="s">
        <v>868</v>
      </c>
      <c r="H82" s="208">
        <v>1</v>
      </c>
      <c r="I82" s="209"/>
      <c r="J82" s="210">
        <f>ROUND(I82*H82,2)</f>
        <v>0</v>
      </c>
      <c r="K82" s="206" t="s">
        <v>1</v>
      </c>
      <c r="L82" s="42"/>
      <c r="M82" s="273" t="s">
        <v>1</v>
      </c>
      <c r="N82" s="274" t="s">
        <v>44</v>
      </c>
      <c r="O82" s="275"/>
      <c r="P82" s="276">
        <f>O82*H82</f>
        <v>0</v>
      </c>
      <c r="Q82" s="276">
        <v>0</v>
      </c>
      <c r="R82" s="276">
        <f>Q82*H82</f>
        <v>0</v>
      </c>
      <c r="S82" s="276">
        <v>0</v>
      </c>
      <c r="T82" s="277">
        <f>S82*H82</f>
        <v>0</v>
      </c>
      <c r="AR82" s="16" t="s">
        <v>146</v>
      </c>
      <c r="AT82" s="16" t="s">
        <v>141</v>
      </c>
      <c r="AU82" s="16" t="s">
        <v>81</v>
      </c>
      <c r="AY82" s="16" t="s">
        <v>139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81</v>
      </c>
      <c r="BK82" s="215">
        <f>ROUND(I82*H82,2)</f>
        <v>0</v>
      </c>
      <c r="BL82" s="16" t="s">
        <v>146</v>
      </c>
      <c r="BM82" s="16" t="s">
        <v>1689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4"/>
      <c r="J83" s="57"/>
      <c r="K83" s="57"/>
      <c r="L83" s="42"/>
    </row>
  </sheetData>
  <sheetProtection sheet="1" autoFilter="0" formatColumns="0" formatRows="0" objects="1" scenarios="1" spinCount="100000" saltValue="wzxHzoMM21AM7vK+7vEFO9Ii/38dH4YrGWjqvrAS6ls+DDkGrmyXbQYLNgemPt9jJYppvkLxa25q3ivAjXYyzA==" hashValue="MNcemPJbqYat/M2QujF/PolAOD1WXvj3UCQ2MOTnQlHebR1pr3Lsz0Dv2Cx2ctOmrum7/xguUGTB/N59lr1YPg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1690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ROUND((SUM(BE80:BE82)),  2)</f>
        <v>0</v>
      </c>
      <c r="I33" s="143">
        <v>0.20999999999999999</v>
      </c>
      <c r="J33" s="142">
        <f>ROUND(((SUM(BE80:BE82))*I33),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ROUND((SUM(BF80:BF82)),  2)</f>
        <v>0</v>
      </c>
      <c r="I34" s="143">
        <v>0.14999999999999999</v>
      </c>
      <c r="J34" s="142">
        <f>ROUND(((SUM(BF80:BF82))*I34),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ROUND((SUM(BG80:BG82)),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ROUND((SUM(BH80:BH82)),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ROUND((SUM(BI80:BI82)),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E - Bazénová technologie - přenos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J80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1691</v>
      </c>
      <c r="E60" s="167"/>
      <c r="F60" s="167"/>
      <c r="G60" s="167"/>
      <c r="H60" s="167"/>
      <c r="I60" s="168"/>
      <c r="J60" s="169">
        <f>J81</f>
        <v>0</v>
      </c>
      <c r="K60" s="165"/>
      <c r="L60" s="170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0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4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7"/>
      <c r="J66" s="59"/>
      <c r="K66" s="59"/>
      <c r="L66" s="42"/>
    </row>
    <row r="67" s="1" customFormat="1" ht="24.96" customHeight="1">
      <c r="B67" s="37"/>
      <c r="C67" s="22" t="s">
        <v>124</v>
      </c>
      <c r="D67" s="38"/>
      <c r="E67" s="38"/>
      <c r="F67" s="38"/>
      <c r="G67" s="38"/>
      <c r="H67" s="38"/>
      <c r="I67" s="130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6.5" customHeight="1">
      <c r="B70" s="37"/>
      <c r="C70" s="38"/>
      <c r="D70" s="38"/>
      <c r="E70" s="158" t="str">
        <f>E7</f>
        <v>Koupaliště - Rekonstrukce malých bazénů v Ostrově</v>
      </c>
      <c r="F70" s="31"/>
      <c r="G70" s="31"/>
      <c r="H70" s="31"/>
      <c r="I70" s="130"/>
      <c r="J70" s="38"/>
      <c r="K70" s="38"/>
      <c r="L70" s="42"/>
    </row>
    <row r="71" s="1" customFormat="1" ht="12" customHeight="1">
      <c r="B71" s="37"/>
      <c r="C71" s="31" t="s">
        <v>102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E - Bazénová technologie - přenos</v>
      </c>
      <c r="F72" s="38"/>
      <c r="G72" s="38"/>
      <c r="H72" s="38"/>
      <c r="I72" s="130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Ostrov</v>
      </c>
      <c r="G74" s="38"/>
      <c r="H74" s="38"/>
      <c r="I74" s="132" t="s">
        <v>24</v>
      </c>
      <c r="J74" s="66" t="str">
        <f>IF(J12="","",J12)</f>
        <v>25. 6. 2018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Ostrov</v>
      </c>
      <c r="G76" s="38"/>
      <c r="H76" s="38"/>
      <c r="I76" s="132" t="s">
        <v>32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30</v>
      </c>
      <c r="D77" s="38"/>
      <c r="E77" s="38"/>
      <c r="F77" s="26" t="str">
        <f>IF(E18="","",E18)</f>
        <v>Vyplň údaj</v>
      </c>
      <c r="G77" s="38"/>
      <c r="H77" s="38"/>
      <c r="I77" s="132" t="s">
        <v>35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9" customFormat="1" ht="29.28" customHeight="1">
      <c r="B79" s="178"/>
      <c r="C79" s="179" t="s">
        <v>125</v>
      </c>
      <c r="D79" s="180" t="s">
        <v>58</v>
      </c>
      <c r="E79" s="180" t="s">
        <v>54</v>
      </c>
      <c r="F79" s="180" t="s">
        <v>55</v>
      </c>
      <c r="G79" s="180" t="s">
        <v>126</v>
      </c>
      <c r="H79" s="180" t="s">
        <v>127</v>
      </c>
      <c r="I79" s="181" t="s">
        <v>128</v>
      </c>
      <c r="J79" s="180" t="s">
        <v>106</v>
      </c>
      <c r="K79" s="182" t="s">
        <v>129</v>
      </c>
      <c r="L79" s="183"/>
      <c r="M79" s="87" t="s">
        <v>1</v>
      </c>
      <c r="N79" s="88" t="s">
        <v>43</v>
      </c>
      <c r="O79" s="88" t="s">
        <v>130</v>
      </c>
      <c r="P79" s="88" t="s">
        <v>131</v>
      </c>
      <c r="Q79" s="88" t="s">
        <v>132</v>
      </c>
      <c r="R79" s="88" t="s">
        <v>133</v>
      </c>
      <c r="S79" s="88" t="s">
        <v>134</v>
      </c>
      <c r="T79" s="89" t="s">
        <v>135</v>
      </c>
    </row>
    <row r="80" s="1" customFormat="1" ht="22.8" customHeight="1">
      <c r="B80" s="37"/>
      <c r="C80" s="94" t="s">
        <v>136</v>
      </c>
      <c r="D80" s="38"/>
      <c r="E80" s="38"/>
      <c r="F80" s="38"/>
      <c r="G80" s="38"/>
      <c r="H80" s="38"/>
      <c r="I80" s="130"/>
      <c r="J80" s="184">
        <f>BK80</f>
        <v>0</v>
      </c>
      <c r="K80" s="38"/>
      <c r="L80" s="42"/>
      <c r="M80" s="90"/>
      <c r="N80" s="91"/>
      <c r="O80" s="91"/>
      <c r="P80" s="185">
        <f>P81</f>
        <v>0</v>
      </c>
      <c r="Q80" s="91"/>
      <c r="R80" s="185">
        <f>R81</f>
        <v>0</v>
      </c>
      <c r="S80" s="91"/>
      <c r="T80" s="186">
        <f>T81</f>
        <v>0</v>
      </c>
      <c r="AT80" s="16" t="s">
        <v>72</v>
      </c>
      <c r="AU80" s="16" t="s">
        <v>108</v>
      </c>
      <c r="BK80" s="187">
        <f>BK81</f>
        <v>0</v>
      </c>
    </row>
    <row r="81" s="10" customFormat="1" ht="25.92" customHeight="1">
      <c r="B81" s="188"/>
      <c r="C81" s="189"/>
      <c r="D81" s="190" t="s">
        <v>72</v>
      </c>
      <c r="E81" s="191" t="s">
        <v>1692</v>
      </c>
      <c r="F81" s="191" t="s">
        <v>1693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P82</f>
        <v>0</v>
      </c>
      <c r="Q81" s="196"/>
      <c r="R81" s="197">
        <f>R82</f>
        <v>0</v>
      </c>
      <c r="S81" s="196"/>
      <c r="T81" s="198">
        <f>T82</f>
        <v>0</v>
      </c>
      <c r="AR81" s="199" t="s">
        <v>83</v>
      </c>
      <c r="AT81" s="200" t="s">
        <v>72</v>
      </c>
      <c r="AU81" s="200" t="s">
        <v>73</v>
      </c>
      <c r="AY81" s="199" t="s">
        <v>139</v>
      </c>
      <c r="BK81" s="201">
        <f>BK82</f>
        <v>0</v>
      </c>
    </row>
    <row r="82" s="1" customFormat="1" ht="16.5" customHeight="1">
      <c r="B82" s="37"/>
      <c r="C82" s="204" t="s">
        <v>81</v>
      </c>
      <c r="D82" s="204" t="s">
        <v>141</v>
      </c>
      <c r="E82" s="205" t="s">
        <v>1694</v>
      </c>
      <c r="F82" s="206" t="s">
        <v>1695</v>
      </c>
      <c r="G82" s="207" t="s">
        <v>868</v>
      </c>
      <c r="H82" s="208">
        <v>1</v>
      </c>
      <c r="I82" s="209"/>
      <c r="J82" s="210">
        <f>ROUND(I82*H82,2)</f>
        <v>0</v>
      </c>
      <c r="K82" s="206" t="s">
        <v>1</v>
      </c>
      <c r="L82" s="42"/>
      <c r="M82" s="273" t="s">
        <v>1</v>
      </c>
      <c r="N82" s="274" t="s">
        <v>44</v>
      </c>
      <c r="O82" s="275"/>
      <c r="P82" s="276">
        <f>O82*H82</f>
        <v>0</v>
      </c>
      <c r="Q82" s="276">
        <v>0</v>
      </c>
      <c r="R82" s="276">
        <f>Q82*H82</f>
        <v>0</v>
      </c>
      <c r="S82" s="276">
        <v>0</v>
      </c>
      <c r="T82" s="277">
        <f>S82*H82</f>
        <v>0</v>
      </c>
      <c r="AR82" s="16" t="s">
        <v>146</v>
      </c>
      <c r="AT82" s="16" t="s">
        <v>141</v>
      </c>
      <c r="AU82" s="16" t="s">
        <v>81</v>
      </c>
      <c r="AY82" s="16" t="s">
        <v>139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81</v>
      </c>
      <c r="BK82" s="215">
        <f>ROUND(I82*H82,2)</f>
        <v>0</v>
      </c>
      <c r="BL82" s="16" t="s">
        <v>146</v>
      </c>
      <c r="BM82" s="16" t="s">
        <v>1696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4"/>
      <c r="J83" s="57"/>
      <c r="K83" s="57"/>
      <c r="L83" s="42"/>
    </row>
  </sheetData>
  <sheetProtection sheet="1" autoFilter="0" formatColumns="0" formatRows="0" objects="1" scenarios="1" spinCount="100000" saltValue="sMwFk5C8bLWHZ9YcnytKogR7Fae4gTMGG0zSRKvzW3vuKTAHEtkqWz7pZrmTxFmIwt3WzGWuSaabmz5kGy7DtQ==" hashValue="TtRUZUqdH5IsCD9Mjns3y8QcRfVCyVCO25FQFsBtgrXj184blQqpHYVkDF2k1BGOnyvlXFlLqRlMNtAcmCeFR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97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1697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ROUND((SUM(BE80:BE82)),  2)</f>
        <v>0</v>
      </c>
      <c r="I33" s="143">
        <v>0.20999999999999999</v>
      </c>
      <c r="J33" s="142">
        <f>ROUND(((SUM(BE80:BE82))*I33),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ROUND((SUM(BF80:BF82)),  2)</f>
        <v>0</v>
      </c>
      <c r="I34" s="143">
        <v>0.14999999999999999</v>
      </c>
      <c r="J34" s="142">
        <f>ROUND(((SUM(BF80:BF82))*I34),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ROUND((SUM(BG80:BG82)),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ROUND((SUM(BH80:BH82)),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ROUND((SUM(BI80:BI82)),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F - Elektročást bazénové technologie - přenos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J80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1698</v>
      </c>
      <c r="E60" s="167"/>
      <c r="F60" s="167"/>
      <c r="G60" s="167"/>
      <c r="H60" s="167"/>
      <c r="I60" s="168"/>
      <c r="J60" s="169">
        <f>J81</f>
        <v>0</v>
      </c>
      <c r="K60" s="165"/>
      <c r="L60" s="170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0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4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7"/>
      <c r="J66" s="59"/>
      <c r="K66" s="59"/>
      <c r="L66" s="42"/>
    </row>
    <row r="67" s="1" customFormat="1" ht="24.96" customHeight="1">
      <c r="B67" s="37"/>
      <c r="C67" s="22" t="s">
        <v>124</v>
      </c>
      <c r="D67" s="38"/>
      <c r="E67" s="38"/>
      <c r="F67" s="38"/>
      <c r="G67" s="38"/>
      <c r="H67" s="38"/>
      <c r="I67" s="130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6.5" customHeight="1">
      <c r="B70" s="37"/>
      <c r="C70" s="38"/>
      <c r="D70" s="38"/>
      <c r="E70" s="158" t="str">
        <f>E7</f>
        <v>Koupaliště - Rekonstrukce malých bazénů v Ostrově</v>
      </c>
      <c r="F70" s="31"/>
      <c r="G70" s="31"/>
      <c r="H70" s="31"/>
      <c r="I70" s="130"/>
      <c r="J70" s="38"/>
      <c r="K70" s="38"/>
      <c r="L70" s="42"/>
    </row>
    <row r="71" s="1" customFormat="1" ht="12" customHeight="1">
      <c r="B71" s="37"/>
      <c r="C71" s="31" t="s">
        <v>102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F - Elektročást bazénové technologie - přenos</v>
      </c>
      <c r="F72" s="38"/>
      <c r="G72" s="38"/>
      <c r="H72" s="38"/>
      <c r="I72" s="130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Ostrov</v>
      </c>
      <c r="G74" s="38"/>
      <c r="H74" s="38"/>
      <c r="I74" s="132" t="s">
        <v>24</v>
      </c>
      <c r="J74" s="66" t="str">
        <f>IF(J12="","",J12)</f>
        <v>25. 6. 2018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Ostrov</v>
      </c>
      <c r="G76" s="38"/>
      <c r="H76" s="38"/>
      <c r="I76" s="132" t="s">
        <v>32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30</v>
      </c>
      <c r="D77" s="38"/>
      <c r="E77" s="38"/>
      <c r="F77" s="26" t="str">
        <f>IF(E18="","",E18)</f>
        <v>Vyplň údaj</v>
      </c>
      <c r="G77" s="38"/>
      <c r="H77" s="38"/>
      <c r="I77" s="132" t="s">
        <v>35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9" customFormat="1" ht="29.28" customHeight="1">
      <c r="B79" s="178"/>
      <c r="C79" s="179" t="s">
        <v>125</v>
      </c>
      <c r="D79" s="180" t="s">
        <v>58</v>
      </c>
      <c r="E79" s="180" t="s">
        <v>54</v>
      </c>
      <c r="F79" s="180" t="s">
        <v>55</v>
      </c>
      <c r="G79" s="180" t="s">
        <v>126</v>
      </c>
      <c r="H79" s="180" t="s">
        <v>127</v>
      </c>
      <c r="I79" s="181" t="s">
        <v>128</v>
      </c>
      <c r="J79" s="180" t="s">
        <v>106</v>
      </c>
      <c r="K79" s="182" t="s">
        <v>129</v>
      </c>
      <c r="L79" s="183"/>
      <c r="M79" s="87" t="s">
        <v>1</v>
      </c>
      <c r="N79" s="88" t="s">
        <v>43</v>
      </c>
      <c r="O79" s="88" t="s">
        <v>130</v>
      </c>
      <c r="P79" s="88" t="s">
        <v>131</v>
      </c>
      <c r="Q79" s="88" t="s">
        <v>132</v>
      </c>
      <c r="R79" s="88" t="s">
        <v>133</v>
      </c>
      <c r="S79" s="88" t="s">
        <v>134</v>
      </c>
      <c r="T79" s="89" t="s">
        <v>135</v>
      </c>
    </row>
    <row r="80" s="1" customFormat="1" ht="22.8" customHeight="1">
      <c r="B80" s="37"/>
      <c r="C80" s="94" t="s">
        <v>136</v>
      </c>
      <c r="D80" s="38"/>
      <c r="E80" s="38"/>
      <c r="F80" s="38"/>
      <c r="G80" s="38"/>
      <c r="H80" s="38"/>
      <c r="I80" s="130"/>
      <c r="J80" s="184">
        <f>BK80</f>
        <v>0</v>
      </c>
      <c r="K80" s="38"/>
      <c r="L80" s="42"/>
      <c r="M80" s="90"/>
      <c r="N80" s="91"/>
      <c r="O80" s="91"/>
      <c r="P80" s="185">
        <f>P81</f>
        <v>0</v>
      </c>
      <c r="Q80" s="91"/>
      <c r="R80" s="185">
        <f>R81</f>
        <v>0</v>
      </c>
      <c r="S80" s="91"/>
      <c r="T80" s="186">
        <f>T81</f>
        <v>0</v>
      </c>
      <c r="AT80" s="16" t="s">
        <v>72</v>
      </c>
      <c r="AU80" s="16" t="s">
        <v>108</v>
      </c>
      <c r="BK80" s="187">
        <f>BK81</f>
        <v>0</v>
      </c>
    </row>
    <row r="81" s="10" customFormat="1" ht="25.92" customHeight="1">
      <c r="B81" s="188"/>
      <c r="C81" s="189"/>
      <c r="D81" s="190" t="s">
        <v>72</v>
      </c>
      <c r="E81" s="191" t="s">
        <v>1699</v>
      </c>
      <c r="F81" s="191" t="s">
        <v>1700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P82</f>
        <v>0</v>
      </c>
      <c r="Q81" s="196"/>
      <c r="R81" s="197">
        <f>R82</f>
        <v>0</v>
      </c>
      <c r="S81" s="196"/>
      <c r="T81" s="198">
        <f>T82</f>
        <v>0</v>
      </c>
      <c r="AR81" s="199" t="s">
        <v>83</v>
      </c>
      <c r="AT81" s="200" t="s">
        <v>72</v>
      </c>
      <c r="AU81" s="200" t="s">
        <v>73</v>
      </c>
      <c r="AY81" s="199" t="s">
        <v>139</v>
      </c>
      <c r="BK81" s="201">
        <f>BK82</f>
        <v>0</v>
      </c>
    </row>
    <row r="82" s="1" customFormat="1" ht="16.5" customHeight="1">
      <c r="B82" s="37"/>
      <c r="C82" s="204" t="s">
        <v>81</v>
      </c>
      <c r="D82" s="204" t="s">
        <v>141</v>
      </c>
      <c r="E82" s="205" t="s">
        <v>1701</v>
      </c>
      <c r="F82" s="206" t="s">
        <v>1702</v>
      </c>
      <c r="G82" s="207" t="s">
        <v>868</v>
      </c>
      <c r="H82" s="208">
        <v>1</v>
      </c>
      <c r="I82" s="209"/>
      <c r="J82" s="210">
        <f>ROUND(I82*H82,2)</f>
        <v>0</v>
      </c>
      <c r="K82" s="206" t="s">
        <v>1</v>
      </c>
      <c r="L82" s="42"/>
      <c r="M82" s="273" t="s">
        <v>1</v>
      </c>
      <c r="N82" s="274" t="s">
        <v>44</v>
      </c>
      <c r="O82" s="275"/>
      <c r="P82" s="276">
        <f>O82*H82</f>
        <v>0</v>
      </c>
      <c r="Q82" s="276">
        <v>0</v>
      </c>
      <c r="R82" s="276">
        <f>Q82*H82</f>
        <v>0</v>
      </c>
      <c r="S82" s="276">
        <v>0</v>
      </c>
      <c r="T82" s="277">
        <f>S82*H82</f>
        <v>0</v>
      </c>
      <c r="AR82" s="16" t="s">
        <v>246</v>
      </c>
      <c r="AT82" s="16" t="s">
        <v>141</v>
      </c>
      <c r="AU82" s="16" t="s">
        <v>81</v>
      </c>
      <c r="AY82" s="16" t="s">
        <v>139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81</v>
      </c>
      <c r="BK82" s="215">
        <f>ROUND(I82*H82,2)</f>
        <v>0</v>
      </c>
      <c r="BL82" s="16" t="s">
        <v>246</v>
      </c>
      <c r="BM82" s="16" t="s">
        <v>1703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4"/>
      <c r="J83" s="57"/>
      <c r="K83" s="57"/>
      <c r="L83" s="42"/>
    </row>
  </sheetData>
  <sheetProtection sheet="1" autoFilter="0" formatColumns="0" formatRows="0" objects="1" scenarios="1" spinCount="100000" saltValue="eAmT448/Azk6nfsDGi1w2gL1N+XGPEJhRWgKYNkWacVXpZ/pvSFnRbd4VuAW1FJ4UEU9zn0h/3rHJrCpHyCF+w==" hashValue="vkXDaPDaDIIk3dG/rhc9ZFGbzBQGp+sfpn+6HRIpbr7qpHrFm+4PaVMK5SjNr+xW5EaxNeyP7eZlEglMwjik7Q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100</v>
      </c>
    </row>
    <row r="3" hidden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83</v>
      </c>
    </row>
    <row r="4" hidden="1" ht="24.96" customHeight="1">
      <c r="B4" s="19"/>
      <c r="D4" s="127" t="s">
        <v>101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8" t="s">
        <v>16</v>
      </c>
      <c r="L6" s="19"/>
    </row>
    <row r="7" hidden="1" ht="16.5" customHeight="1">
      <c r="B7" s="19"/>
      <c r="E7" s="129" t="str">
        <f>'Rekapitulace stavby'!K6</f>
        <v>Koupaliště - Rekonstrukce malých bazénů v Ostrově</v>
      </c>
      <c r="F7" s="128"/>
      <c r="G7" s="128"/>
      <c r="H7" s="128"/>
      <c r="L7" s="19"/>
    </row>
    <row r="8" hidden="1" s="1" customFormat="1" ht="12" customHeight="1">
      <c r="B8" s="42"/>
      <c r="D8" s="128" t="s">
        <v>102</v>
      </c>
      <c r="I8" s="130"/>
      <c r="L8" s="42"/>
    </row>
    <row r="9" hidden="1" s="1" customFormat="1" ht="36.96" customHeight="1">
      <c r="B9" s="42"/>
      <c r="E9" s="131" t="s">
        <v>1704</v>
      </c>
      <c r="F9" s="1"/>
      <c r="G9" s="1"/>
      <c r="H9" s="1"/>
      <c r="I9" s="130"/>
      <c r="L9" s="42"/>
    </row>
    <row r="10" hidden="1" s="1" customFormat="1">
      <c r="B10" s="42"/>
      <c r="I10" s="130"/>
      <c r="L10" s="42"/>
    </row>
    <row r="11" hidden="1" s="1" customFormat="1" ht="12" customHeight="1">
      <c r="B11" s="42"/>
      <c r="D11" s="128" t="s">
        <v>18</v>
      </c>
      <c r="F11" s="16" t="s">
        <v>19</v>
      </c>
      <c r="I11" s="132" t="s">
        <v>20</v>
      </c>
      <c r="J11" s="16" t="s">
        <v>21</v>
      </c>
      <c r="L11" s="42"/>
    </row>
    <row r="12" hidden="1" s="1" customFormat="1" ht="12" customHeight="1">
      <c r="B12" s="42"/>
      <c r="D12" s="128" t="s">
        <v>22</v>
      </c>
      <c r="F12" s="16" t="s">
        <v>23</v>
      </c>
      <c r="I12" s="132" t="s">
        <v>24</v>
      </c>
      <c r="J12" s="133" t="str">
        <f>'Rekapitulace stavby'!AN8</f>
        <v>25. 6. 2018</v>
      </c>
      <c r="L12" s="42"/>
    </row>
    <row r="13" hidden="1" s="1" customFormat="1" ht="10.8" customHeight="1">
      <c r="B13" s="42"/>
      <c r="I13" s="130"/>
      <c r="L13" s="42"/>
    </row>
    <row r="14" hidden="1" s="1" customFormat="1" ht="12" customHeight="1">
      <c r="B14" s="42"/>
      <c r="D14" s="128" t="s">
        <v>26</v>
      </c>
      <c r="I14" s="132" t="s">
        <v>27</v>
      </c>
      <c r="J14" s="16" t="s">
        <v>1</v>
      </c>
      <c r="L14" s="42"/>
    </row>
    <row r="15" hidden="1" s="1" customFormat="1" ht="18" customHeight="1">
      <c r="B15" s="42"/>
      <c r="E15" s="16" t="s">
        <v>28</v>
      </c>
      <c r="I15" s="132" t="s">
        <v>29</v>
      </c>
      <c r="J15" s="16" t="s">
        <v>1</v>
      </c>
      <c r="L15" s="42"/>
    </row>
    <row r="16" hidden="1" s="1" customFormat="1" ht="6.96" customHeight="1">
      <c r="B16" s="42"/>
      <c r="I16" s="130"/>
      <c r="L16" s="42"/>
    </row>
    <row r="17" hidden="1" s="1" customFormat="1" ht="12" customHeight="1">
      <c r="B17" s="42"/>
      <c r="D17" s="128" t="s">
        <v>30</v>
      </c>
      <c r="I17" s="132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29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30"/>
      <c r="L19" s="42"/>
    </row>
    <row r="20" hidden="1" s="1" customFormat="1" ht="12" customHeight="1">
      <c r="B20" s="42"/>
      <c r="D20" s="128" t="s">
        <v>32</v>
      </c>
      <c r="I20" s="132" t="s">
        <v>27</v>
      </c>
      <c r="J20" s="16" t="s">
        <v>1</v>
      </c>
      <c r="L20" s="42"/>
    </row>
    <row r="21" hidden="1" s="1" customFormat="1" ht="18" customHeight="1">
      <c r="B21" s="42"/>
      <c r="E21" s="16" t="s">
        <v>33</v>
      </c>
      <c r="I21" s="132" t="s">
        <v>29</v>
      </c>
      <c r="J21" s="16" t="s">
        <v>1</v>
      </c>
      <c r="L21" s="42"/>
    </row>
    <row r="22" hidden="1" s="1" customFormat="1" ht="6.96" customHeight="1">
      <c r="B22" s="42"/>
      <c r="I22" s="130"/>
      <c r="L22" s="42"/>
    </row>
    <row r="23" hidden="1" s="1" customFormat="1" ht="12" customHeight="1">
      <c r="B23" s="42"/>
      <c r="D23" s="128" t="s">
        <v>35</v>
      </c>
      <c r="I23" s="132" t="s">
        <v>27</v>
      </c>
      <c r="J23" s="16" t="s">
        <v>1</v>
      </c>
      <c r="L23" s="42"/>
    </row>
    <row r="24" hidden="1" s="1" customFormat="1" ht="18" customHeight="1">
      <c r="B24" s="42"/>
      <c r="E24" s="16" t="s">
        <v>36</v>
      </c>
      <c r="I24" s="132" t="s">
        <v>29</v>
      </c>
      <c r="J24" s="16" t="s">
        <v>1</v>
      </c>
      <c r="L24" s="42"/>
    </row>
    <row r="25" hidden="1" s="1" customFormat="1" ht="6.96" customHeight="1">
      <c r="B25" s="42"/>
      <c r="I25" s="130"/>
      <c r="L25" s="42"/>
    </row>
    <row r="26" hidden="1" s="1" customFormat="1" ht="12" customHeight="1">
      <c r="B26" s="42"/>
      <c r="D26" s="128" t="s">
        <v>37</v>
      </c>
      <c r="I26" s="130"/>
      <c r="L26" s="42"/>
    </row>
    <row r="27" hidden="1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hidden="1" s="1" customFormat="1" ht="6.96" customHeight="1">
      <c r="B28" s="42"/>
      <c r="I28" s="130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hidden="1" s="1" customFormat="1" ht="25.44" customHeight="1">
      <c r="B30" s="42"/>
      <c r="D30" s="138" t="s">
        <v>39</v>
      </c>
      <c r="I30" s="130"/>
      <c r="J30" s="139">
        <f>ROUND(J81,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hidden="1" s="1" customFormat="1" ht="14.4" customHeight="1">
      <c r="B32" s="42"/>
      <c r="F32" s="140" t="s">
        <v>41</v>
      </c>
      <c r="I32" s="141" t="s">
        <v>40</v>
      </c>
      <c r="J32" s="140" t="s">
        <v>42</v>
      </c>
      <c r="L32" s="42"/>
    </row>
    <row r="33" hidden="1" s="1" customFormat="1" ht="14.4" customHeight="1">
      <c r="B33" s="42"/>
      <c r="D33" s="128" t="s">
        <v>43</v>
      </c>
      <c r="E33" s="128" t="s">
        <v>44</v>
      </c>
      <c r="F33" s="142">
        <f>ROUND((SUM(BE81:BE97)),  2)</f>
        <v>0</v>
      </c>
      <c r="I33" s="143">
        <v>0.20999999999999999</v>
      </c>
      <c r="J33" s="142">
        <f>ROUND(((SUM(BE81:BE97))*I33),  2)</f>
        <v>0</v>
      </c>
      <c r="L33" s="42"/>
    </row>
    <row r="34" hidden="1" s="1" customFormat="1" ht="14.4" customHeight="1">
      <c r="B34" s="42"/>
      <c r="E34" s="128" t="s">
        <v>45</v>
      </c>
      <c r="F34" s="142">
        <f>ROUND((SUM(BF81:BF97)),  2)</f>
        <v>0</v>
      </c>
      <c r="I34" s="143">
        <v>0.14999999999999999</v>
      </c>
      <c r="J34" s="142">
        <f>ROUND(((SUM(BF81:BF97))*I34),  2)</f>
        <v>0</v>
      </c>
      <c r="L34" s="42"/>
    </row>
    <row r="35" hidden="1" s="1" customFormat="1" ht="14.4" customHeight="1">
      <c r="B35" s="42"/>
      <c r="E35" s="128" t="s">
        <v>46</v>
      </c>
      <c r="F35" s="142">
        <f>ROUND((SUM(BG81:BG97)),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47</v>
      </c>
      <c r="F36" s="142">
        <f>ROUND((SUM(BH81:BH97)),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48</v>
      </c>
      <c r="F37" s="142">
        <f>ROUND((SUM(BI81:BI97)),  2)</f>
        <v>0</v>
      </c>
      <c r="I37" s="143">
        <v>0</v>
      </c>
      <c r="J37" s="142">
        <f>0</f>
        <v>0</v>
      </c>
      <c r="L37" s="42"/>
    </row>
    <row r="38" hidden="1" s="1" customFormat="1" ht="6.96" customHeight="1">
      <c r="B38" s="42"/>
      <c r="I38" s="130"/>
      <c r="L38" s="42"/>
    </row>
    <row r="39" hidden="1" s="1" customFormat="1" ht="25.44" customHeight="1">
      <c r="B39" s="42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9"/>
      <c r="J39" s="150">
        <f>SUM(J30:J37)</f>
        <v>0</v>
      </c>
      <c r="K39" s="151"/>
      <c r="L39" s="42"/>
    </row>
    <row r="40" hidden="1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1" hidden="1"/>
    <row r="42" hidden="1"/>
    <row r="43" hidden="1"/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104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Koupaliště - Rekonstrukce malých bazénů v Ostrově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102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G - VRN + VON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2" t="s">
        <v>24</v>
      </c>
      <c r="J52" s="66" t="str">
        <f>IF(J12="","",J12)</f>
        <v>25. 6. 2018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2" t="s">
        <v>32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32" t="s">
        <v>35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105</v>
      </c>
      <c r="D57" s="160"/>
      <c r="E57" s="160"/>
      <c r="F57" s="160"/>
      <c r="G57" s="160"/>
      <c r="H57" s="160"/>
      <c r="I57" s="161"/>
      <c r="J57" s="162" t="s">
        <v>106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107</v>
      </c>
      <c r="D59" s="38"/>
      <c r="E59" s="38"/>
      <c r="F59" s="38"/>
      <c r="G59" s="38"/>
      <c r="H59" s="38"/>
      <c r="I59" s="130"/>
      <c r="J59" s="97">
        <f>J81</f>
        <v>0</v>
      </c>
      <c r="K59" s="38"/>
      <c r="L59" s="42"/>
      <c r="AU59" s="16" t="s">
        <v>108</v>
      </c>
    </row>
    <row r="60" s="7" customFormat="1" ht="24.96" customHeight="1">
      <c r="B60" s="164"/>
      <c r="C60" s="165"/>
      <c r="D60" s="166" t="s">
        <v>1705</v>
      </c>
      <c r="E60" s="167"/>
      <c r="F60" s="167"/>
      <c r="G60" s="167"/>
      <c r="H60" s="167"/>
      <c r="I60" s="168"/>
      <c r="J60" s="169">
        <f>J82</f>
        <v>0</v>
      </c>
      <c r="K60" s="165"/>
      <c r="L60" s="170"/>
    </row>
    <row r="61" s="7" customFormat="1" ht="24.96" customHeight="1">
      <c r="B61" s="164"/>
      <c r="C61" s="165"/>
      <c r="D61" s="166" t="s">
        <v>1706</v>
      </c>
      <c r="E61" s="167"/>
      <c r="F61" s="167"/>
      <c r="G61" s="167"/>
      <c r="H61" s="167"/>
      <c r="I61" s="168"/>
      <c r="J61" s="169">
        <f>J85</f>
        <v>0</v>
      </c>
      <c r="K61" s="165"/>
      <c r="L61" s="170"/>
    </row>
    <row r="62" s="1" customFormat="1" ht="21.84" customHeight="1"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4"/>
      <c r="J63" s="57"/>
      <c r="K63" s="57"/>
      <c r="L63" s="42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7"/>
      <c r="J67" s="59"/>
      <c r="K67" s="59"/>
      <c r="L67" s="42"/>
    </row>
    <row r="68" s="1" customFormat="1" ht="24.96" customHeight="1">
      <c r="B68" s="37"/>
      <c r="C68" s="22" t="s">
        <v>124</v>
      </c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16.5" customHeight="1">
      <c r="B71" s="37"/>
      <c r="C71" s="38"/>
      <c r="D71" s="38"/>
      <c r="E71" s="158" t="str">
        <f>E7</f>
        <v>Koupaliště - Rekonstrukce malých bazénů v Ostrově</v>
      </c>
      <c r="F71" s="31"/>
      <c r="G71" s="31"/>
      <c r="H71" s="31"/>
      <c r="I71" s="130"/>
      <c r="J71" s="38"/>
      <c r="K71" s="38"/>
      <c r="L71" s="42"/>
    </row>
    <row r="72" s="1" customFormat="1" ht="12" customHeight="1">
      <c r="B72" s="37"/>
      <c r="C72" s="31" t="s">
        <v>102</v>
      </c>
      <c r="D72" s="38"/>
      <c r="E72" s="38"/>
      <c r="F72" s="38"/>
      <c r="G72" s="38"/>
      <c r="H72" s="38"/>
      <c r="I72" s="130"/>
      <c r="J72" s="38"/>
      <c r="K72" s="38"/>
      <c r="L72" s="42"/>
    </row>
    <row r="73" s="1" customFormat="1" ht="16.5" customHeight="1">
      <c r="B73" s="37"/>
      <c r="C73" s="38"/>
      <c r="D73" s="38"/>
      <c r="E73" s="63" t="str">
        <f>E9</f>
        <v>G - VRN + VON</v>
      </c>
      <c r="F73" s="38"/>
      <c r="G73" s="38"/>
      <c r="H73" s="38"/>
      <c r="I73" s="130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12" customHeight="1">
      <c r="B75" s="37"/>
      <c r="C75" s="31" t="s">
        <v>22</v>
      </c>
      <c r="D75" s="38"/>
      <c r="E75" s="38"/>
      <c r="F75" s="26" t="str">
        <f>F12</f>
        <v>Ostrov</v>
      </c>
      <c r="G75" s="38"/>
      <c r="H75" s="38"/>
      <c r="I75" s="132" t="s">
        <v>24</v>
      </c>
      <c r="J75" s="66" t="str">
        <f>IF(J12="","",J12)</f>
        <v>25. 6. 2018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24.9" customHeight="1">
      <c r="B77" s="37"/>
      <c r="C77" s="31" t="s">
        <v>26</v>
      </c>
      <c r="D77" s="38"/>
      <c r="E77" s="38"/>
      <c r="F77" s="26" t="str">
        <f>E15</f>
        <v>Město Ostrov</v>
      </c>
      <c r="G77" s="38"/>
      <c r="H77" s="38"/>
      <c r="I77" s="132" t="s">
        <v>32</v>
      </c>
      <c r="J77" s="35" t="str">
        <f>E21</f>
        <v>BPO spol. s r.o.,Lidická 1239,36317 OSTROV</v>
      </c>
      <c r="K77" s="38"/>
      <c r="L77" s="42"/>
    </row>
    <row r="78" s="1" customFormat="1" ht="13.65" customHeight="1">
      <c r="B78" s="37"/>
      <c r="C78" s="31" t="s">
        <v>30</v>
      </c>
      <c r="D78" s="38"/>
      <c r="E78" s="38"/>
      <c r="F78" s="26" t="str">
        <f>IF(E18="","",E18)</f>
        <v>Vyplň údaj</v>
      </c>
      <c r="G78" s="38"/>
      <c r="H78" s="38"/>
      <c r="I78" s="132" t="s">
        <v>35</v>
      </c>
      <c r="J78" s="35" t="str">
        <f>E24</f>
        <v>Tomanová Ing.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42"/>
    </row>
    <row r="80" s="9" customFormat="1" ht="29.28" customHeight="1">
      <c r="B80" s="178"/>
      <c r="C80" s="179" t="s">
        <v>125</v>
      </c>
      <c r="D80" s="180" t="s">
        <v>58</v>
      </c>
      <c r="E80" s="180" t="s">
        <v>54</v>
      </c>
      <c r="F80" s="180" t="s">
        <v>55</v>
      </c>
      <c r="G80" s="180" t="s">
        <v>126</v>
      </c>
      <c r="H80" s="180" t="s">
        <v>127</v>
      </c>
      <c r="I80" s="181" t="s">
        <v>128</v>
      </c>
      <c r="J80" s="180" t="s">
        <v>106</v>
      </c>
      <c r="K80" s="182" t="s">
        <v>129</v>
      </c>
      <c r="L80" s="183"/>
      <c r="M80" s="87" t="s">
        <v>1</v>
      </c>
      <c r="N80" s="88" t="s">
        <v>43</v>
      </c>
      <c r="O80" s="88" t="s">
        <v>130</v>
      </c>
      <c r="P80" s="88" t="s">
        <v>131</v>
      </c>
      <c r="Q80" s="88" t="s">
        <v>132</v>
      </c>
      <c r="R80" s="88" t="s">
        <v>133</v>
      </c>
      <c r="S80" s="88" t="s">
        <v>134</v>
      </c>
      <c r="T80" s="89" t="s">
        <v>135</v>
      </c>
    </row>
    <row r="81" s="1" customFormat="1" ht="22.8" customHeight="1">
      <c r="B81" s="37"/>
      <c r="C81" s="94" t="s">
        <v>136</v>
      </c>
      <c r="D81" s="38"/>
      <c r="E81" s="38"/>
      <c r="F81" s="38"/>
      <c r="G81" s="38"/>
      <c r="H81" s="38"/>
      <c r="I81" s="130"/>
      <c r="J81" s="184">
        <f>BK81</f>
        <v>0</v>
      </c>
      <c r="K81" s="38"/>
      <c r="L81" s="42"/>
      <c r="M81" s="90"/>
      <c r="N81" s="91"/>
      <c r="O81" s="91"/>
      <c r="P81" s="185">
        <f>P82+P85</f>
        <v>0</v>
      </c>
      <c r="Q81" s="91"/>
      <c r="R81" s="185">
        <f>R82+R85</f>
        <v>0</v>
      </c>
      <c r="S81" s="91"/>
      <c r="T81" s="186">
        <f>T82+T85</f>
        <v>0</v>
      </c>
      <c r="AT81" s="16" t="s">
        <v>72</v>
      </c>
      <c r="AU81" s="16" t="s">
        <v>108</v>
      </c>
      <c r="BK81" s="187">
        <f>BK82+BK85</f>
        <v>0</v>
      </c>
    </row>
    <row r="82" s="10" customFormat="1" ht="25.92" customHeight="1">
      <c r="B82" s="188"/>
      <c r="C82" s="189"/>
      <c r="D82" s="190" t="s">
        <v>72</v>
      </c>
      <c r="E82" s="191" t="s">
        <v>1707</v>
      </c>
      <c r="F82" s="191" t="s">
        <v>1708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SUM(P83:P84)</f>
        <v>0</v>
      </c>
      <c r="Q82" s="196"/>
      <c r="R82" s="197">
        <f>SUM(R83:R84)</f>
        <v>0</v>
      </c>
      <c r="S82" s="196"/>
      <c r="T82" s="198">
        <f>SUM(T83:T84)</f>
        <v>0</v>
      </c>
      <c r="AR82" s="199" t="s">
        <v>172</v>
      </c>
      <c r="AT82" s="200" t="s">
        <v>72</v>
      </c>
      <c r="AU82" s="200" t="s">
        <v>73</v>
      </c>
      <c r="AY82" s="199" t="s">
        <v>139</v>
      </c>
      <c r="BK82" s="201">
        <f>SUM(BK83:BK84)</f>
        <v>0</v>
      </c>
    </row>
    <row r="83" s="1" customFormat="1" ht="16.5" customHeight="1">
      <c r="B83" s="37"/>
      <c r="C83" s="204" t="s">
        <v>81</v>
      </c>
      <c r="D83" s="204" t="s">
        <v>141</v>
      </c>
      <c r="E83" s="205" t="s">
        <v>1709</v>
      </c>
      <c r="F83" s="206" t="s">
        <v>1710</v>
      </c>
      <c r="G83" s="207" t="s">
        <v>868</v>
      </c>
      <c r="H83" s="208">
        <v>1</v>
      </c>
      <c r="I83" s="209"/>
      <c r="J83" s="210">
        <f>ROUND(I83*H83,2)</f>
        <v>0</v>
      </c>
      <c r="K83" s="206" t="s">
        <v>1</v>
      </c>
      <c r="L83" s="42"/>
      <c r="M83" s="211" t="s">
        <v>1</v>
      </c>
      <c r="N83" s="212" t="s">
        <v>44</v>
      </c>
      <c r="O83" s="78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16" t="s">
        <v>146</v>
      </c>
      <c r="AT83" s="16" t="s">
        <v>141</v>
      </c>
      <c r="AU83" s="16" t="s">
        <v>81</v>
      </c>
      <c r="AY83" s="16" t="s">
        <v>139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6" t="s">
        <v>81</v>
      </c>
      <c r="BK83" s="215">
        <f>ROUND(I83*H83,2)</f>
        <v>0</v>
      </c>
      <c r="BL83" s="16" t="s">
        <v>146</v>
      </c>
      <c r="BM83" s="16" t="s">
        <v>1711</v>
      </c>
    </row>
    <row r="84" s="1" customFormat="1" ht="16.5" customHeight="1">
      <c r="B84" s="37"/>
      <c r="C84" s="204" t="s">
        <v>83</v>
      </c>
      <c r="D84" s="204" t="s">
        <v>141</v>
      </c>
      <c r="E84" s="205" t="s">
        <v>1712</v>
      </c>
      <c r="F84" s="206" t="s">
        <v>1713</v>
      </c>
      <c r="G84" s="207" t="s">
        <v>868</v>
      </c>
      <c r="H84" s="208">
        <v>1</v>
      </c>
      <c r="I84" s="209"/>
      <c r="J84" s="210">
        <f>ROUND(I84*H84,2)</f>
        <v>0</v>
      </c>
      <c r="K84" s="206" t="s">
        <v>1</v>
      </c>
      <c r="L84" s="42"/>
      <c r="M84" s="211" t="s">
        <v>1</v>
      </c>
      <c r="N84" s="212" t="s">
        <v>44</v>
      </c>
      <c r="O84" s="78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6" t="s">
        <v>146</v>
      </c>
      <c r="AT84" s="16" t="s">
        <v>141</v>
      </c>
      <c r="AU84" s="16" t="s">
        <v>81</v>
      </c>
      <c r="AY84" s="16" t="s">
        <v>139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81</v>
      </c>
      <c r="BK84" s="215">
        <f>ROUND(I84*H84,2)</f>
        <v>0</v>
      </c>
      <c r="BL84" s="16" t="s">
        <v>146</v>
      </c>
      <c r="BM84" s="16" t="s">
        <v>1714</v>
      </c>
    </row>
    <row r="85" s="10" customFormat="1" ht="25.92" customHeight="1">
      <c r="B85" s="188"/>
      <c r="C85" s="189"/>
      <c r="D85" s="190" t="s">
        <v>72</v>
      </c>
      <c r="E85" s="191" t="s">
        <v>1715</v>
      </c>
      <c r="F85" s="191" t="s">
        <v>1716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SUM(P86:P97)</f>
        <v>0</v>
      </c>
      <c r="Q85" s="196"/>
      <c r="R85" s="197">
        <f>SUM(R86:R97)</f>
        <v>0</v>
      </c>
      <c r="S85" s="196"/>
      <c r="T85" s="198">
        <f>SUM(T86:T97)</f>
        <v>0</v>
      </c>
      <c r="AR85" s="199" t="s">
        <v>146</v>
      </c>
      <c r="AT85" s="200" t="s">
        <v>72</v>
      </c>
      <c r="AU85" s="200" t="s">
        <v>73</v>
      </c>
      <c r="AY85" s="199" t="s">
        <v>139</v>
      </c>
      <c r="BK85" s="201">
        <f>SUM(BK86:BK97)</f>
        <v>0</v>
      </c>
    </row>
    <row r="86" s="1" customFormat="1" ht="16.5" customHeight="1">
      <c r="B86" s="37"/>
      <c r="C86" s="204" t="s">
        <v>156</v>
      </c>
      <c r="D86" s="204" t="s">
        <v>141</v>
      </c>
      <c r="E86" s="205" t="s">
        <v>1717</v>
      </c>
      <c r="F86" s="206" t="s">
        <v>1718</v>
      </c>
      <c r="G86" s="207" t="s">
        <v>868</v>
      </c>
      <c r="H86" s="208">
        <v>1</v>
      </c>
      <c r="I86" s="209"/>
      <c r="J86" s="210">
        <f>ROUND(I86*H86,2)</f>
        <v>0</v>
      </c>
      <c r="K86" s="206" t="s">
        <v>1</v>
      </c>
      <c r="L86" s="42"/>
      <c r="M86" s="211" t="s">
        <v>1</v>
      </c>
      <c r="N86" s="212" t="s">
        <v>44</v>
      </c>
      <c r="O86" s="78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6" t="s">
        <v>1719</v>
      </c>
      <c r="AT86" s="16" t="s">
        <v>141</v>
      </c>
      <c r="AU86" s="16" t="s">
        <v>81</v>
      </c>
      <c r="AY86" s="16" t="s">
        <v>139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81</v>
      </c>
      <c r="BK86" s="215">
        <f>ROUND(I86*H86,2)</f>
        <v>0</v>
      </c>
      <c r="BL86" s="16" t="s">
        <v>1719</v>
      </c>
      <c r="BM86" s="16" t="s">
        <v>1720</v>
      </c>
    </row>
    <row r="87" s="1" customFormat="1" ht="16.5" customHeight="1">
      <c r="B87" s="37"/>
      <c r="C87" s="204" t="s">
        <v>146</v>
      </c>
      <c r="D87" s="204" t="s">
        <v>141</v>
      </c>
      <c r="E87" s="205" t="s">
        <v>1721</v>
      </c>
      <c r="F87" s="206" t="s">
        <v>1722</v>
      </c>
      <c r="G87" s="207" t="s">
        <v>868</v>
      </c>
      <c r="H87" s="208">
        <v>1</v>
      </c>
      <c r="I87" s="209"/>
      <c r="J87" s="210">
        <f>ROUND(I87*H87,2)</f>
        <v>0</v>
      </c>
      <c r="K87" s="206" t="s">
        <v>1</v>
      </c>
      <c r="L87" s="42"/>
      <c r="M87" s="211" t="s">
        <v>1</v>
      </c>
      <c r="N87" s="212" t="s">
        <v>44</v>
      </c>
      <c r="O87" s="78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6" t="s">
        <v>1719</v>
      </c>
      <c r="AT87" s="16" t="s">
        <v>141</v>
      </c>
      <c r="AU87" s="16" t="s">
        <v>81</v>
      </c>
      <c r="AY87" s="16" t="s">
        <v>139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81</v>
      </c>
      <c r="BK87" s="215">
        <f>ROUND(I87*H87,2)</f>
        <v>0</v>
      </c>
      <c r="BL87" s="16" t="s">
        <v>1719</v>
      </c>
      <c r="BM87" s="16" t="s">
        <v>1723</v>
      </c>
    </row>
    <row r="88" s="1" customFormat="1" ht="16.5" customHeight="1">
      <c r="B88" s="37"/>
      <c r="C88" s="204" t="s">
        <v>172</v>
      </c>
      <c r="D88" s="204" t="s">
        <v>141</v>
      </c>
      <c r="E88" s="205" t="s">
        <v>1724</v>
      </c>
      <c r="F88" s="206" t="s">
        <v>1725</v>
      </c>
      <c r="G88" s="207" t="s">
        <v>868</v>
      </c>
      <c r="H88" s="208">
        <v>1</v>
      </c>
      <c r="I88" s="209"/>
      <c r="J88" s="210">
        <f>ROUND(I88*H88,2)</f>
        <v>0</v>
      </c>
      <c r="K88" s="206" t="s">
        <v>1</v>
      </c>
      <c r="L88" s="42"/>
      <c r="M88" s="211" t="s">
        <v>1</v>
      </c>
      <c r="N88" s="212" t="s">
        <v>44</v>
      </c>
      <c r="O88" s="78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6" t="s">
        <v>1719</v>
      </c>
      <c r="AT88" s="16" t="s">
        <v>141</v>
      </c>
      <c r="AU88" s="16" t="s">
        <v>81</v>
      </c>
      <c r="AY88" s="16" t="s">
        <v>139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81</v>
      </c>
      <c r="BK88" s="215">
        <f>ROUND(I88*H88,2)</f>
        <v>0</v>
      </c>
      <c r="BL88" s="16" t="s">
        <v>1719</v>
      </c>
      <c r="BM88" s="16" t="s">
        <v>1726</v>
      </c>
    </row>
    <row r="89" s="1" customFormat="1" ht="16.5" customHeight="1">
      <c r="B89" s="37"/>
      <c r="C89" s="204" t="s">
        <v>178</v>
      </c>
      <c r="D89" s="204" t="s">
        <v>141</v>
      </c>
      <c r="E89" s="205" t="s">
        <v>1727</v>
      </c>
      <c r="F89" s="206" t="s">
        <v>1728</v>
      </c>
      <c r="G89" s="207" t="s">
        <v>868</v>
      </c>
      <c r="H89" s="208">
        <v>1</v>
      </c>
      <c r="I89" s="209"/>
      <c r="J89" s="210">
        <f>ROUND(I89*H89,2)</f>
        <v>0</v>
      </c>
      <c r="K89" s="206" t="s">
        <v>1</v>
      </c>
      <c r="L89" s="42"/>
      <c r="M89" s="211" t="s">
        <v>1</v>
      </c>
      <c r="N89" s="212" t="s">
        <v>44</v>
      </c>
      <c r="O89" s="78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6" t="s">
        <v>1719</v>
      </c>
      <c r="AT89" s="16" t="s">
        <v>141</v>
      </c>
      <c r="AU89" s="16" t="s">
        <v>81</v>
      </c>
      <c r="AY89" s="16" t="s">
        <v>139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1719</v>
      </c>
      <c r="BM89" s="16" t="s">
        <v>1729</v>
      </c>
    </row>
    <row r="90" s="1" customFormat="1" ht="22.5" customHeight="1">
      <c r="B90" s="37"/>
      <c r="C90" s="204" t="s">
        <v>183</v>
      </c>
      <c r="D90" s="204" t="s">
        <v>141</v>
      </c>
      <c r="E90" s="205" t="s">
        <v>1730</v>
      </c>
      <c r="F90" s="206" t="s">
        <v>1731</v>
      </c>
      <c r="G90" s="207" t="s">
        <v>868</v>
      </c>
      <c r="H90" s="208">
        <v>1</v>
      </c>
      <c r="I90" s="209"/>
      <c r="J90" s="210">
        <f>ROUND(I90*H90,2)</f>
        <v>0</v>
      </c>
      <c r="K90" s="206" t="s">
        <v>1</v>
      </c>
      <c r="L90" s="42"/>
      <c r="M90" s="211" t="s">
        <v>1</v>
      </c>
      <c r="N90" s="212" t="s">
        <v>44</v>
      </c>
      <c r="O90" s="78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6" t="s">
        <v>1719</v>
      </c>
      <c r="AT90" s="16" t="s">
        <v>141</v>
      </c>
      <c r="AU90" s="16" t="s">
        <v>81</v>
      </c>
      <c r="AY90" s="16" t="s">
        <v>139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81</v>
      </c>
      <c r="BK90" s="215">
        <f>ROUND(I90*H90,2)</f>
        <v>0</v>
      </c>
      <c r="BL90" s="16" t="s">
        <v>1719</v>
      </c>
      <c r="BM90" s="16" t="s">
        <v>1732</v>
      </c>
    </row>
    <row r="91" s="1" customFormat="1" ht="22.5" customHeight="1">
      <c r="B91" s="37"/>
      <c r="C91" s="204" t="s">
        <v>197</v>
      </c>
      <c r="D91" s="204" t="s">
        <v>141</v>
      </c>
      <c r="E91" s="205" t="s">
        <v>1733</v>
      </c>
      <c r="F91" s="206" t="s">
        <v>1734</v>
      </c>
      <c r="G91" s="207" t="s">
        <v>868</v>
      </c>
      <c r="H91" s="208">
        <v>1</v>
      </c>
      <c r="I91" s="209"/>
      <c r="J91" s="210">
        <f>ROUND(I91*H91,2)</f>
        <v>0</v>
      </c>
      <c r="K91" s="206" t="s">
        <v>1</v>
      </c>
      <c r="L91" s="42"/>
      <c r="M91" s="211" t="s">
        <v>1</v>
      </c>
      <c r="N91" s="212" t="s">
        <v>44</v>
      </c>
      <c r="O91" s="78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6" t="s">
        <v>1719</v>
      </c>
      <c r="AT91" s="16" t="s">
        <v>141</v>
      </c>
      <c r="AU91" s="16" t="s">
        <v>81</v>
      </c>
      <c r="AY91" s="16" t="s">
        <v>139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81</v>
      </c>
      <c r="BK91" s="215">
        <f>ROUND(I91*H91,2)</f>
        <v>0</v>
      </c>
      <c r="BL91" s="16" t="s">
        <v>1719</v>
      </c>
      <c r="BM91" s="16" t="s">
        <v>1735</v>
      </c>
    </row>
    <row r="92" s="1" customFormat="1" ht="16.5" customHeight="1">
      <c r="B92" s="37"/>
      <c r="C92" s="204" t="s">
        <v>205</v>
      </c>
      <c r="D92" s="204" t="s">
        <v>141</v>
      </c>
      <c r="E92" s="205" t="s">
        <v>1736</v>
      </c>
      <c r="F92" s="206" t="s">
        <v>1737</v>
      </c>
      <c r="G92" s="207" t="s">
        <v>322</v>
      </c>
      <c r="H92" s="208">
        <v>1</v>
      </c>
      <c r="I92" s="209"/>
      <c r="J92" s="210">
        <f>ROUND(I92*H92,2)</f>
        <v>0</v>
      </c>
      <c r="K92" s="206" t="s">
        <v>1</v>
      </c>
      <c r="L92" s="42"/>
      <c r="M92" s="211" t="s">
        <v>1</v>
      </c>
      <c r="N92" s="212" t="s">
        <v>44</v>
      </c>
      <c r="O92" s="78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6" t="s">
        <v>1719</v>
      </c>
      <c r="AT92" s="16" t="s">
        <v>141</v>
      </c>
      <c r="AU92" s="16" t="s">
        <v>81</v>
      </c>
      <c r="AY92" s="16" t="s">
        <v>139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81</v>
      </c>
      <c r="BK92" s="215">
        <f>ROUND(I92*H92,2)</f>
        <v>0</v>
      </c>
      <c r="BL92" s="16" t="s">
        <v>1719</v>
      </c>
      <c r="BM92" s="16" t="s">
        <v>1738</v>
      </c>
    </row>
    <row r="93" s="1" customFormat="1" ht="16.5" customHeight="1">
      <c r="B93" s="37"/>
      <c r="C93" s="204" t="s">
        <v>209</v>
      </c>
      <c r="D93" s="204" t="s">
        <v>141</v>
      </c>
      <c r="E93" s="205" t="s">
        <v>1739</v>
      </c>
      <c r="F93" s="206" t="s">
        <v>1740</v>
      </c>
      <c r="G93" s="207" t="s">
        <v>868</v>
      </c>
      <c r="H93" s="208">
        <v>1</v>
      </c>
      <c r="I93" s="209"/>
      <c r="J93" s="210">
        <f>ROUND(I93*H93,2)</f>
        <v>0</v>
      </c>
      <c r="K93" s="206" t="s">
        <v>1</v>
      </c>
      <c r="L93" s="42"/>
      <c r="M93" s="211" t="s">
        <v>1</v>
      </c>
      <c r="N93" s="212" t="s">
        <v>44</v>
      </c>
      <c r="O93" s="78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6" t="s">
        <v>1719</v>
      </c>
      <c r="AT93" s="16" t="s">
        <v>141</v>
      </c>
      <c r="AU93" s="16" t="s">
        <v>81</v>
      </c>
      <c r="AY93" s="16" t="s">
        <v>139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81</v>
      </c>
      <c r="BK93" s="215">
        <f>ROUND(I93*H93,2)</f>
        <v>0</v>
      </c>
      <c r="BL93" s="16" t="s">
        <v>1719</v>
      </c>
      <c r="BM93" s="16" t="s">
        <v>1741</v>
      </c>
    </row>
    <row r="94" s="1" customFormat="1" ht="16.5" customHeight="1">
      <c r="B94" s="37"/>
      <c r="C94" s="204" t="s">
        <v>214</v>
      </c>
      <c r="D94" s="204" t="s">
        <v>141</v>
      </c>
      <c r="E94" s="205" t="s">
        <v>1742</v>
      </c>
      <c r="F94" s="206" t="s">
        <v>1743</v>
      </c>
      <c r="G94" s="207" t="s">
        <v>322</v>
      </c>
      <c r="H94" s="208">
        <v>2</v>
      </c>
      <c r="I94" s="209"/>
      <c r="J94" s="210">
        <f>ROUND(I94*H94,2)</f>
        <v>0</v>
      </c>
      <c r="K94" s="206" t="s">
        <v>1</v>
      </c>
      <c r="L94" s="42"/>
      <c r="M94" s="211" t="s">
        <v>1</v>
      </c>
      <c r="N94" s="212" t="s">
        <v>44</v>
      </c>
      <c r="O94" s="78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6" t="s">
        <v>1719</v>
      </c>
      <c r="AT94" s="16" t="s">
        <v>141</v>
      </c>
      <c r="AU94" s="16" t="s">
        <v>81</v>
      </c>
      <c r="AY94" s="16" t="s">
        <v>139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81</v>
      </c>
      <c r="BK94" s="215">
        <f>ROUND(I94*H94,2)</f>
        <v>0</v>
      </c>
      <c r="BL94" s="16" t="s">
        <v>1719</v>
      </c>
      <c r="BM94" s="16" t="s">
        <v>1744</v>
      </c>
    </row>
    <row r="95" s="1" customFormat="1" ht="16.5" customHeight="1">
      <c r="B95" s="37"/>
      <c r="C95" s="204" t="s">
        <v>218</v>
      </c>
      <c r="D95" s="204" t="s">
        <v>141</v>
      </c>
      <c r="E95" s="205" t="s">
        <v>1745</v>
      </c>
      <c r="F95" s="206" t="s">
        <v>1746</v>
      </c>
      <c r="G95" s="207" t="s">
        <v>868</v>
      </c>
      <c r="H95" s="208">
        <v>1</v>
      </c>
      <c r="I95" s="209"/>
      <c r="J95" s="210">
        <f>ROUND(I95*H95,2)</f>
        <v>0</v>
      </c>
      <c r="K95" s="206" t="s">
        <v>1</v>
      </c>
      <c r="L95" s="42"/>
      <c r="M95" s="211" t="s">
        <v>1</v>
      </c>
      <c r="N95" s="212" t="s">
        <v>44</v>
      </c>
      <c r="O95" s="78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6" t="s">
        <v>1719</v>
      </c>
      <c r="AT95" s="16" t="s">
        <v>141</v>
      </c>
      <c r="AU95" s="16" t="s">
        <v>81</v>
      </c>
      <c r="AY95" s="16" t="s">
        <v>139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81</v>
      </c>
      <c r="BK95" s="215">
        <f>ROUND(I95*H95,2)</f>
        <v>0</v>
      </c>
      <c r="BL95" s="16" t="s">
        <v>1719</v>
      </c>
      <c r="BM95" s="16" t="s">
        <v>1747</v>
      </c>
    </row>
    <row r="96" s="1" customFormat="1" ht="16.5" customHeight="1">
      <c r="B96" s="37"/>
      <c r="C96" s="204" t="s">
        <v>228</v>
      </c>
      <c r="D96" s="204" t="s">
        <v>141</v>
      </c>
      <c r="E96" s="205" t="s">
        <v>1748</v>
      </c>
      <c r="F96" s="206" t="s">
        <v>1749</v>
      </c>
      <c r="G96" s="207" t="s">
        <v>322</v>
      </c>
      <c r="H96" s="208">
        <v>1</v>
      </c>
      <c r="I96" s="209"/>
      <c r="J96" s="210">
        <f>ROUND(I96*H96,2)</f>
        <v>0</v>
      </c>
      <c r="K96" s="206" t="s">
        <v>1</v>
      </c>
      <c r="L96" s="42"/>
      <c r="M96" s="211" t="s">
        <v>1</v>
      </c>
      <c r="N96" s="212" t="s">
        <v>44</v>
      </c>
      <c r="O96" s="78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6" t="s">
        <v>1719</v>
      </c>
      <c r="AT96" s="16" t="s">
        <v>141</v>
      </c>
      <c r="AU96" s="16" t="s">
        <v>81</v>
      </c>
      <c r="AY96" s="16" t="s">
        <v>139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81</v>
      </c>
      <c r="BK96" s="215">
        <f>ROUND(I96*H96,2)</f>
        <v>0</v>
      </c>
      <c r="BL96" s="16" t="s">
        <v>1719</v>
      </c>
      <c r="BM96" s="16" t="s">
        <v>1750</v>
      </c>
    </row>
    <row r="97" s="1" customFormat="1" ht="16.5" customHeight="1">
      <c r="B97" s="37"/>
      <c r="C97" s="204" t="s">
        <v>232</v>
      </c>
      <c r="D97" s="204" t="s">
        <v>141</v>
      </c>
      <c r="E97" s="205" t="s">
        <v>1751</v>
      </c>
      <c r="F97" s="206" t="s">
        <v>1752</v>
      </c>
      <c r="G97" s="207" t="s">
        <v>868</v>
      </c>
      <c r="H97" s="208">
        <v>1</v>
      </c>
      <c r="I97" s="209"/>
      <c r="J97" s="210">
        <f>ROUND(I97*H97,2)</f>
        <v>0</v>
      </c>
      <c r="K97" s="206" t="s">
        <v>1</v>
      </c>
      <c r="L97" s="42"/>
      <c r="M97" s="273" t="s">
        <v>1</v>
      </c>
      <c r="N97" s="274" t="s">
        <v>44</v>
      </c>
      <c r="O97" s="275"/>
      <c r="P97" s="276">
        <f>O97*H97</f>
        <v>0</v>
      </c>
      <c r="Q97" s="276">
        <v>0</v>
      </c>
      <c r="R97" s="276">
        <f>Q97*H97</f>
        <v>0</v>
      </c>
      <c r="S97" s="276">
        <v>0</v>
      </c>
      <c r="T97" s="277">
        <f>S97*H97</f>
        <v>0</v>
      </c>
      <c r="AR97" s="16" t="s">
        <v>1719</v>
      </c>
      <c r="AT97" s="16" t="s">
        <v>141</v>
      </c>
      <c r="AU97" s="16" t="s">
        <v>81</v>
      </c>
      <c r="AY97" s="16" t="s">
        <v>139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81</v>
      </c>
      <c r="BK97" s="215">
        <f>ROUND(I97*H97,2)</f>
        <v>0</v>
      </c>
      <c r="BL97" s="16" t="s">
        <v>1719</v>
      </c>
      <c r="BM97" s="16" t="s">
        <v>1753</v>
      </c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154"/>
      <c r="J98" s="57"/>
      <c r="K98" s="57"/>
      <c r="L98" s="42"/>
    </row>
  </sheetData>
  <sheetProtection sheet="1" autoFilter="0" formatColumns="0" formatRows="0" objects="1" scenarios="1" spinCount="100000" saltValue="e2Bo0q0fad+5gx8aPPOAmrrHeblQapGNW5eDeDAbvP63oLEGhFfJV4fuC/sZ0DSSzzNAbEAb73iyFov6gE5duA==" hashValue="n/4FzsAggNtuflEHez3J6sk0i/FHtB/jZyi9n164+R3mkyUK7NQAQ+ubPTOoHJ5R7KUEXe6zhBFtxLRK0IaApg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2019-01-29T12:45:08Z</dcterms:created>
  <dcterms:modified xsi:type="dcterms:W3CDTF">2019-01-29T12:45:16Z</dcterms:modified>
</cp:coreProperties>
</file>